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IO 01 - Komunikace a zpev..." sheetId="2" r:id="rId2"/>
    <sheet name="IO 02 - Splašková kanaliz..." sheetId="3" r:id="rId3"/>
    <sheet name="IO 03 - Vodovodní přípojk..." sheetId="4" r:id="rId4"/>
    <sheet name="IO 03 El - Elektrovýzbroj..." sheetId="5" r:id="rId5"/>
    <sheet name="IO 04 - Likvidace dešťový..." sheetId="6" r:id="rId6"/>
    <sheet name="IO 05 - Areálové rozvody ..." sheetId="7" r:id="rId7"/>
    <sheet name="PBŘ - Požárně bezpečnostn..." sheetId="8" r:id="rId8"/>
    <sheet name="SO 01 - Skladovací hala" sheetId="9" r:id="rId9"/>
    <sheet name="D.1.4.1 - Elektroinstalace" sheetId="10" r:id="rId10"/>
    <sheet name="SO 02 - Objekt obsluhy SD" sheetId="11" r:id="rId11"/>
    <sheet name="D.1.4.1 - Elektroinstalace_01" sheetId="12" r:id="rId12"/>
    <sheet name="D.1.4.2 a - ZTI - vnitřní..." sheetId="13" r:id="rId13"/>
    <sheet name="D.1.4.2 b - ZTI - vnitřní..." sheetId="14" r:id="rId14"/>
    <sheet name="D.1.4.3 - Vytápění" sheetId="15" r:id="rId15"/>
    <sheet name="D.1.4.4 - Vzduchotechnika" sheetId="16" r:id="rId16"/>
    <sheet name="SO 03 - Oplocení a sadové..." sheetId="17" r:id="rId17"/>
    <sheet name="SO 04 - Mostní váha" sheetId="18" r:id="rId18"/>
    <sheet name="SO 05 - Betonový box" sheetId="19" r:id="rId19"/>
    <sheet name="VON - Vedlejší a ostatní ..." sheetId="20" r:id="rId20"/>
    <sheet name="Pokyny pro vyplnění" sheetId="21" r:id="rId21"/>
  </sheets>
  <definedNames>
    <definedName name="_xlnm.Print_Area" localSheetId="0">'Rekapitulace stavby'!$D$4:$AO$36,'Rekapitulace stavby'!$C$42:$AQ$77</definedName>
    <definedName name="_xlnm._FilterDatabase" localSheetId="1" hidden="1">'IO 01 - Komunikace a zpev...'!$C$91:$K$417</definedName>
    <definedName name="_xlnm.Print_Area" localSheetId="1">'IO 01 - Komunikace a zpev...'!$C$4:$J$39,'IO 01 - Komunikace a zpev...'!$C$45:$J$73,'IO 01 - Komunikace a zpev...'!$C$79:$J$417</definedName>
    <definedName name="_xlnm._FilterDatabase" localSheetId="2" hidden="1">'IO 02 - Splašková kanaliz...'!$C$84:$K$216</definedName>
    <definedName name="_xlnm.Print_Area" localSheetId="2">'IO 02 - Splašková kanaliz...'!$C$4:$J$39,'IO 02 - Splašková kanaliz...'!$C$45:$J$66,'IO 02 - Splašková kanaliz...'!$C$72:$J$216</definedName>
    <definedName name="_xlnm._FilterDatabase" localSheetId="3" hidden="1">'IO 03 - Vodovodní přípojk...'!$C$85:$K$205</definedName>
    <definedName name="_xlnm.Print_Area" localSheetId="3">'IO 03 - Vodovodní přípojk...'!$C$4:$J$39,'IO 03 - Vodovodní přípojk...'!$C$45:$J$67,'IO 03 - Vodovodní přípojk...'!$C$73:$J$205</definedName>
    <definedName name="_xlnm._FilterDatabase" localSheetId="4" hidden="1">'IO 03 El - Elektrovýzbroj...'!$C$89:$K$154</definedName>
    <definedName name="_xlnm.Print_Area" localSheetId="4">'IO 03 El - Elektrovýzbroj...'!$C$4:$J$41,'IO 03 El - Elektrovýzbroj...'!$C$47:$J$69,'IO 03 El - Elektrovýzbroj...'!$C$75:$J$154</definedName>
    <definedName name="_xlnm._FilterDatabase" localSheetId="5" hidden="1">'IO 04 - Likvidace dešťový...'!$C$86:$K$238</definedName>
    <definedName name="_xlnm.Print_Area" localSheetId="5">'IO 04 - Likvidace dešťový...'!$C$4:$J$39,'IO 04 - Likvidace dešťový...'!$C$45:$J$68,'IO 04 - Likvidace dešťový...'!$C$74:$J$238</definedName>
    <definedName name="_xlnm._FilterDatabase" localSheetId="6" hidden="1">'IO 05 - Areálové rozvody ...'!$C$83:$K$194</definedName>
    <definedName name="_xlnm.Print_Area" localSheetId="6">'IO 05 - Areálové rozvody ...'!$C$4:$J$39,'IO 05 - Areálové rozvody ...'!$C$45:$J$65,'IO 05 - Areálové rozvody ...'!$C$71:$J$194</definedName>
    <definedName name="_xlnm._FilterDatabase" localSheetId="7" hidden="1">'PBŘ - Požárně bezpečnostn...'!$C$81:$K$102</definedName>
    <definedName name="_xlnm.Print_Area" localSheetId="7">'PBŘ - Požárně bezpečnostn...'!$C$4:$J$39,'PBŘ - Požárně bezpečnostn...'!$C$45:$J$63,'PBŘ - Požárně bezpečnostn...'!$C$69:$J$102</definedName>
    <definedName name="_xlnm._FilterDatabase" localSheetId="8" hidden="1">'SO 01 - Skladovací hala'!$C$92:$K$374</definedName>
    <definedName name="_xlnm.Print_Area" localSheetId="8">'SO 01 - Skladovací hala'!$C$4:$J$39,'SO 01 - Skladovací hala'!$C$45:$J$74,'SO 01 - Skladovací hala'!$C$80:$J$374</definedName>
    <definedName name="_xlnm._FilterDatabase" localSheetId="9" hidden="1">'D.1.4.1 - Elektroinstalace'!$C$88:$K$168</definedName>
    <definedName name="_xlnm.Print_Area" localSheetId="9">'D.1.4.1 - Elektroinstalace'!$C$4:$J$41,'D.1.4.1 - Elektroinstalace'!$C$47:$J$68,'D.1.4.1 - Elektroinstalace'!$C$74:$J$168</definedName>
    <definedName name="_xlnm._FilterDatabase" localSheetId="10" hidden="1">'SO 02 - Objekt obsluhy SD'!$C$98:$K$651</definedName>
    <definedName name="_xlnm.Print_Area" localSheetId="10">'SO 02 - Objekt obsluhy SD'!$C$4:$J$39,'SO 02 - Objekt obsluhy SD'!$C$45:$J$80,'SO 02 - Objekt obsluhy SD'!$C$86:$J$651</definedName>
    <definedName name="_xlnm._FilterDatabase" localSheetId="11" hidden="1">'D.1.4.1 - Elektroinstalace_01'!$C$88:$K$184</definedName>
    <definedName name="_xlnm.Print_Area" localSheetId="11">'D.1.4.1 - Elektroinstalace_01'!$C$4:$J$41,'D.1.4.1 - Elektroinstalace_01'!$C$47:$J$68,'D.1.4.1 - Elektroinstalace_01'!$C$74:$J$184</definedName>
    <definedName name="_xlnm._FilterDatabase" localSheetId="12" hidden="1">'D.1.4.2 a - ZTI - vnitřní...'!$C$88:$K$216</definedName>
    <definedName name="_xlnm.Print_Area" localSheetId="12">'D.1.4.2 a - ZTI - vnitřní...'!$C$4:$J$41,'D.1.4.2 a - ZTI - vnitřní...'!$C$47:$J$68,'D.1.4.2 a - ZTI - vnitřní...'!$C$74:$J$216</definedName>
    <definedName name="_xlnm._FilterDatabase" localSheetId="13" hidden="1">'D.1.4.2 b - ZTI - vnitřní...'!$C$86:$K$170</definedName>
    <definedName name="_xlnm.Print_Area" localSheetId="13">'D.1.4.2 b - ZTI - vnitřní...'!$C$4:$J$41,'D.1.4.2 b - ZTI - vnitřní...'!$C$47:$J$66,'D.1.4.2 b - ZTI - vnitřní...'!$C$72:$J$170</definedName>
    <definedName name="_xlnm._FilterDatabase" localSheetId="14" hidden="1">'D.1.4.3 - Vytápění'!$C$90:$K$126</definedName>
    <definedName name="_xlnm.Print_Area" localSheetId="14">'D.1.4.3 - Vytápění'!$C$4:$J$41,'D.1.4.3 - Vytápění'!$C$47:$J$70,'D.1.4.3 - Vytápění'!$C$76:$J$126</definedName>
    <definedName name="_xlnm._FilterDatabase" localSheetId="15" hidden="1">'D.1.4.4 - Vzduchotechnika'!$C$87:$K$110</definedName>
    <definedName name="_xlnm.Print_Area" localSheetId="15">'D.1.4.4 - Vzduchotechnika'!$C$4:$J$41,'D.1.4.4 - Vzduchotechnika'!$C$47:$J$67,'D.1.4.4 - Vzduchotechnika'!$C$73:$J$110</definedName>
    <definedName name="_xlnm._FilterDatabase" localSheetId="16" hidden="1">'SO 03 - Oplocení a sadové...'!$C$83:$K$249</definedName>
    <definedName name="_xlnm.Print_Area" localSheetId="16">'SO 03 - Oplocení a sadové...'!$C$4:$J$39,'SO 03 - Oplocení a sadové...'!$C$45:$J$65,'SO 03 - Oplocení a sadové...'!$C$71:$J$249</definedName>
    <definedName name="_xlnm._FilterDatabase" localSheetId="17" hidden="1">'SO 04 - Mostní váha'!$C$84:$K$156</definedName>
    <definedName name="_xlnm.Print_Area" localSheetId="17">'SO 04 - Mostní váha'!$C$4:$J$39,'SO 04 - Mostní váha'!$C$45:$J$66,'SO 04 - Mostní váha'!$C$72:$J$156</definedName>
    <definedName name="_xlnm._FilterDatabase" localSheetId="18" hidden="1">'SO 05 - Betonový box'!$C$83:$K$148</definedName>
    <definedName name="_xlnm.Print_Area" localSheetId="18">'SO 05 - Betonový box'!$C$4:$J$39,'SO 05 - Betonový box'!$C$45:$J$65,'SO 05 - Betonový box'!$C$71:$J$148</definedName>
    <definedName name="_xlnm._FilterDatabase" localSheetId="19" hidden="1">'VON - Vedlejší a ostatní ...'!$C$84:$K$139</definedName>
    <definedName name="_xlnm.Print_Area" localSheetId="19">'VON - Vedlejší a ostatní ...'!$C$4:$J$39,'VON - Vedlejší a ostatní ...'!$C$45:$J$66,'VON - Vedlejší a ostatní ...'!$C$72:$J$139</definedName>
    <definedName name="_xlnm.Print_Area" localSheetId="20">'Pokyny pro vyplnění'!$B$2:$K$71,'Pokyny pro vyplnění'!$B$74:$K$118,'Pokyny pro vyplnění'!$B$121:$K$161,'Pokyny pro vyplnění'!$B$164:$K$218</definedName>
    <definedName name="_xlnm.Print_Titles" localSheetId="0">'Rekapitulace stavby'!$52:$52</definedName>
    <definedName name="_xlnm.Print_Titles" localSheetId="1">'IO 01 - Komunikace a zpev...'!$91:$91</definedName>
    <definedName name="_xlnm.Print_Titles" localSheetId="2">'IO 02 - Splašková kanaliz...'!$84:$84</definedName>
    <definedName name="_xlnm.Print_Titles" localSheetId="3">'IO 03 - Vodovodní přípojk...'!$85:$85</definedName>
    <definedName name="_xlnm.Print_Titles" localSheetId="4">'IO 03 El - Elektrovýzbroj...'!$89:$89</definedName>
    <definedName name="_xlnm.Print_Titles" localSheetId="5">'IO 04 - Likvidace dešťový...'!$86:$86</definedName>
    <definedName name="_xlnm.Print_Titles" localSheetId="6">'IO 05 - Areálové rozvody ...'!$83:$83</definedName>
    <definedName name="_xlnm.Print_Titles" localSheetId="7">'PBŘ - Požárně bezpečnostn...'!$81:$81</definedName>
    <definedName name="_xlnm.Print_Titles" localSheetId="8">'SO 01 - Skladovací hala'!$92:$92</definedName>
    <definedName name="_xlnm.Print_Titles" localSheetId="9">'D.1.4.1 - Elektroinstalace'!$88:$88</definedName>
    <definedName name="_xlnm.Print_Titles" localSheetId="10">'SO 02 - Objekt obsluhy SD'!$98:$98</definedName>
    <definedName name="_xlnm.Print_Titles" localSheetId="11">'D.1.4.1 - Elektroinstalace_01'!$88:$88</definedName>
    <definedName name="_xlnm.Print_Titles" localSheetId="12">'D.1.4.2 a - ZTI - vnitřní...'!$88:$88</definedName>
    <definedName name="_xlnm.Print_Titles" localSheetId="13">'D.1.4.2 b - ZTI - vnitřní...'!$86:$86</definedName>
    <definedName name="_xlnm.Print_Titles" localSheetId="14">'D.1.4.3 - Vytápění'!$90:$90</definedName>
    <definedName name="_xlnm.Print_Titles" localSheetId="15">'D.1.4.4 - Vzduchotechnika'!$87:$87</definedName>
    <definedName name="_xlnm.Print_Titles" localSheetId="16">'SO 03 - Oplocení a sadové...'!$83:$83</definedName>
    <definedName name="_xlnm.Print_Titles" localSheetId="17">'SO 04 - Mostní váha'!$84:$84</definedName>
    <definedName name="_xlnm.Print_Titles" localSheetId="18">'SO 05 - Betonový box'!$83:$83</definedName>
    <definedName name="_xlnm.Print_Titles" localSheetId="19">'VON - Vedlejší a ostatní ...'!$84:$84</definedName>
  </definedNames>
  <calcPr fullCalcOnLoad="1"/>
</workbook>
</file>

<file path=xl/sharedStrings.xml><?xml version="1.0" encoding="utf-8"?>
<sst xmlns="http://schemas.openxmlformats.org/spreadsheetml/2006/main" count="28128" uniqueCount="4168">
  <si>
    <t>Export Komplet</t>
  </si>
  <si>
    <t>VZ</t>
  </si>
  <si>
    <t>2.0</t>
  </si>
  <si>
    <t>ZAMOK</t>
  </si>
  <si>
    <t>False</t>
  </si>
  <si>
    <t>{294da195-f3fa-4abe-a7bc-a528aeaa24e8}</t>
  </si>
  <si>
    <t>0,01</t>
  </si>
  <si>
    <t>21</t>
  </si>
  <si>
    <t>15</t>
  </si>
  <si>
    <t>REKAPITULACE STAVBY</t>
  </si>
  <si>
    <t>v ---  níže se nacházejí doplnkové a pomocné údaje k sestavám  --- v</t>
  </si>
  <si>
    <t>Návod na vyplnění</t>
  </si>
  <si>
    <t>0,001</t>
  </si>
  <si>
    <t>Kód:</t>
  </si>
  <si>
    <t>2002803</t>
  </si>
  <si>
    <t>Měnit lze pouze buňky se žlutým podbarvením!
1) v Rekapitulaci stavby vyplňte údaje o Uchazeči (přenesou se do ostatních sestav i v jiných listech)
2) na vybraných listech vyplňte v sestavě Soupis prací ceny u položek</t>
  </si>
  <si>
    <t>Stavba:</t>
  </si>
  <si>
    <t>Kylešovice - sběrný dvůr</t>
  </si>
  <si>
    <t>KSO:</t>
  </si>
  <si>
    <t/>
  </si>
  <si>
    <t>CC-CZ:</t>
  </si>
  <si>
    <t>Místo:</t>
  </si>
  <si>
    <t>Kylešovice</t>
  </si>
  <si>
    <t>Datum:</t>
  </si>
  <si>
    <t>1. 2. 2023</t>
  </si>
  <si>
    <t>Zadavatel:</t>
  </si>
  <si>
    <t>IČ:</t>
  </si>
  <si>
    <t>003 00 535</t>
  </si>
  <si>
    <t>statutární město Opava, Horní náměstí 69, Opava</t>
  </si>
  <si>
    <t>DIČ:</t>
  </si>
  <si>
    <t>Uchazeč:</t>
  </si>
  <si>
    <t>Vyplň údaj</t>
  </si>
  <si>
    <t>Projektant:</t>
  </si>
  <si>
    <t>499 74 424</t>
  </si>
  <si>
    <t>Agroprojekt Jihlava, spol.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</si>
  <si>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</si>
  <si>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</si>
  <si>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</si>
  <si>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</si>
  <si>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</si>
  <si>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</si>
  <si>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</si>
  <si>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</si>
  <si>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</si>
  <si>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</si>
  <si>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</si>
  <si>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</si>
  <si>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</si>
  <si>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</si>
  <si>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</si>
  <si>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</si>
  <si>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</si>
  <si>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</si>
  <si>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</si>
  <si>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</si>
  <si>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</si>
  <si>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</si>
  <si>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</si>
  <si>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</si>
  <si>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</si>
  <si>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</si>
  <si>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</si>
  <si>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</si>
  <si>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</si>
  <si>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</si>
  <si>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</si>
  <si>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</si>
  <si>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</si>
  <si>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</si>
  <si>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</si>
  <si>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</si>
  <si>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</si>
  <si>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</si>
  <si>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</si>
  <si>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</si>
  <si>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</si>
  <si>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</si>
  <si>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</si>
  <si>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IO 01</t>
  </si>
  <si>
    <t>Komunikace a zpevněné plochy</t>
  </si>
  <si>
    <t>ING</t>
  </si>
  <si>
    <t>1</t>
  </si>
  <si>
    <t>{eb454f92-3450-4d32-ba0e-4c0397963df6}</t>
  </si>
  <si>
    <t>2</t>
  </si>
  <si>
    <t>IO 02</t>
  </si>
  <si>
    <t>Splašková kanalizace + jímka na vyvážení</t>
  </si>
  <si>
    <t>{f6fbc537-e8e9-4220-856f-e5613ae57897}</t>
  </si>
  <si>
    <t>IO 03</t>
  </si>
  <si>
    <t>Vodovodní přípojka + vrt s trvalou životností</t>
  </si>
  <si>
    <t>{3bf9042a-caba-48ff-b798-444b35461956}</t>
  </si>
  <si>
    <t>Soupis</t>
  </si>
  <si>
    <t>###NOINSERT###</t>
  </si>
  <si>
    <t>IO 03 El</t>
  </si>
  <si>
    <t>Elektrovýzbroj vrtu</t>
  </si>
  <si>
    <t>{08a4c041-bca5-4c43-8bdb-9367666a8ec8}</t>
  </si>
  <si>
    <t>IO 04</t>
  </si>
  <si>
    <t>Likvidace dešťových vod</t>
  </si>
  <si>
    <t>{0ce4d747-43d8-47d4-954b-ab9ca40330c1}</t>
  </si>
  <si>
    <t>IO 05</t>
  </si>
  <si>
    <t>Areálové rozvody NN a VO</t>
  </si>
  <si>
    <t>{0c437e06-d0de-426c-9cb5-36a7bd83fbba}</t>
  </si>
  <si>
    <t>PBŘ</t>
  </si>
  <si>
    <t>Požárně bezpečnostní řešení</t>
  </si>
  <si>
    <t>PRO</t>
  </si>
  <si>
    <t>{a3ea29dd-c35e-4de4-a99e-8f9e5527d04c}</t>
  </si>
  <si>
    <t>SO 01</t>
  </si>
  <si>
    <t>Skladovací hala</t>
  </si>
  <si>
    <t>STA</t>
  </si>
  <si>
    <t>{03c29885-fec5-4635-abb7-a987ec8c93c3}</t>
  </si>
  <si>
    <t>D.1.4.1</t>
  </si>
  <si>
    <t>Elektroinstalace</t>
  </si>
  <si>
    <t>{48cbffdb-dfa2-432e-b7b2-1eee5542893d}</t>
  </si>
  <si>
    <t>SO 02</t>
  </si>
  <si>
    <t>Objekt obsluhy SD</t>
  </si>
  <si>
    <t>{4ee13303-59d6-4a65-bf83-84662960bc20}</t>
  </si>
  <si>
    <t>{a2080170-f91d-4b9f-aa80-d95ad3f56477}</t>
  </si>
  <si>
    <t>D.1.4.2 a</t>
  </si>
  <si>
    <t>ZTI - vnitřní kanalizace</t>
  </si>
  <si>
    <t>{d01f3aa9-4d77-4a36-9cd3-30cebdc9b5fa}</t>
  </si>
  <si>
    <t>D.1.4.2 b</t>
  </si>
  <si>
    <t>ZTI - vnitřní vodovod</t>
  </si>
  <si>
    <t>{f4f56c30-6227-4634-9e26-b20fd5f31b4e}</t>
  </si>
  <si>
    <t>D.1.4.3</t>
  </si>
  <si>
    <t>Vytápění</t>
  </si>
  <si>
    <t>{757d6357-2b0a-4f39-b040-92626d80901d}</t>
  </si>
  <si>
    <t>D.1.4.4</t>
  </si>
  <si>
    <t>Vzduchotechnika</t>
  </si>
  <si>
    <t>{5bd10d92-12b0-4054-90ab-fb0c8e9cce64}</t>
  </si>
  <si>
    <t>SO 03</t>
  </si>
  <si>
    <t>Oplocení a sadové úpravy</t>
  </si>
  <si>
    <t>{b1fca17d-6d31-4361-899d-5c972b765a4e}</t>
  </si>
  <si>
    <t>SO 04</t>
  </si>
  <si>
    <t>Mostní váha</t>
  </si>
  <si>
    <t>{3ec88959-87d4-4bbb-8d2a-6c8ec3353d74}</t>
  </si>
  <si>
    <t>SO 05</t>
  </si>
  <si>
    <t>Betonový box</t>
  </si>
  <si>
    <t>{f85dd041-76fd-4285-92cf-8e7774997d5a}</t>
  </si>
  <si>
    <t>VON</t>
  </si>
  <si>
    <t>Vedlejší a ostatní náklady</t>
  </si>
  <si>
    <t>{334b349d-8ae9-45d3-919b-99b0afd33f51}</t>
  </si>
  <si>
    <t>KRYCÍ LIST SOUPISU PRACÍ</t>
  </si>
  <si>
    <t>Objekt:</t>
  </si>
  <si>
    <t>IO 01 - Komunikace a zpevněné plochy</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</si>
  <si>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</si>
  <si>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</si>
  <si>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</si>
  <si>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</si>
  <si>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</si>
  <si>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</si>
  <si>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</si>
  <si>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</si>
  <si>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</si>
  <si>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</si>
  <si>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</si>
  <si>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</si>
  <si>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</si>
  <si>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</si>
  <si>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789 - Povrchové úpravy ocelových konstrukcí a technologických zařízení</t>
  </si>
  <si>
    <t>M - Práce a dodávky M</t>
  </si>
  <si>
    <t xml:space="preserve">    23-M - Montáže potrubí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</si>
  <si>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</si>
  <si>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</si>
  <si>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</si>
  <si>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</si>
  <si>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</si>
  <si>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</si>
  <si>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</si>
  <si>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</si>
  <si>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</si>
  <si>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</si>
  <si>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</si>
  <si>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</si>
  <si>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</si>
  <si>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</si>
  <si>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</si>
  <si>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</si>
  <si>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</si>
  <si>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</si>
  <si>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113107323</t>
  </si>
  <si>
    <t>Odstranění podkladů strojně plochy jednotlivě do 50 m2 s přemístěním hmot na skládku na vzdálenost do 3 m nebo s naložením na dopravní prostředek z kameniva hrubého drceného, o tl. vrstvy přes 200 do 300 mm</t>
  </si>
  <si>
    <t>m2</t>
  </si>
  <si>
    <t>4</t>
  </si>
  <si>
    <t>-158757214</t>
  </si>
  <si>
    <t>Online PSC</t>
  </si>
  <si>
    <t>https://podminky.urs.cz/item/CS_URS_2022_01/113107323</t>
  </si>
  <si>
    <t>113107342</t>
  </si>
  <si>
    <t>Odstranění krytů strojně plochy jednotlivě do 50 m2 s přemístěním hmot na skládku na vzdálenost do 3 m nebo s naložením na dopravní prostředek živičných, o tl. vrstvy přes 50 do 100 mm</t>
  </si>
  <si>
    <t>-415554997</t>
  </si>
  <si>
    <t>https://podminky.urs.cz/item/CS_URS_2022_01/113107342</t>
  </si>
  <si>
    <t>VV</t>
  </si>
  <si>
    <t>"stávající hospodářský sjezd z asfaltového povrchu "18</t>
  </si>
  <si>
    <t>3</t>
  </si>
  <si>
    <t>113154111</t>
  </si>
  <si>
    <t>Frézování živičného podkladu nebo krytu s naložením na dopravní prostředek plochy do 500 m2 bez překážek v trase pruhu šířky do 0,5 m, tloušťky vrstvy do 30 mm</t>
  </si>
  <si>
    <t>-308287895</t>
  </si>
  <si>
    <t>https://podminky.urs.cz/item/CS_URS_2022_01/113154111</t>
  </si>
  <si>
    <t>24,36*0,3</t>
  </si>
  <si>
    <t>5*0,3</t>
  </si>
  <si>
    <t>Součet</t>
  </si>
  <si>
    <t>121151126</t>
  </si>
  <si>
    <t>Sejmutí ornice strojně při souvislé ploše přes 500 m2, tl. vrstvy přes 300 do 400 mm</t>
  </si>
  <si>
    <t>-825686550</t>
  </si>
  <si>
    <t>https://podminky.urs.cz/item/CS_URS_2022_01/121151126</t>
  </si>
  <si>
    <t>P</t>
  </si>
  <si>
    <t>Poznámka k položce:
UŽITÍ
1. Ceny lze použít i pro sejmutí podorničí.
OBSAH
2. V cenách jsou započteny i náklady na
a) naložení sejmuté ornice na dopravní prostředek,
b) vodorovné přemístění na hromady v místě upotřebení nebo na dočasné či trvalé skládky na vzdálenost do 50 m a se složením.
3. V cenách nejsou započteny náklady na odstranění nevhodných přimísenin (kamenů, kořenů apod.); tyto práce se ocení individuálně.</t>
  </si>
  <si>
    <t>"asfaltová plocha severního traktu, bez části plochy sjezdu" 3754-34,8</t>
  </si>
  <si>
    <t>"asfaltová plocha jižního traktu" 861</t>
  </si>
  <si>
    <t>"parkovací staní z betonové dlažby" 26</t>
  </si>
  <si>
    <t>"betonová dlažba u vstupu" 3</t>
  </si>
  <si>
    <t xml:space="preserve">"betonové panely nad VTL potrubím" 81 </t>
  </si>
  <si>
    <t xml:space="preserve">"plocha obrubníků" (350*0,15)+(12,5*0,1)+(5,5*0,15) </t>
  </si>
  <si>
    <t>4745</t>
  </si>
  <si>
    <t>5</t>
  </si>
  <si>
    <t>131151106</t>
  </si>
  <si>
    <t>Hloubení nezapažených jam a zářezů strojně s urovnáním dna do předepsaného profilu a spádu v hornině třídy těžitelnosti I skupiny 1 a 2 přes 1 000 do 5 000 m3</t>
  </si>
  <si>
    <t>m3</t>
  </si>
  <si>
    <t>-48999311</t>
  </si>
  <si>
    <t>https://podminky.urs.cz/item/CS_URS_2022_01/131151106</t>
  </si>
  <si>
    <t>Poznámka k položce:
V cenách jsou započteny i náklady na přehození výkopku na vzdálenost do 3 m, nebo naložení na dopravní prostředek.</t>
  </si>
  <si>
    <t>"asfaltová plocha severního traktu, bez části plochy sjezdu" (3754-34,8)*0,7</t>
  </si>
  <si>
    <t>"asfaltová plocha jižního traktu" 861*0,7</t>
  </si>
  <si>
    <t>"parkovací staní z betonové dlažby" 26*0,7</t>
  </si>
  <si>
    <t>"plocha obrubníků" ((350*0,15)+(12,5*0,1)+(5,5*0,15) )*0,3</t>
  </si>
  <si>
    <t>6</t>
  </si>
  <si>
    <t>132112231</t>
  </si>
  <si>
    <t>Hloubení rýh šířky přes 800 do 2 000 mm při překopech inženýrských sítí ručně zapažených i nezapažených, s urovnáním dna do předepsaného profilu a spádu objemu do 15 m3 v hornině třídy těžitelnosti I skupiny 1 a 2 soudržných</t>
  </si>
  <si>
    <t>-1431480891</t>
  </si>
  <si>
    <t>https://podminky.urs.cz/item/CS_URS_2022_01/132112231</t>
  </si>
  <si>
    <t>Poznámka k položce:
1. Ceny jsou určeny pouze pro případy havárií, přeložek nebo běžných oprav inženýrských sítí.
2. Ceny nelze použít v rámci výstavby nových inženýrských sítí.
OBSAH
3. V cenách jsou započteny i náklady na případné nutné přemístění výkopku ve výkopišti na vzdálenost do 3 m a na přehození výkopku na přilehlém terénu na vzdálenost do 3 m od okraje jámy nebo naložení na dopravní prostředek.</t>
  </si>
  <si>
    <t>VTL plynovodní potrubí pod navrhovanou komunikací ze silničních panelů</t>
  </si>
  <si>
    <t>1,2*12*1,1</t>
  </si>
  <si>
    <t>7</t>
  </si>
  <si>
    <t>132151252</t>
  </si>
  <si>
    <t>Hloubení nezapažených rýh šířky přes 800 do 2 000 mm strojně s urovnáním dna do předepsaného profilu a spádu v hornině třídy těžitelnosti I skupiny 1 a 2 přes 20 do 50 m3</t>
  </si>
  <si>
    <t>518609059</t>
  </si>
  <si>
    <t>https://podminky.urs.cz/item/CS_URS_2022_01/132151252</t>
  </si>
  <si>
    <t>"pro trubní propustek pod novým sjezdem" 20,2*1,4*0,64</t>
  </si>
  <si>
    <t>"pro trubní propustek pod novým hospodářským sjezdem" 10,2*1,4*0,9</t>
  </si>
  <si>
    <t>31</t>
  </si>
  <si>
    <t>8</t>
  </si>
  <si>
    <t>162251101</t>
  </si>
  <si>
    <t>Vodorovné přemístění výkopku nebo sypaniny po suchu na obvyklém dopravním prostředku, bez naložení výkopku, avšak se složením bez rozhrnutí z horniny třídy těžitelnosti I skupiny 1 až 3 na vzdálenost do 20 m</t>
  </si>
  <si>
    <t>-301093966</t>
  </si>
  <si>
    <t>https://podminky.urs.cz/item/CS_URS_2022_01/162251101</t>
  </si>
  <si>
    <t>"výkop" 3240,713+15,84+31</t>
  </si>
  <si>
    <t>"odečíst zásyp" -5,4</t>
  </si>
  <si>
    <t>9</t>
  </si>
  <si>
    <t>162251102</t>
  </si>
  <si>
    <t>Vodorovné přemístění výkopku nebo sypaniny po suchu na obvyklém dopravním prostředku, bez naložení výkopku, avšak se složením bez rozhrnutí z horniny třídy těžitelnosti I skupiny 1 až 3 na vzdálenost přes 20 do 50 m</t>
  </si>
  <si>
    <t>-1214044336</t>
  </si>
  <si>
    <t>https://podminky.urs.cz/item/CS_URS_2022_01/162251102</t>
  </si>
  <si>
    <t>"fr. 0-22 mm, obsyp propustků Dn 600" 24,432</t>
  </si>
  <si>
    <t>"fr. 0-8 mm, obsyp VTL potrubí" 6,823</t>
  </si>
  <si>
    <t>"lože pod vpustě" 0,697</t>
  </si>
  <si>
    <t xml:space="preserve">"fr. 8-16 mm, štěrky pod betonovou dažbu u vstupu a parkovacího stání" 2,6+0,3 </t>
  </si>
  <si>
    <t>"fr. 16-32 mm, podklad pod bet. panely VTL potrubí" 14,31</t>
  </si>
  <si>
    <t>"fr. 16-32 mm, štěrky pod betonovou dažbu u vstupu a parkovacího stání" 2,9</t>
  </si>
  <si>
    <t>"podklad ze ŠD pod parkovací stání" 7,28</t>
  </si>
  <si>
    <t>"podklad ze ŠD pod hosdpodářský sjezd" 7,8</t>
  </si>
  <si>
    <t>10</t>
  </si>
  <si>
    <t>162351104</t>
  </si>
  <si>
    <t>Vodorovné přemístění výkopku nebo sypaniny po suchu na obvyklém dopravním prostředku, bez naložení výkopku, avšak se složením bez rozhrnutí z horniny třídy těžitelnosti I skupiny 1 až 3 na vzdálenost přes 500 do 1 000 m</t>
  </si>
  <si>
    <t>1445641635</t>
  </si>
  <si>
    <t>https://podminky.urs.cz/item/CS_URS_2022_01/162351104</t>
  </si>
  <si>
    <t>odvoz přebytečné ornice ke zúrodnění pozemků na parc. č. 2123/1 a 2124/1</t>
  </si>
  <si>
    <t>(4745*0,4)-(804*0,2)</t>
  </si>
  <si>
    <t>11</t>
  </si>
  <si>
    <t>162751119</t>
  </si>
  <si>
    <t>Příplatek k vodorovnému přemístění výkopku/sypaniny z horniny třídy těžitelnosti I skupiny 1 až 3 ZKD 1000 m přes 10000 m</t>
  </si>
  <si>
    <t>1429780602</t>
  </si>
  <si>
    <t>https://podminky.urs.cz/item/CS_URS_2022_01/162751119</t>
  </si>
  <si>
    <t>3282,153*30</t>
  </si>
  <si>
    <t>12</t>
  </si>
  <si>
    <t>167151101</t>
  </si>
  <si>
    <t>Nakládání, skládání a překládání neulehlého výkopku nebo sypaniny strojně nakládání, množství do 100 m3, z horniny třídy těžitelnosti I, skupiny 1 až 3</t>
  </si>
  <si>
    <t>-438933518</t>
  </si>
  <si>
    <t>https://podminky.urs.cz/item/CS_URS_2022_01/167151101</t>
  </si>
  <si>
    <t>"nakládání štěrků a štěrkopísku z meziskládky pro odvoz na místo určení" 67,142</t>
  </si>
  <si>
    <t>13</t>
  </si>
  <si>
    <t>171201231</t>
  </si>
  <si>
    <t>Poplatek za uložení stavebního odpadu na recyklační skládce (skládkovné) zeminy a kamení zatříděného do Katalogu odpadů pod kódem 17 05 04</t>
  </si>
  <si>
    <t>t</t>
  </si>
  <si>
    <t>-480566854</t>
  </si>
  <si>
    <t>https://podminky.urs.cz/item/CS_URS_2022_01/171201231</t>
  </si>
  <si>
    <t>3282,153*1,8</t>
  </si>
  <si>
    <t>14</t>
  </si>
  <si>
    <t>171251201</t>
  </si>
  <si>
    <t>Uložení sypaniny na skládky nebo meziskládky bez hutnění s upravením uložené sypaniny do předepsaného tvaru</t>
  </si>
  <si>
    <t>1650811262</t>
  </si>
  <si>
    <t>https://podminky.urs.cz/item/CS_URS_2022_01/171251201</t>
  </si>
  <si>
    <t>174111103</t>
  </si>
  <si>
    <t>Zásyp sypaninou z jakékoliv horniny ručně s uložením výkopku ve vrstvách se zhutněním zářezů se šikmými stěnami pro podzemní vedení a kolem objektů zřízených v těchto zářezech</t>
  </si>
  <si>
    <t>1053788491</t>
  </si>
  <si>
    <t>https://podminky.urs.cz/item/CS_URS_2022_01/174111103</t>
  </si>
  <si>
    <t>zásyp rýhy VTL plynovodu</t>
  </si>
  <si>
    <t>1,5*12*0,3</t>
  </si>
  <si>
    <t>16</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</si>
  <si>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</si>
  <si>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</si>
  <si>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1420471212</t>
  </si>
  <si>
    <t>https://podminky.urs.cz/item/CS_URS_2022_01/175151101</t>
  </si>
  <si>
    <t>propustky DN 600</t>
  </si>
  <si>
    <t>(20,2*1,4*1)-(3,14*0,4*0,4*20,2)</t>
  </si>
  <si>
    <t>(10,2*1,4*0,8)-(3,14*0,4*0,4*10,2)</t>
  </si>
  <si>
    <t>VTL plynovod DN 200</t>
  </si>
  <si>
    <t>(12*1,2*0,5)-(3,14*0,1*0,1*12)</t>
  </si>
  <si>
    <t>17</t>
  </si>
  <si>
    <t>M</t>
  </si>
  <si>
    <t>58337331</t>
  </si>
  <si>
    <t>štěrkopísek frakce 0/22</t>
  </si>
  <si>
    <t>858932347</t>
  </si>
  <si>
    <t>24,43*2 'Přepočtené koeficientem množství</t>
  </si>
  <si>
    <t>18</t>
  </si>
  <si>
    <t>58337303</t>
  </si>
  <si>
    <t>štěrkopísek frakce 0/8</t>
  </si>
  <si>
    <t>-1249724977</t>
  </si>
  <si>
    <t>"obsyp VTL plynovodu" 13,65</t>
  </si>
  <si>
    <t>19</t>
  </si>
  <si>
    <t>181151321</t>
  </si>
  <si>
    <t>Plošná úprava terénu v zemině skupiny 1 až 4 s urovnáním povrchu bez doplnění ornice souvislé plochy přes 500 m2 při nerovnostech terénu přes 100 do 150 mm v rovině nebo na svahu do 1:5</t>
  </si>
  <si>
    <t>-1143580</t>
  </si>
  <si>
    <t>https://podminky.urs.cz/item/CS_URS_2022_01/181151321</t>
  </si>
  <si>
    <t>Poznámka k položce:
Ceny jsou určeny pro vyrovnání nerovností neupraveného rostlého nebo ulehlého terénu.
Ceny lze použít pro vyrovnání terénu při zakládání trávníku.</t>
  </si>
  <si>
    <t>20</t>
  </si>
  <si>
    <t>181351113</t>
  </si>
  <si>
    <t>Rozprostření a urovnání ornice v rovině nebo ve svahu sklonu do 1:5 strojně při souvislé ploše přes 500 m2, tl. vrstvy do 200 mm</t>
  </si>
  <si>
    <t>-1822731812</t>
  </si>
  <si>
    <t>https://podminky.urs.cz/item/CS_URS_2022_01/181351113</t>
  </si>
  <si>
    <t>181411131</t>
  </si>
  <si>
    <t>Založení trávníku na půdě předem připravené plochy do 1000 m2 výsevem včetně utažení parkového v rovině nebo na svahu do 1:5</t>
  </si>
  <si>
    <t>-738448635</t>
  </si>
  <si>
    <t>https://podminky.urs.cz/item/CS_URS_2022_01/181411131</t>
  </si>
  <si>
    <t>22</t>
  </si>
  <si>
    <t>00572410</t>
  </si>
  <si>
    <t>osivo směs travní parková</t>
  </si>
  <si>
    <t>kg</t>
  </si>
  <si>
    <t>579109939</t>
  </si>
  <si>
    <t>804*0,02 'Přepočtené koeficientem množství</t>
  </si>
  <si>
    <t>Zakládání</t>
  </si>
  <si>
    <t>23</t>
  </si>
  <si>
    <t>212752401</t>
  </si>
  <si>
    <t>Trativody z drenážních trubek pro liniové stavby a komunikace se zřízením štěrkového lože pod trubky a s jejich obsypem v otevřeném výkopu trubka korugovaná sendvičová PE-HD SN 8 celoperforovaná 360° DN 100</t>
  </si>
  <si>
    <t>m</t>
  </si>
  <si>
    <t>2026250682</t>
  </si>
  <si>
    <t>https://podminky.urs.cz/item/CS_URS_2022_01/212752401</t>
  </si>
  <si>
    <t>"severní trakt" 22,65+65,73</t>
  </si>
  <si>
    <t>"jižní trakt" 15,16+12,7</t>
  </si>
  <si>
    <t>Vodorovné konstrukce</t>
  </si>
  <si>
    <t>24</t>
  </si>
  <si>
    <t>451573111</t>
  </si>
  <si>
    <t>Lože pod potrubí, stoky a drobné objekty v otevřeném výkopu z písku a štěrkopísku do 63 mm</t>
  </si>
  <si>
    <t>2143743802</t>
  </si>
  <si>
    <t>https://podminky.urs.cz/item/CS_URS_2022_01/451573111</t>
  </si>
  <si>
    <t>podkladní štěrk pod vpustě fr. 16-32 mm</t>
  </si>
  <si>
    <t>(0,65*0,65*0,15)*11</t>
  </si>
  <si>
    <t>25</t>
  </si>
  <si>
    <t>452111111</t>
  </si>
  <si>
    <t>Osazení betonových dílců pražců pod potrubí v otevřeném výkopu, průřezové plochy do 25000 mm2</t>
  </si>
  <si>
    <t>kus</t>
  </si>
  <si>
    <t>-1114890051</t>
  </si>
  <si>
    <t>https://podminky.urs.cz/item/CS_URS_2022_01/452111111</t>
  </si>
  <si>
    <t>"hospodářský sjezd" 6</t>
  </si>
  <si>
    <t>"sjezd" 14</t>
  </si>
  <si>
    <t>26</t>
  </si>
  <si>
    <t>4X01</t>
  </si>
  <si>
    <t>podkladek pro trouby DN 600, 800x170x150 mm (LxHxŠ)</t>
  </si>
  <si>
    <t>69986406</t>
  </si>
  <si>
    <t>27</t>
  </si>
  <si>
    <t>452112112</t>
  </si>
  <si>
    <t>Osazení betonových dílců prstenců nebo rámů pod poklopy a mříže, výšky do 100 mm</t>
  </si>
  <si>
    <t>1331021224</t>
  </si>
  <si>
    <t>https://podminky.urs.cz/item/CS_URS_2022_01/452112112</t>
  </si>
  <si>
    <t>28</t>
  </si>
  <si>
    <t>59223864</t>
  </si>
  <si>
    <t>prstenec pro uliční vpusť vyrovnávací betonový 450x60x130mm</t>
  </si>
  <si>
    <t>137483618</t>
  </si>
  <si>
    <t>29</t>
  </si>
  <si>
    <t>452311131</t>
  </si>
  <si>
    <t>Podkladní a zajišťovací konstrukce z betonu prostého v otevřeném výkopu desky pod potrubí, stoky a drobné objekty z betonu tř. C 12/15</t>
  </si>
  <si>
    <t>800879774</t>
  </si>
  <si>
    <t>https://podminky.urs.cz/item/CS_URS_2022_01/452311131</t>
  </si>
  <si>
    <t>podkladní beton pod vpustě</t>
  </si>
  <si>
    <t>(0,65*0,65*0,1)*11</t>
  </si>
  <si>
    <t>Komunikace pozemní</t>
  </si>
  <si>
    <t>30</t>
  </si>
  <si>
    <t>564730001</t>
  </si>
  <si>
    <t>Podklad nebo kryt z kameniva hrubého drceného vel. 8-16 mm s rozprostřením a zhutněním plochy jednotlivě do 100 m2, po zhutnění tl. 100 mm</t>
  </si>
  <si>
    <t>-939438918</t>
  </si>
  <si>
    <t>https://podminky.urs.cz/item/CS_URS_2022_01/564730001</t>
  </si>
  <si>
    <t>"parkovací stání z betonové dlažby" 26</t>
  </si>
  <si>
    <t>564750101</t>
  </si>
  <si>
    <t>Podklad nebo kryt z kameniva hrubého drceného vel. 16-32 mm s rozprostřením a zhutněním plochy jednotlivě do 100 m2, po zhutnění tl. 150 mm</t>
  </si>
  <si>
    <t>-994336068</t>
  </si>
  <si>
    <t>https://podminky.urs.cz/item/CS_URS_2022_01/564750101</t>
  </si>
  <si>
    <t>"podklad pod krytí VTL plynovodu" 12*1,2</t>
  </si>
  <si>
    <t xml:space="preserve">"podklad pod betonové panely komunikace nad VTL potrubím" 81 </t>
  </si>
  <si>
    <t>32</t>
  </si>
  <si>
    <t>564760101</t>
  </si>
  <si>
    <t>Podklad nebo kryt z kameniva hrubého drceného vel. 16-32 mm s rozprostřením a zhutněním plochy jednotlivě do 100 m2, po zhutnění tl. 200 mm</t>
  </si>
  <si>
    <t>229458979</t>
  </si>
  <si>
    <t>https://podminky.urs.cz/item/CS_URS_2022_01/564760101</t>
  </si>
  <si>
    <t>33</t>
  </si>
  <si>
    <t>564851114</t>
  </si>
  <si>
    <t>Podklad ze štěrkodrti ŠD s rozprostřením a zhutněním plochy přes 100 m2, po zhutnění tl. 180 mm</t>
  </si>
  <si>
    <t>-1805500384</t>
  </si>
  <si>
    <t>https://podminky.urs.cz/item/CS_URS_2022_01/564851114</t>
  </si>
  <si>
    <t>34</t>
  </si>
  <si>
    <t>564861111</t>
  </si>
  <si>
    <t>Podklad ze štěrkodrti ŠD s rozprostřením a zhutněním plochy přes 100 m2, po zhutnění tl. 200 mm</t>
  </si>
  <si>
    <t>1524132528</t>
  </si>
  <si>
    <t>https://podminky.urs.cz/item/CS_URS_2022_01/564861111</t>
  </si>
  <si>
    <t>"asfaltová plocha" 4615</t>
  </si>
  <si>
    <t>"odečíst plochu nad propustkem" -43</t>
  </si>
  <si>
    <t>35</t>
  </si>
  <si>
    <t>564871014</t>
  </si>
  <si>
    <t>Podklad ze štěrkodrti ŠD s rozprostřením a zhutněním plochy jednotlivě do 100 m2, po zhutnění tl. 280 mm</t>
  </si>
  <si>
    <t>651120065</t>
  </si>
  <si>
    <t>https://podminky.urs.cz/item/CS_URS_2022_01/564871014</t>
  </si>
  <si>
    <t>36</t>
  </si>
  <si>
    <t>564871016</t>
  </si>
  <si>
    <t>Podklad ze štěrkodrti ŠD s rozprostřením a zhutněním plochy jednotlivě do 100 m2, po zhutnění tl. 300 mm</t>
  </si>
  <si>
    <t>2078556648</t>
  </si>
  <si>
    <t>https://podminky.urs.cz/item/CS_URS_2022_01/564871016</t>
  </si>
  <si>
    <t>"plocha hospodářského sjezdu" 26</t>
  </si>
  <si>
    <t>37</t>
  </si>
  <si>
    <t>564952113</t>
  </si>
  <si>
    <t>Podklad z mechanicky zpevněného kameniva MZK (minerální beton) s rozprostřením a s hutněním, po zhutnění tl. 170 mm</t>
  </si>
  <si>
    <t>-130524576</t>
  </si>
  <si>
    <t>https://podminky.urs.cz/item/CS_URS_2022_01/564952113</t>
  </si>
  <si>
    <t>38</t>
  </si>
  <si>
    <t>565135121</t>
  </si>
  <si>
    <t>Asfaltový beton vrstva podkladní ACP 16 (obalované kamenivo střednězrnné - OKS) s rozprostřením a zhutněním v pruhu šířky přes 3 m, po zhutnění tl. 50 mm</t>
  </si>
  <si>
    <t>1857799884</t>
  </si>
  <si>
    <t>https://podminky.urs.cz/item/CS_URS_2022_01/565135121</t>
  </si>
  <si>
    <t>"asfaltová plocha severního traktu včetně sjezdu" 3754</t>
  </si>
  <si>
    <t>39</t>
  </si>
  <si>
    <t>573111113</t>
  </si>
  <si>
    <t>Postřik infiltrační PI z asfaltu silničního s posypem kamenivem, v množství 1,50 kg/m2</t>
  </si>
  <si>
    <t>-724336209</t>
  </si>
  <si>
    <t>https://podminky.urs.cz/item/CS_URS_2022_01/573111113</t>
  </si>
  <si>
    <t>40</t>
  </si>
  <si>
    <t>573111115</t>
  </si>
  <si>
    <t>Postřik infiltrační PI z asfaltu silničního s posypem kamenivem, v množství 2,50 kg/m2</t>
  </si>
  <si>
    <t>488377462</t>
  </si>
  <si>
    <t>https://podminky.urs.cz/item/CS_URS_2022_01/573111115</t>
  </si>
  <si>
    <t>41</t>
  </si>
  <si>
    <t>573211107</t>
  </si>
  <si>
    <t>Postřik spojovací PS bez posypu kamenivem z asfaltu silničního, v množství 0,30 kg/m2</t>
  </si>
  <si>
    <t>1065734007</t>
  </si>
  <si>
    <t>https://podminky.urs.cz/item/CS_URS_2022_01/573211107</t>
  </si>
  <si>
    <t>4615*2</t>
  </si>
  <si>
    <t>42</t>
  </si>
  <si>
    <t>573211111</t>
  </si>
  <si>
    <t>Postřik spojovací PS bez posypu kamenivem z asfaltu silničního, v množství 0,60 kg/m2</t>
  </si>
  <si>
    <t>-192286696</t>
  </si>
  <si>
    <t>https://podminky.urs.cz/item/CS_URS_2022_01/573211111</t>
  </si>
  <si>
    <t>43</t>
  </si>
  <si>
    <t>577134121</t>
  </si>
  <si>
    <t>Asfaltový beton vrstva obrusná ACO 11 (ABS) s rozprostřením a se zhutněním z nemodifikovaného asfaltu v pruhu šířky přes 3 m tř. I, po zhutnění tl. 40 mm</t>
  </si>
  <si>
    <t>-1835636786</t>
  </si>
  <si>
    <t>https://podminky.urs.cz/item/CS_URS_2022_01/577134121</t>
  </si>
  <si>
    <t>44</t>
  </si>
  <si>
    <t>577144121</t>
  </si>
  <si>
    <t>Asfaltový beton vrstva obrusná ACO 11 (ABS) s rozprostřením a se zhutněním z nemodifikovaného asfaltu v pruhu šířky přes 3 m tř. I, po zhutnění tl. 50 mm</t>
  </si>
  <si>
    <t>-875638593</t>
  </si>
  <si>
    <t>https://podminky.urs.cz/item/CS_URS_2022_01/577144121</t>
  </si>
  <si>
    <t>45</t>
  </si>
  <si>
    <t>577155122</t>
  </si>
  <si>
    <t>Asfaltový beton vrstva ložní ACL 16 (ABH) s rozprostřením a zhutněním z nemodifikovaného asfaltu v pruhu šířky přes 3 m, po zhutnění tl. 60 mm</t>
  </si>
  <si>
    <t>448624932</t>
  </si>
  <si>
    <t>https://podminky.urs.cz/item/CS_URS_2022_01/577155122</t>
  </si>
  <si>
    <t>46</t>
  </si>
  <si>
    <t>584121108</t>
  </si>
  <si>
    <t>Osazení silničních dílců ze železového betonu s podkladem z kameniva těženého do tl. 40 mm jakéhokoliv druhu a velikosti, na plochu jednotlivě do 15 m2</t>
  </si>
  <si>
    <t>-1479729084</t>
  </si>
  <si>
    <t>https://podminky.urs.cz/item/CS_URS_2022_01/584121108</t>
  </si>
  <si>
    <t>Poznámka k položce:
1. V ceně nejsou započteny náklady na:
a) dodání dílců, které se oceňuje ve specifikaci,
b) výplň spár, které se oceňují cenami souboru cen 599 . 4-11 Vyplnění spár mezi silničními dílci jakékoliv tloušťky.
ZPŮSOB MĚŘENÍ
2. Počet měrných jednotek se určuje v m2 půdorysné plochy krytu z dílců včetně spár.</t>
  </si>
  <si>
    <t>"krytí VTL plynovodu" (3*1,2)*4</t>
  </si>
  <si>
    <t>47</t>
  </si>
  <si>
    <t>59381009</t>
  </si>
  <si>
    <t>panel silniční 3,00x1,00x0,15m</t>
  </si>
  <si>
    <t>183516400</t>
  </si>
  <si>
    <t>108*0,25 'Přepočtené koeficientem množství</t>
  </si>
  <si>
    <t>48</t>
  </si>
  <si>
    <t>59381003</t>
  </si>
  <si>
    <t>panel silniční 3,00x1,50x0,15m</t>
  </si>
  <si>
    <t>-2046174887</t>
  </si>
  <si>
    <t>mechanické krytí potrubí DN 200 VTL</t>
  </si>
  <si>
    <t>11/3</t>
  </si>
  <si>
    <t>49</t>
  </si>
  <si>
    <t>596211110</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</si>
  <si>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</si>
  <si>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1291786732</t>
  </si>
  <si>
    <t>https://podminky.urs.cz/item/CS_URS_2022_01/596211110</t>
  </si>
  <si>
    <t>50</t>
  </si>
  <si>
    <t>59245015</t>
  </si>
  <si>
    <t>dlažba zámková tvaru I 200x165x60mm přírodní</t>
  </si>
  <si>
    <t>-923530402</t>
  </si>
  <si>
    <t>3*1,03 'Přepočtené koeficientem množství</t>
  </si>
  <si>
    <t>51</t>
  </si>
  <si>
    <t>596412210</t>
  </si>
  <si>
    <t>Kladení dlažby z betonových vegetačních dlaždic pozemních komunikací s ložem z kameniva těženého nebo drceného tl. do 50 mm, s vyplněním spár a vegetačních otvorů, s hutněním vibrováním tl. 80 mm, pro plochy do 50 m2</t>
  </si>
  <si>
    <t>1655522858</t>
  </si>
  <si>
    <t>https://podminky.urs.cz/item/CS_URS_2022_01/596412210</t>
  </si>
  <si>
    <t>Poznámka k položce:
 V cenách jsou započteny i náklady na dodávku hmot pro lože.</t>
  </si>
  <si>
    <t>52</t>
  </si>
  <si>
    <t>5X01</t>
  </si>
  <si>
    <t>betonová dlažba s distančníky 200x200x80 mm, barva přírodní</t>
  </si>
  <si>
    <t>-672402109</t>
  </si>
  <si>
    <t>53</t>
  </si>
  <si>
    <t>599141111</t>
  </si>
  <si>
    <t>Vyplnění spár mezi silničními dílci jakékoliv tloušťky živičnou zálivkou</t>
  </si>
  <si>
    <t>-540096488</t>
  </si>
  <si>
    <t>https://podminky.urs.cz/item/CS_URS_2022_01/599141111</t>
  </si>
  <si>
    <t>10*9</t>
  </si>
  <si>
    <t>2*9</t>
  </si>
  <si>
    <t>Trubní vedení</t>
  </si>
  <si>
    <t>54</t>
  </si>
  <si>
    <t>895941302</t>
  </si>
  <si>
    <t>Osazení vpusti uliční z betonových dílců DN 450 dno s kalištěm</t>
  </si>
  <si>
    <t>-525518923</t>
  </si>
  <si>
    <t>https://podminky.urs.cz/item/CS_URS_2022_01/895941302</t>
  </si>
  <si>
    <t>55</t>
  </si>
  <si>
    <t>59224495</t>
  </si>
  <si>
    <t>vpusť uliční DN 450 kaliště nízké 450/240x50mm</t>
  </si>
  <si>
    <t>1784800420</t>
  </si>
  <si>
    <t>56</t>
  </si>
  <si>
    <t>895941313</t>
  </si>
  <si>
    <t>Osazení vpusti uliční z betonových dílců DN 450 skruž horní 295 mm</t>
  </si>
  <si>
    <t>540944686</t>
  </si>
  <si>
    <t>https://podminky.urs.cz/item/CS_URS_2022_01/895941313</t>
  </si>
  <si>
    <t>57</t>
  </si>
  <si>
    <t>59224485</t>
  </si>
  <si>
    <t>vpusť uliční DN 450 skruž horní betonová 450/295x50mm</t>
  </si>
  <si>
    <t>628636585</t>
  </si>
  <si>
    <t>58</t>
  </si>
  <si>
    <t>895941331</t>
  </si>
  <si>
    <t>Osazení vpusti uliční z betonových dílců DN 450 skruž průběžná s výtokem</t>
  </si>
  <si>
    <t>1233603658</t>
  </si>
  <si>
    <t>https://podminky.urs.cz/item/CS_URS_2022_01/895941331</t>
  </si>
  <si>
    <t>59</t>
  </si>
  <si>
    <t>59224489</t>
  </si>
  <si>
    <t>vpusť uliční DN 450 skruž průběžná s odtokem 150mm  450/450x50mm</t>
  </si>
  <si>
    <t>287338742</t>
  </si>
  <si>
    <t>60</t>
  </si>
  <si>
    <t>899204112</t>
  </si>
  <si>
    <t>Osazení mříží litinových včetně rámů a košů na bahno pro třídu zatížení D400, E600</t>
  </si>
  <si>
    <t>864098847</t>
  </si>
  <si>
    <t>https://podminky.urs.cz/item/CS_URS_2022_01/899204112</t>
  </si>
  <si>
    <t>61</t>
  </si>
  <si>
    <t>55242320</t>
  </si>
  <si>
    <t>mříž vtoková litinová plochá 500x500mm</t>
  </si>
  <si>
    <t>80691193</t>
  </si>
  <si>
    <t>62</t>
  </si>
  <si>
    <t>28661789</t>
  </si>
  <si>
    <t>koš kalový ocelový pro silniční vpusť 425mm vč. madla</t>
  </si>
  <si>
    <t>-1427220812</t>
  </si>
  <si>
    <t>Ostatní konstrukce a práce, bourání</t>
  </si>
  <si>
    <t>63</t>
  </si>
  <si>
    <t>912211111</t>
  </si>
  <si>
    <t>Montáž směrového sloupku plastového s odrazkou prostým uložením bez betonového základu silničního</t>
  </si>
  <si>
    <t>-401984114</t>
  </si>
  <si>
    <t>https://podminky.urs.cz/item/CS_URS_2022_01/912211111</t>
  </si>
  <si>
    <t>"přesun stávajících směrových sloupků" 2</t>
  </si>
  <si>
    <t>"osazení nových směrových sloupků" 2</t>
  </si>
  <si>
    <t>64</t>
  </si>
  <si>
    <t>40445158</t>
  </si>
  <si>
    <t>sloupek směrový silniční červený plastový 1,2m</t>
  </si>
  <si>
    <t>322882077</t>
  </si>
  <si>
    <t>65</t>
  </si>
  <si>
    <t>914511111</t>
  </si>
  <si>
    <t>Montáž sloupku dopravních značek délky do 3,5 m do betonového základu</t>
  </si>
  <si>
    <t>-1962749375</t>
  </si>
  <si>
    <t>https://podminky.urs.cz/item/CS_URS_2022_01/914511111</t>
  </si>
  <si>
    <t>66</t>
  </si>
  <si>
    <t>916131213</t>
  </si>
  <si>
    <t>Osazení silničního obrubníku betonového se zřízením lože, s vyplněním a zatřením spár cementovou maltou stojatého s boční opěrou z betonu prostého, do lože z betonu prostého</t>
  </si>
  <si>
    <t>1441820604</t>
  </si>
  <si>
    <t>https://podminky.urs.cz/item/CS_URS_2022_01/916131213</t>
  </si>
  <si>
    <t>"silniční" 350</t>
  </si>
  <si>
    <t>"nájezdový" 5,5</t>
  </si>
  <si>
    <t>67</t>
  </si>
  <si>
    <t>59217031</t>
  </si>
  <si>
    <t>obrubník betonový silniční 1000x150x250mm</t>
  </si>
  <si>
    <t>695035898</t>
  </si>
  <si>
    <t>350</t>
  </si>
  <si>
    <t>350*1,02 'Přepočtené koeficientem množství</t>
  </si>
  <si>
    <t>68</t>
  </si>
  <si>
    <t>59217029</t>
  </si>
  <si>
    <t>obrubník betonový silniční nájezdový 1000x150x150mm</t>
  </si>
  <si>
    <t>1585749085</t>
  </si>
  <si>
    <t>5,5</t>
  </si>
  <si>
    <t>69</t>
  </si>
  <si>
    <t>916231213</t>
  </si>
  <si>
    <t>Osazení chodníkového obrubníku betonového se zřízením lože, s vyplněním a zatřením spár cementovou maltou stojatého s boční opěrou z betonu prostého, do lože z betonu prostého</t>
  </si>
  <si>
    <t>1426209175</t>
  </si>
  <si>
    <t>https://podminky.urs.cz/item/CS_URS_2022_01/916231213</t>
  </si>
  <si>
    <t>Poznámka k položce: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t>
  </si>
  <si>
    <t>70</t>
  </si>
  <si>
    <t>59217017</t>
  </si>
  <si>
    <t>obrubník betonový chodníkový 1000x100x250mm</t>
  </si>
  <si>
    <t>554234871</t>
  </si>
  <si>
    <t>12,5*1,02 'Přepočtené koeficientem množství</t>
  </si>
  <si>
    <t>71</t>
  </si>
  <si>
    <t>919125111</t>
  </si>
  <si>
    <t>Těsnění svislé spáry mezi živičným krytem a ostatními prvky asfaltovou páskou samolepicí šířky 35 mm tl. 8 mm</t>
  </si>
  <si>
    <t>1850923576</t>
  </si>
  <si>
    <t>https://podminky.urs.cz/item/CS_URS_2022_01/919125111</t>
  </si>
  <si>
    <t xml:space="preserve">Poznámka k položce:
Cena jsou určena pro napojení obrubníků, odvodňovacích žlabů, roštů apod. na živičný povrch, pro napojení nového živičného povrchu na stávající, apod.
V ceně jsou započteny i náklady na vyčištění trhlin.
</t>
  </si>
  <si>
    <t>"silniční obruby" 350</t>
  </si>
  <si>
    <t>"nájezdové obruby" 5,5</t>
  </si>
  <si>
    <t>"liniový žlab" 6,5*2</t>
  </si>
  <si>
    <t>72</t>
  </si>
  <si>
    <t>919521140</t>
  </si>
  <si>
    <t>Zřízení silničního propustku z trub betonových nebo železobetonových DN 600 mm</t>
  </si>
  <si>
    <t>815079957</t>
  </si>
  <si>
    <t>https://podminky.urs.cz/item/CS_URS_2022_01/919521140</t>
  </si>
  <si>
    <t xml:space="preserve">Poznámka k položce:
Ceny jsou určeny pro trubní propustky spádu do 10 %.
V cenách jsou započteny i náklady na:
a) podkladní vrstvu ze štěrkopísku a podkladní vrstvu (lože) z betonu prostého,
b) utěsnění trub cementovou maltou.
</t>
  </si>
  <si>
    <t>celková délka propustků vč. čel</t>
  </si>
  <si>
    <t>20,2+10,2</t>
  </si>
  <si>
    <t>73</t>
  </si>
  <si>
    <t>59222001</t>
  </si>
  <si>
    <t>trouba ŽB hrdlová DN 600</t>
  </si>
  <si>
    <t>-1530991804</t>
  </si>
  <si>
    <t>17,6+7,6</t>
  </si>
  <si>
    <t>25,2*1,01 'Přepočtené koeficientem množství</t>
  </si>
  <si>
    <t>74</t>
  </si>
  <si>
    <t>9X01</t>
  </si>
  <si>
    <t>šikmé čelo prospustku TBM-Q 900/1000/600</t>
  </si>
  <si>
    <t>1382956921</t>
  </si>
  <si>
    <t>75</t>
  </si>
  <si>
    <t>919731122</t>
  </si>
  <si>
    <t>Zarovnání styčné plochy podkladu nebo krytu podél vybourané části komunikace nebo zpevněné plochy živičné tl. přes 50 do 100 mm</t>
  </si>
  <si>
    <t>1420137957</t>
  </si>
  <si>
    <t>https://podminky.urs.cz/item/CS_URS_2022_01/919731122</t>
  </si>
  <si>
    <t>"stávající hospodářský sjezd z asfaltového povrchu "5</t>
  </si>
  <si>
    <t>76</t>
  </si>
  <si>
    <t>919732211</t>
  </si>
  <si>
    <t>Styčná pracovní spára při napojení nového živičného povrchu na stávající se zalitím za tepla modifikovanou asfaltovou hmotou s posypem vápenným hydrátem šířky do 15 mm, hloubky do 25 mm včetně prořezání spáry</t>
  </si>
  <si>
    <t>1290467542</t>
  </si>
  <si>
    <t>https://podminky.urs.cz/item/CS_URS_2022_01/919732211</t>
  </si>
  <si>
    <t>"nový sjezd" 24,36</t>
  </si>
  <si>
    <t>"nový hospodářský sjezd" 5</t>
  </si>
  <si>
    <t>77</t>
  </si>
  <si>
    <t>935113111</t>
  </si>
  <si>
    <t>Osazení odvodňovacího žlabu s krycím roštem polymerbetonového šířky do 200 mm</t>
  </si>
  <si>
    <t>-1929720491</t>
  </si>
  <si>
    <t>https://podminky.urs.cz/item/CS_URS_2022_01/935113111</t>
  </si>
  <si>
    <t>Poznámka k položce:
V cenách jsou započteny i náklady na předepsané obetonování a lože z betonu.</t>
  </si>
  <si>
    <t>78</t>
  </si>
  <si>
    <t>9X03</t>
  </si>
  <si>
    <t>žlab odvodňovací z polymerbetonu bez spádu dna 1000x250x320 mm, sš. 200 mm</t>
  </si>
  <si>
    <t>-660173912</t>
  </si>
  <si>
    <t>79</t>
  </si>
  <si>
    <t>9X04</t>
  </si>
  <si>
    <t>revizní díl včetně můstkového roštu 500x250x330 mm, sš. 200 mm</t>
  </si>
  <si>
    <t>603682315</t>
  </si>
  <si>
    <t>80</t>
  </si>
  <si>
    <t>59227027</t>
  </si>
  <si>
    <t>čelo plné na začátek a konec odvodňovacího žlabu polymerický beton všechny stavební výšky</t>
  </si>
  <si>
    <t>1868563634</t>
  </si>
  <si>
    <t>81</t>
  </si>
  <si>
    <t>9X02</t>
  </si>
  <si>
    <t>vpust 500/250/645 mm pro horizontální připojení potrubí DN/OD 160</t>
  </si>
  <si>
    <t>-1741182391</t>
  </si>
  <si>
    <t>82</t>
  </si>
  <si>
    <t>938902113</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</si>
  <si>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0,30 do 0,50 m3/m</t>
  </si>
  <si>
    <t>-2003368729</t>
  </si>
  <si>
    <t>https://podminky.urs.cz/item/CS_URS_2022_01/938902113</t>
  </si>
  <si>
    <t>"mezi novými sjezdy" 15</t>
  </si>
  <si>
    <t>"za novými sjezdy" 20</t>
  </si>
  <si>
    <t>83</t>
  </si>
  <si>
    <t>966006132</t>
  </si>
  <si>
    <t>Odstranění dopravních nebo orientačních značek se sloupkem s uložením hmot na vzdálenost do 20 m nebo s naložením na dopravní prostředek, se zásypem jam a jeho zhutněním s betonovou patkou</t>
  </si>
  <si>
    <t>-347545369</t>
  </si>
  <si>
    <t>https://podminky.urs.cz/item/CS_URS_2022_01/966006132</t>
  </si>
  <si>
    <t xml:space="preserve">Poznámka k položce:
Ceny jsou určeny pro odstranění značek z jakéhokoliv materiálu.
</t>
  </si>
  <si>
    <t>84</t>
  </si>
  <si>
    <t>966008112</t>
  </si>
  <si>
    <t>Bourání trubního propustku s odklizením a uložením vybouraného materiálu na skládku na vzdálenost do 3 m nebo s naložením na dopravní prostředek z trub DN přes 300 do 500 mm</t>
  </si>
  <si>
    <t>-58351334</t>
  </si>
  <si>
    <t>https://podminky.urs.cz/item/CS_URS_2022_01/966008112</t>
  </si>
  <si>
    <t>Poznámka k položce:
Ceny lze použít i pro bourání hospodářských přejezdů a propustků z trub obetonovaných.
V cenách jsou započteny i náklady na případné bourání betonového lože nebo prahů pod troubami propustku.
V cenách nejsou započteny náklady na zemní práce nutné při rozebírání propustků, které se oceňují cenami katalogu 800-1 Zemní práce.</t>
  </si>
  <si>
    <t>997</t>
  </si>
  <si>
    <t>Přesun sutě</t>
  </si>
  <si>
    <t>85</t>
  </si>
  <si>
    <t>997221571</t>
  </si>
  <si>
    <t>Vodorovná doprava vybouraných hmot bez naložení, ale se složením a s hrubým urovnáním na vzdálenost do 1 km</t>
  </si>
  <si>
    <t>-1610589995</t>
  </si>
  <si>
    <t>https://podminky.urs.cz/item/CS_URS_2022_01/997221571</t>
  </si>
  <si>
    <t>86</t>
  </si>
  <si>
    <t>997221579</t>
  </si>
  <si>
    <t>Příplatek ZKD 1 km u vodorovné dopravy vybouraných hmot</t>
  </si>
  <si>
    <t>-245415741</t>
  </si>
  <si>
    <t>https://podminky.urs.cz/item/CS_URS_2022_01/997221579</t>
  </si>
  <si>
    <t>28,728*30</t>
  </si>
  <si>
    <t>87</t>
  </si>
  <si>
    <t>997221862</t>
  </si>
  <si>
    <t>Poplatek za uložení stavebního odpadu na recyklační skládce (skládkovné) z armovaného betonu zatříděného do Katalogu odpadů pod kódem 17 01 01</t>
  </si>
  <si>
    <t>1030291694</t>
  </si>
  <si>
    <t>https://podminky.urs.cz/item/CS_URS_2022_01/997221862</t>
  </si>
  <si>
    <t>"propustek" 4,9</t>
  </si>
  <si>
    <t>88</t>
  </si>
  <si>
    <t>997221873</t>
  </si>
  <si>
    <t>538199515</t>
  </si>
  <si>
    <t>https://podminky.urs.cz/item/CS_URS_2022_01/997221873</t>
  </si>
  <si>
    <t>"kamenivo" 7,92</t>
  </si>
  <si>
    <t>"zemina z čištění příkopu" 11,34</t>
  </si>
  <si>
    <t>89</t>
  </si>
  <si>
    <t>997221875</t>
  </si>
  <si>
    <t>Poplatek za uložení stavebního odpadu na recyklační skládce (skládkovné) asfaltového bez obsahu dehtu zatříděného do Katalogu odpadů pod kódem 17 03 02</t>
  </si>
  <si>
    <t>1630131861</t>
  </si>
  <si>
    <t>https://podminky.urs.cz/item/CS_URS_2022_01/997221875</t>
  </si>
  <si>
    <t>3,96+0,608</t>
  </si>
  <si>
    <t>998</t>
  </si>
  <si>
    <t>Přesun hmot</t>
  </si>
  <si>
    <t>90</t>
  </si>
  <si>
    <t>998223011</t>
  </si>
  <si>
    <t>Přesun hmot pro pozemní komunikace s krytem dlážděným dopravní vzdálenost do 200 m jakékoliv délky objektu</t>
  </si>
  <si>
    <t>-211411526</t>
  </si>
  <si>
    <t>https://podminky.urs.cz/item/CS_URS_2022_01/998223011</t>
  </si>
  <si>
    <t>Poznámka k položce:
V přesunu hmot je zohledněna vnitrostaveništní manipulace.
POZN.:
U podkladů z kameniva a štěrkopísku u betonových podkladů a živičných povrchů je uvažováno dodání materiálu přímo na místo zabudování nebo do prostoru technologické manipulace. U těchto položek se hmotnost materiálu nezapočítává do výpočtu přesunu hmot.</t>
  </si>
  <si>
    <t>91</t>
  </si>
  <si>
    <t>998225111</t>
  </si>
  <si>
    <t>Přesun hmot pro komunikace s krytem z kameniva, monolitickým betonovým nebo živičným dopravní vzdálenost do 200 m jakékoliv délky objektu</t>
  </si>
  <si>
    <t>1394873151</t>
  </si>
  <si>
    <t>https://podminky.urs.cz/item/CS_URS_2022_01/998225111</t>
  </si>
  <si>
    <t>92</t>
  </si>
  <si>
    <t>998274101</t>
  </si>
  <si>
    <t>Přesun hmot pro trubní vedení hloubené z trub betonových nebo železobetonových pro vodovody nebo kanalizace v otevřeném výkopu dopravní vzdálenost do 15 m</t>
  </si>
  <si>
    <t>229867867</t>
  </si>
  <si>
    <t>https://podminky.urs.cz/item/CS_URS_2022_01/998274101</t>
  </si>
  <si>
    <t>PSV</t>
  </si>
  <si>
    <t>Práce a dodávky PSV</t>
  </si>
  <si>
    <t>789</t>
  </si>
  <si>
    <t>Povrchové úpravy ocelových konstrukcí a technologických zařízení</t>
  </si>
  <si>
    <t>93</t>
  </si>
  <si>
    <t>789233532</t>
  </si>
  <si>
    <t>Otryskání povrchu potrubí do DN 250 stupeň zarezivění C, stupeň přípravy Sa 2½</t>
  </si>
  <si>
    <t>-2026388582</t>
  </si>
  <si>
    <t>https://podminky.urs.cz/item/CS_URS_2022_01/789233532</t>
  </si>
  <si>
    <t>VTL plynovod DN 200 v délce 12-ti m</t>
  </si>
  <si>
    <t>(2*PI*0,1*0,1+2*PI*0,1*12)</t>
  </si>
  <si>
    <t>Práce a dodávky M</t>
  </si>
  <si>
    <t>23-M</t>
  </si>
  <si>
    <t>Montáže potrubí</t>
  </si>
  <si>
    <t>94</t>
  </si>
  <si>
    <t>230210003</t>
  </si>
  <si>
    <t>Oprava továrního opláštění a izolace svarů ovinem páskou za studena 2 vrstvy</t>
  </si>
  <si>
    <t>-321566225</t>
  </si>
  <si>
    <t>https://podminky.urs.cz/item/CS_URS_2022_01/230210003</t>
  </si>
  <si>
    <t>IO 02 - Splašková kanalizace + jímka na vyvážení</t>
  </si>
  <si>
    <t xml:space="preserve">    3 - Svislé a kompletní konstrukce</t>
  </si>
  <si>
    <t>121151106</t>
  </si>
  <si>
    <t>Sejmutí ornice strojně při souvislé ploše do 100 m2, tl. vrstvy přes 300 do 400 mm</t>
  </si>
  <si>
    <t>1334264683</t>
  </si>
  <si>
    <t>https://podminky.urs.cz/item/CS_URS_2022_01/121151106</t>
  </si>
  <si>
    <t>3,35*3,35</t>
  </si>
  <si>
    <t>131151100</t>
  </si>
  <si>
    <t>Hloubení nezapažených jam a zářezů strojně s urovnáním dna do předepsaného profilu a spádu v hornině třídy těžitelnosti I skupiny 1 a 2 do 20 m3</t>
  </si>
  <si>
    <t>-204781529</t>
  </si>
  <si>
    <t>https://podminky.urs.cz/item/CS_URS_2022_01/131151100</t>
  </si>
  <si>
    <t>3,35*3,35*1,55</t>
  </si>
  <si>
    <t>17,4</t>
  </si>
  <si>
    <t>131251100</t>
  </si>
  <si>
    <t>Hloubení nezapažených jam a zářezů strojně s urovnáním dna do předepsaného profilu a spádu v hornině třídy těžitelnosti I skupiny 3 do 20 m3</t>
  </si>
  <si>
    <t>-175153609</t>
  </si>
  <si>
    <t>https://podminky.urs.cz/item/CS_URS_2022_01/131251100</t>
  </si>
  <si>
    <t>151101201</t>
  </si>
  <si>
    <t>Zřízení pažení stěn výkopu bez rozepření nebo vzepření příložné, hloubky do 4 m</t>
  </si>
  <si>
    <t>-1223520446</t>
  </si>
  <si>
    <t>https://podminky.urs.cz/item/CS_URS_2022_01/151101201</t>
  </si>
  <si>
    <t>(3,35*4)*3,5</t>
  </si>
  <si>
    <t>151101211</t>
  </si>
  <si>
    <t>Odstranění pažení stěn výkopu bez rozepření nebo vzepření s uložením pažin na vzdálenost do 3 m od okraje výkopu příložné, hloubky do 4 m</t>
  </si>
  <si>
    <t>-86238843</t>
  </si>
  <si>
    <t>https://podminky.urs.cz/item/CS_URS_2022_01/151101211</t>
  </si>
  <si>
    <t>151101401</t>
  </si>
  <si>
    <t>Zřízení vzepření zapažených stěn výkopů s potřebným přepažováním při pažení příložném, hloubky do 4 m</t>
  </si>
  <si>
    <t>-20358171</t>
  </si>
  <si>
    <t>https://podminky.urs.cz/item/CS_URS_2022_01/151101401</t>
  </si>
  <si>
    <t>151101411</t>
  </si>
  <si>
    <t>Odstranění vzepření stěn výkopů s uložením materiálu na vzdálenost do 3 m od kraje výkopu při pažení příložném, hloubky do 4 m</t>
  </si>
  <si>
    <t>-259367809</t>
  </si>
  <si>
    <t>https://podminky.urs.cz/item/CS_URS_2022_01/151101411</t>
  </si>
  <si>
    <t>1559361285</t>
  </si>
  <si>
    <t>"výkop" 17,4+17,4</t>
  </si>
  <si>
    <t>"odečíst zásyp" -20,3</t>
  </si>
  <si>
    <t>-1507963245</t>
  </si>
  <si>
    <t>přemístění štěrkopísku na místo upotřebení</t>
  </si>
  <si>
    <t>"pro obsyp potrubí" 0,385</t>
  </si>
  <si>
    <t>"lože" 2,119</t>
  </si>
  <si>
    <t>1563454367</t>
  </si>
  <si>
    <t>(11,223*0,4)</t>
  </si>
  <si>
    <t>4,5</t>
  </si>
  <si>
    <t>-928276460</t>
  </si>
  <si>
    <t>14,5*30</t>
  </si>
  <si>
    <t>-17859778</t>
  </si>
  <si>
    <t>14,5*1,8</t>
  </si>
  <si>
    <t>960829967</t>
  </si>
  <si>
    <t>1198632615</t>
  </si>
  <si>
    <t>obsyp nádrže</t>
  </si>
  <si>
    <t>"výkop" 34,8</t>
  </si>
  <si>
    <t>"odečíst lože" -1,984</t>
  </si>
  <si>
    <t>"odečíst podkladní desku" -1,305</t>
  </si>
  <si>
    <t>"odečíst objem jímky" -(PI*1,325*1,325*2)</t>
  </si>
  <si>
    <t>"odečíst obetonování" -1,047</t>
  </si>
  <si>
    <t>obsyp šachty PP DN 425</t>
  </si>
  <si>
    <t>(PI*0,5*0,5*1,25)-(PI*0,2125*0,2125*1,25)</t>
  </si>
  <si>
    <t>20,3</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</si>
  <si>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</si>
  <si>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</si>
  <si>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399436086</t>
  </si>
  <si>
    <t>https://podminky.urs.cz/item/CS_URS_2022_01/175111101</t>
  </si>
  <si>
    <t>PVC DN 160</t>
  </si>
  <si>
    <t>(1*0,9*0,45)-(3,14*0,08*0,08*1)</t>
  </si>
  <si>
    <t>58337302</t>
  </si>
  <si>
    <t>štěrkopísek frakce 0/16</t>
  </si>
  <si>
    <t>-216028619</t>
  </si>
  <si>
    <t>0,385*2 'Přepočtené koeficientem množství</t>
  </si>
  <si>
    <t>Svislé a kompletní konstrukce</t>
  </si>
  <si>
    <t>382413117</t>
  </si>
  <si>
    <t>Osazení plastové jímky z polypropylenu PP na obetonování objemu 9000 l</t>
  </si>
  <si>
    <t>-1791275683</t>
  </si>
  <si>
    <t>https://podminky.urs.cz/item/CS_URS_2022_01/382413117</t>
  </si>
  <si>
    <t>Poznámka k položce:
V cenách nejsou započteny náklady na:
obetonování stěn jímky, toto se oceňuje cenami souboru cen 899 62-31 Obetonování potrubí nebo zdiva stok betonem prostým v otevřeném výkopu, části A01 tohoto katalogu.</t>
  </si>
  <si>
    <t>56230021</t>
  </si>
  <si>
    <t>jímka plastová na obetonování 3x2x1,5m objem 9m3</t>
  </si>
  <si>
    <t>1050364077</t>
  </si>
  <si>
    <t>56230107</t>
  </si>
  <si>
    <t>vstupní otvory do nádrže pro potrubí od Du 110 do 312mm</t>
  </si>
  <si>
    <t>-1816740665</t>
  </si>
  <si>
    <t>56230100</t>
  </si>
  <si>
    <t>vlez do plastové nádrže k obetonování kruhový D 600mm</t>
  </si>
  <si>
    <t>-1704546699</t>
  </si>
  <si>
    <t>1235808922</t>
  </si>
  <si>
    <t>lože pod nádrž</t>
  </si>
  <si>
    <t>"fr. 4-8 mm" 3,15*3,15*0,1</t>
  </si>
  <si>
    <t>"fr. 8-16 mm" 3,15*3,15*0,1</t>
  </si>
  <si>
    <t>lože pod potrubí PVC DN 160</t>
  </si>
  <si>
    <t>"fr. 0-16 mm" 1*0,9*0,15</t>
  </si>
  <si>
    <t>452311141</t>
  </si>
  <si>
    <t>Podkladní a zajišťovací konstrukce z betonu prostého v otevřeném výkopu desky pod potrubí, stoky a drobné objekty z betonu tř. C 16/20</t>
  </si>
  <si>
    <t>-110901866</t>
  </si>
  <si>
    <t>https://podminky.urs.cz/item/CS_URS_2022_01/452311141</t>
  </si>
  <si>
    <t>pod nádrž</t>
  </si>
  <si>
    <t>2,95*2,95*0,15</t>
  </si>
  <si>
    <t>871315211</t>
  </si>
  <si>
    <t>Kanalizační potrubí z tvrdého PVC v otevřeném výkopu ve sklonu do 20 %, hladkého plnostěnného jednovrstvého, tuhost třídy SN 4 DN 160</t>
  </si>
  <si>
    <t>-2145378733</t>
  </si>
  <si>
    <t>https://podminky.urs.cz/item/CS_URS_2022_01/871315211</t>
  </si>
  <si>
    <t>894812201</t>
  </si>
  <si>
    <t>Revizní a čistící šachta z polypropylenu PP pro hladké trouby DN 425 šachtové dno (DN šachty / DN trubního vedení) DN 425/150 průtočné</t>
  </si>
  <si>
    <t>-2095800168</t>
  </si>
  <si>
    <t>https://podminky.urs.cz/item/CS_URS_2022_01/894812201</t>
  </si>
  <si>
    <t>Poznámka k položce: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t>
  </si>
  <si>
    <t>894812231</t>
  </si>
  <si>
    <t>Revizní a čistící šachta z polypropylenu PP pro hladké trouby DN 425 roura šachtová korugovaná bez hrdla, světlé hloubky 1500 mm</t>
  </si>
  <si>
    <t>1511333559</t>
  </si>
  <si>
    <t>https://podminky.urs.cz/item/CS_URS_2022_01/894812231</t>
  </si>
  <si>
    <t>894812249</t>
  </si>
  <si>
    <t>Příplatek k rourám revizní a čistící šachty z PP DN 425 za uříznutí šachtové roury</t>
  </si>
  <si>
    <t>-1834668176</t>
  </si>
  <si>
    <t>https://podminky.urs.cz/item/CS_URS_2022_01/894812249</t>
  </si>
  <si>
    <t>894812261</t>
  </si>
  <si>
    <t>Revizní a čistící šachta z polypropylenu PP pro hladké trouby DN 425 poklop litinový (pro třídu zatížení) s teleskopickou rourou (3 t)</t>
  </si>
  <si>
    <t>-1621834060</t>
  </si>
  <si>
    <t>https://podminky.urs.cz/item/CS_URS_2022_01/894812261</t>
  </si>
  <si>
    <t>899102112</t>
  </si>
  <si>
    <t>Osazení poklopů litinových a ocelových včetně rámů pro třídu zatížení A15, A50</t>
  </si>
  <si>
    <t>472732099</t>
  </si>
  <si>
    <t>https://podminky.urs.cz/item/CS_URS_2022_01/899102112</t>
  </si>
  <si>
    <t>28661932</t>
  </si>
  <si>
    <t>poklop šachtový litinový  DN 600 pro třídu zatížení A15</t>
  </si>
  <si>
    <t>-398735748</t>
  </si>
  <si>
    <t>899623151</t>
  </si>
  <si>
    <t>Obetonování potrubí nebo zdiva stok betonem prostým v otevřeném výkopu, betonem tř. C 16/20</t>
  </si>
  <si>
    <t>2033025601</t>
  </si>
  <si>
    <t>https://podminky.urs.cz/item/CS_URS_2022_01/899623151</t>
  </si>
  <si>
    <t>"přebetonování stropu nádrže" (PI*1,325*1,325*0,06)-(PI*0,3*0,3*0,06)</t>
  </si>
  <si>
    <t>899633141</t>
  </si>
  <si>
    <t>Obetonování potrubí nebo zdiva stok betonem železovým v otevřeném výkopu bez zvláštních nároků na prostředí tř. C 16/20</t>
  </si>
  <si>
    <t>1594140119</t>
  </si>
  <si>
    <t>https://podminky.urs.cz/item/CS_URS_2022_01/899633141</t>
  </si>
  <si>
    <t>"výplň dvouplášťové nádrže" (PI*2*(1,325*1,325-1,225*1,225))</t>
  </si>
  <si>
    <t>"přebetonování stropu nádrže" (PI*1,325*1,325*0,14)-(PI*0,3*0,3*0,14)</t>
  </si>
  <si>
    <t>899643111</t>
  </si>
  <si>
    <t>Bednění pro obetonování potrubí v otevřeném výkopu</t>
  </si>
  <si>
    <t>-923532669</t>
  </si>
  <si>
    <t>https://podminky.urs.cz/item/CS_URS_2022_01/899643111</t>
  </si>
  <si>
    <t>8,33*0,2</t>
  </si>
  <si>
    <t>1,7</t>
  </si>
  <si>
    <t>894608112</t>
  </si>
  <si>
    <t>Výztuž nádrže z betonářské oceli 10 505 (R) nebo BSt 500</t>
  </si>
  <si>
    <t>336584859</t>
  </si>
  <si>
    <t>https://podminky.urs.cz/item/CS_URS_2022_01/894608112</t>
  </si>
  <si>
    <t>žebírková vůztuž průměr 10 mm - 0,617 kg/m</t>
  </si>
  <si>
    <t>"2*3,14*1,275"</t>
  </si>
  <si>
    <t>"8/0,2"</t>
  </si>
  <si>
    <t>"délka prutu 2,2 m" ((40*2,2)*0,617)/1000</t>
  </si>
  <si>
    <t>899658211</t>
  </si>
  <si>
    <t>Výztuž pro obetonování potrubí ze svařovaných sítí typu Kari</t>
  </si>
  <si>
    <t>-1316281126</t>
  </si>
  <si>
    <t>https://podminky.urs.cz/item/CS_URS_2022_01/899658211</t>
  </si>
  <si>
    <t>kari síť, průměr drátu 6 mm, oka 100x100 mm - 4,44 kg/m2</t>
  </si>
  <si>
    <t>((3,14*(1,325)^2)*4,44)/1000</t>
  </si>
  <si>
    <t>998142251</t>
  </si>
  <si>
    <t>Přesun hmot pro nádrže, jímky, zásobníky a jámy pozemní mimo zemědělství se svislou nosnou konstrukcí monolitickou betonovou tyčovou nebo plošnou vodorovná dopravní vzdálenost do 50 m výšky do 25 m</t>
  </si>
  <si>
    <t>-1500770431</t>
  </si>
  <si>
    <t>https://podminky.urs.cz/item/CS_URS_2022_01/998142251</t>
  </si>
  <si>
    <t>998276101</t>
  </si>
  <si>
    <t>Přesun hmot pro trubní vedení hloubené z trub z plastických hmot nebo sklolaminátových pro vodovody nebo kanalizace v otevřeném výkopu dopravní vzdálenost do 15 m</t>
  </si>
  <si>
    <t>-2025601389</t>
  </si>
  <si>
    <t>https://podminky.urs.cz/item/CS_URS_2022_01/998276101</t>
  </si>
  <si>
    <t>998276124</t>
  </si>
  <si>
    <t>Příplatek k přesunu hmot pro trubní vedení z trub z plastických hmot za zvětšený přesun do 500 m</t>
  </si>
  <si>
    <t>-818827529</t>
  </si>
  <si>
    <t>https://podminky.urs.cz/item/CS_URS_2022_01/998276124</t>
  </si>
  <si>
    <t>IO 03 - Vodovodní přípojka + vrt s trvalou životností</t>
  </si>
  <si>
    <t>-1297648474</t>
  </si>
  <si>
    <t>https://podminky.urs.cz/item/CS_URS_2023_01/121151106</t>
  </si>
  <si>
    <t xml:space="preserve">Poznámka k položce:
UŽITÍ
1. Ceny lze použít i pro sejmutí podorničí.
OBSAH
2. V cenách jsou započteny i náklady na
a) naložení sejmuté ornice na dopravní prostředek,
b) vodorovné přemístění na hromady v místě upotřebení nebo na dočasné či trvalé skládky na vzdálenost do 50 m a se složením.
</t>
  </si>
  <si>
    <t>"plocha studny vč. dlažby kolem" 3,14*(1,59)^2</t>
  </si>
  <si>
    <t>"plocha pro vodovodní přípojku" 28,5*0,8</t>
  </si>
  <si>
    <t>132151102</t>
  </si>
  <si>
    <t>Hloubení nezapažených rýh šířky do 800 mm strojně s urovnáním dna do předepsaného profilu a spádu v hornině třídy těžitelnosti I skupiny 1 a 2 přes 20 do 50 m3</t>
  </si>
  <si>
    <t>-1175160574</t>
  </si>
  <si>
    <t>https://podminky.urs.cz/item/CS_URS_2023_01/132151102</t>
  </si>
  <si>
    <t>Poznámka k položce:
V cenách jsou započteny i náklady na přehození výkopku na přilehlém terénu na vzdálenost do 3 m od podélné osy rýhy nebo naložení na dopravní prostředek.
V případě, že bude úspěšná zkouška průzkumného vrtu dle předpokládaného umístění, bude realizována a fakturována přípojka vody v délce cca 17 m.</t>
  </si>
  <si>
    <t xml:space="preserve">vodovodní přípojka </t>
  </si>
  <si>
    <t>30*0,8*1,1</t>
  </si>
  <si>
    <t>134702101</t>
  </si>
  <si>
    <t>Vykopávky pro vodárenskou studnu nespouštěnou pro jakýkoliv tvar studny, se svislým přemístěním výkopku na terén a s vodorovným přemístěním výkopku do 20 m od kraje výkopu půdorysné plochy výkopu do 4 m2 v horninách třídy těžitelnosti I a II, skupiny 1 až 4 kromě hornin kašovité konsistence a tekoucích s pažením příložným nebo zátažným, v hloubce do 2 m</t>
  </si>
  <si>
    <t>921945423</t>
  </si>
  <si>
    <t>https://podminky.urs.cz/item/CS_URS_2023_01/134702101</t>
  </si>
  <si>
    <t>(PI*1,19*1,19*1,3)</t>
  </si>
  <si>
    <t>"výkop pro štěrkovou výplň pod studnou"  1,08*0,5</t>
  </si>
  <si>
    <t>6,33</t>
  </si>
  <si>
    <t>1886889436</t>
  </si>
  <si>
    <t>https://podminky.urs.cz/item/CS_URS_2023_01/162251102</t>
  </si>
  <si>
    <t>přesun štěrkopísků na místo určení</t>
  </si>
  <si>
    <t>"obsyp potrubí vodovodní přípojky" 7,2</t>
  </si>
  <si>
    <t>"lože vodovodní přípojky" 3,6</t>
  </si>
  <si>
    <t>"podklad pod betonovu dlažbu kolem studny" 6,85*0,1</t>
  </si>
  <si>
    <t>"výplň na dně vodárenské studny štěrkopískem" 0,54</t>
  </si>
  <si>
    <t>-249639903</t>
  </si>
  <si>
    <t>https://podminky.urs.cz/item/CS_URS_2023_01/162351104</t>
  </si>
  <si>
    <t>"výkop" 26,4+6,33</t>
  </si>
  <si>
    <t>"odečíst zásyp" -(25-9,6)</t>
  </si>
  <si>
    <t>-1121838077</t>
  </si>
  <si>
    <t>https://podminky.urs.cz/item/CS_URS_2023_01/162751119</t>
  </si>
  <si>
    <t>odvoz na skládku do 30-ti km</t>
  </si>
  <si>
    <t>17,33</t>
  </si>
  <si>
    <t>1270375887</t>
  </si>
  <si>
    <t>https://podminky.urs.cz/item/CS_URS_2023_01/171201231</t>
  </si>
  <si>
    <t>17,33*1,8</t>
  </si>
  <si>
    <t>-2129628977</t>
  </si>
  <si>
    <t>https://podminky.urs.cz/item/CS_URS_2023_01/171251201</t>
  </si>
  <si>
    <t>-1012301094</t>
  </si>
  <si>
    <t>https://podminky.urs.cz/item/CS_URS_2023_01/174111103</t>
  </si>
  <si>
    <t>"výkop" 26,4</t>
  </si>
  <si>
    <t>"odečíst lože" -3,6</t>
  </si>
  <si>
    <t>"odečíst obsyp" -7,2</t>
  </si>
  <si>
    <t>"doplnění vrchní vrstvy ornicí" 30*0,8*0,4</t>
  </si>
  <si>
    <t>studna</t>
  </si>
  <si>
    <t>"výkop" 6,33</t>
  </si>
  <si>
    <t>"jílové těsnění" -3,773</t>
  </si>
  <si>
    <t>"betonová deska" -0,902</t>
  </si>
  <si>
    <t xml:space="preserve">"výplň štěrkopískem na dně studny" -0,54 </t>
  </si>
  <si>
    <t>"šachtice" -(PI*0,59*0,59*1,5)</t>
  </si>
  <si>
    <t>-143369922</t>
  </si>
  <si>
    <t>https://podminky.urs.cz/item/CS_URS_2023_01/175151101</t>
  </si>
  <si>
    <t>30*0,8*0,3</t>
  </si>
  <si>
    <t>-892129918</t>
  </si>
  <si>
    <t>7,2*2 'Přepočtené koeficientem množství</t>
  </si>
  <si>
    <t>242111113</t>
  </si>
  <si>
    <t>Osazení pláště vodárenské kopané studny z betonových skruží na cementovou maltu MC 10 celokruhových, při vnitřním průměru studny 1,00 m</t>
  </si>
  <si>
    <t>-1444181148</t>
  </si>
  <si>
    <t>https://podminky.urs.cz/item/CS_URS_2023_01/242111113</t>
  </si>
  <si>
    <t>59225335</t>
  </si>
  <si>
    <t>skruž betonová studňová kruhová 100x100x9cm</t>
  </si>
  <si>
    <t>780366325</t>
  </si>
  <si>
    <t>243311111</t>
  </si>
  <si>
    <t>Výplň na dně vodárenské studny z betonu se zvýšenými nároky na prostředí tř. C 25/30</t>
  </si>
  <si>
    <t>-423236024</t>
  </si>
  <si>
    <t>https://podminky.urs.cz/item/CS_URS_2023_01/243311111</t>
  </si>
  <si>
    <t>"odměřeno graficky 4,51 m2" 4,51*0,2</t>
  </si>
  <si>
    <t>243571113</t>
  </si>
  <si>
    <t>Výplň na dně vodárenské studny z kameniva drobného těženého frakce 2 až 4 mm</t>
  </si>
  <si>
    <t>-681880392</t>
  </si>
  <si>
    <t>https://podminky.urs.cz/item/CS_URS_2023_01/243571113</t>
  </si>
  <si>
    <t>"odměřeno graficky 1,08 m2" 1,08*0,5</t>
  </si>
  <si>
    <t>245111111</t>
  </si>
  <si>
    <t>Osazení prefabrikované krycí desky vodárenské studny na maltu cementovou, s vyspárovaním dvoudílné</t>
  </si>
  <si>
    <t>1725731893</t>
  </si>
  <si>
    <t>https://podminky.urs.cz/item/CS_URS_2023_01/245111111</t>
  </si>
  <si>
    <t>59225782</t>
  </si>
  <si>
    <t>deska betonová zákrytová na skruž půlená 130x7,5cm</t>
  </si>
  <si>
    <t>1788040883</t>
  </si>
  <si>
    <t>247681114</t>
  </si>
  <si>
    <t>Obsyp a těsnění vodárenské studny těsnění se zhutněním z jílu</t>
  </si>
  <si>
    <t>-316577332</t>
  </si>
  <si>
    <t>https://podminky.urs.cz/item/CS_URS_2023_01/247681114</t>
  </si>
  <si>
    <t>kolem studny</t>
  </si>
  <si>
    <t>"odměřeno graficky 3,43 m2" 3,43*1,1</t>
  </si>
  <si>
    <t>58125110</t>
  </si>
  <si>
    <t>jíl surový kusový</t>
  </si>
  <si>
    <t>-1442476161</t>
  </si>
  <si>
    <t>objemová hmotnost vlhkého jílu: 2 054 kg.m-3</t>
  </si>
  <si>
    <t>3,773*2,054</t>
  </si>
  <si>
    <t>-1819936716</t>
  </si>
  <si>
    <t>https://podminky.urs.cz/item/CS_URS_2023_01/451573111</t>
  </si>
  <si>
    <t>30*0,8*0,15</t>
  </si>
  <si>
    <t>451577777</t>
  </si>
  <si>
    <t>Podklad nebo lože pod dlažbu (přídlažbu) v ploše vodorovné nebo ve sklonu do 1:5, tloušťky od 30 do 100 mm z kameniva těženého</t>
  </si>
  <si>
    <t>-124828473</t>
  </si>
  <si>
    <t>https://podminky.urs.cz/item/CS_URS_2023_01/451577777</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</si>
  <si>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</si>
  <si>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</si>
  <si>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1665171918</t>
  </si>
  <si>
    <t>https://podminky.urs.cz/item/CS_URS_2023_01/596811220</t>
  </si>
  <si>
    <t>vydláždění plochy kolem studny do 1 m od okraje skruže</t>
  </si>
  <si>
    <t>"odměřeno graficky" 6,85</t>
  </si>
  <si>
    <t>59245601</t>
  </si>
  <si>
    <t>dlažba desková betonová tl 50mm přírodní</t>
  </si>
  <si>
    <t>886126336</t>
  </si>
  <si>
    <t>6,85*1,03 'Přepočtené koeficientem množství</t>
  </si>
  <si>
    <t>871161211</t>
  </si>
  <si>
    <t>Montáž vodovodního potrubí z plastů v otevřeném výkopu z polyetylenu PE 100 svařovaných elektrotvarovkou SDR 11/PN16 D 32 x 3,0 mm</t>
  </si>
  <si>
    <t>2063628420</t>
  </si>
  <si>
    <t>https://podminky.urs.cz/item/CS_URS_2023_01/871161211</t>
  </si>
  <si>
    <t>28613170</t>
  </si>
  <si>
    <t>trubka vodovodní PE100 SDR11 se signalizační vrstvou 32x3,0mm</t>
  </si>
  <si>
    <t>1321310653</t>
  </si>
  <si>
    <t>30*1,015 'Přepočtené koeficientem množství</t>
  </si>
  <si>
    <t>899722111</t>
  </si>
  <si>
    <t>Krytí potrubí z plastů výstražnou fólií z PVC šířky 20 cm</t>
  </si>
  <si>
    <t>-1920693332</t>
  </si>
  <si>
    <t>https://podminky.urs.cz/item/CS_URS_2023_01/899722111</t>
  </si>
  <si>
    <t>8X03</t>
  </si>
  <si>
    <t>Vrtaná studna pro odběr podzemní vody</t>
  </si>
  <si>
    <t>1456318442</t>
  </si>
  <si>
    <t>Poznámka k položce:
Cena zahrnuje zhotovení (vrtaný průměr 200/185) a vystrojení vrtu, obsyp, jílování a vyčištění vrtu včetně dopravy vrtné soupravy na místo stavby.
Hloubka vrtu je odhadována na cca 27 m. Maximální hloubka vrtu nesmí překročit hranici 30-ti metrů.
V případě, že bude úspěšná zkouška průzkumného vrtu, budou položky č. 27, 28,30 provedeny a fakturovány v polovičním množství.</t>
  </si>
  <si>
    <t>2 vrty</t>
  </si>
  <si>
    <t>2*27</t>
  </si>
  <si>
    <t>8X04</t>
  </si>
  <si>
    <t>Čerpací technika</t>
  </si>
  <si>
    <t>1024</t>
  </si>
  <si>
    <t>-2092537499</t>
  </si>
  <si>
    <t>Poznámka k položce:
Parametry čerpadla: průtok - 0-1,2 l/s; minimální  přetlak na konci výtlačného potrubí: 0,25 Mpa; dopravní výška čerpadla bude určena podle hloubky vrtu</t>
  </si>
  <si>
    <t>8X05</t>
  </si>
  <si>
    <t>Základní a bakteriologický rozbor studniční vody</t>
  </si>
  <si>
    <t>soubor</t>
  </si>
  <si>
    <t>2100860075</t>
  </si>
  <si>
    <t>8X06</t>
  </si>
  <si>
    <t>Průzkumný vrt vrtané studny</t>
  </si>
  <si>
    <t>1094018505</t>
  </si>
  <si>
    <t xml:space="preserve">Poznámka k položce:
V ceně je zahrnuto:
1. vrtané práce rotačně-příklepovou soupravou (do hl. cca 11 m, zapažení prac. ocelí průměr 20/185 s výstrojí PVC-U průměr 125, zaplášťový obsyp 4/8 mm, jíl. těsnění
2. doprava vrtné soupravy
3. sled a řízení terénních prací na místě hydrogeologem
4.zatažení obsypu, čištění a aktivace přítoků do vrtu čerpáním
</t>
  </si>
  <si>
    <t>8X07</t>
  </si>
  <si>
    <t>Dodávka a montáž domácí vodárny pro vrty 20-30 metrů s dvoustupňovou filtrací a vysokotlakou trubkou do vrtu</t>
  </si>
  <si>
    <t>1257084463</t>
  </si>
  <si>
    <t>Poznámka k položce:
součástí dodávky je nerezové ponorné čerpadlo</t>
  </si>
  <si>
    <t>8X08</t>
  </si>
  <si>
    <t xml:space="preserve">Dodávka a montáž trubního vystrojení v objektu nad vrtem (např. zpětná klapka, odvzdušnění) </t>
  </si>
  <si>
    <t>875174545</t>
  </si>
  <si>
    <t>998254011</t>
  </si>
  <si>
    <t>Přesun hmot pro studny a jímání vody z betonu prostého, železového nebo montované z dílců jakéhokoliv rozsahu do 50 m</t>
  </si>
  <si>
    <t>-46009599</t>
  </si>
  <si>
    <t>https://podminky.urs.cz/item/CS_URS_2023_01/998254011</t>
  </si>
  <si>
    <t>Soupis:</t>
  </si>
  <si>
    <t>IO 03 El - Elektrovýzbroj vrtu</t>
  </si>
  <si>
    <t>M - M</t>
  </si>
  <si>
    <t xml:space="preserve">    21-M - Elektromontáže</t>
  </si>
  <si>
    <t xml:space="preserve">    46-M - Zemní práce při extr.mont.pracích</t>
  </si>
  <si>
    <t xml:space="preserve">      HSV - HSV</t>
  </si>
  <si>
    <t xml:space="preserve">      HZS - Práce mimo ceník</t>
  </si>
  <si>
    <t>21-M</t>
  </si>
  <si>
    <t>Elektromontáže</t>
  </si>
  <si>
    <t>210100173</t>
  </si>
  <si>
    <t>Ukončení kabelů smršťovací záklopkou nebo páskou se zapojením bez letování žíly do 3x4 mm2</t>
  </si>
  <si>
    <t>1451801796</t>
  </si>
  <si>
    <t>34343202</t>
  </si>
  <si>
    <t>trubka smršťovací středněstěnná s lepidlem</t>
  </si>
  <si>
    <t>-1442840955</t>
  </si>
  <si>
    <t>210160905</t>
  </si>
  <si>
    <t>Montáž přístrojů registračních se zapojením vodičů</t>
  </si>
  <si>
    <t>1145106246</t>
  </si>
  <si>
    <t>PC SHS</t>
  </si>
  <si>
    <t>Sonda k hladinovým spínačům</t>
  </si>
  <si>
    <t>1836640523</t>
  </si>
  <si>
    <t>210191501</t>
  </si>
  <si>
    <t>Montáž skříní v pilíři bez zapojení vodičů</t>
  </si>
  <si>
    <t>-472412950</t>
  </si>
  <si>
    <t>PC R6</t>
  </si>
  <si>
    <t>Rozvaděč RČ - venkovní pro vestavbu do pilíře (Komplet hladinového spínače + komunikace s DV)</t>
  </si>
  <si>
    <t>626087189</t>
  </si>
  <si>
    <t>210220020</t>
  </si>
  <si>
    <t>Montáž uzemňovacího vedení vodičů FeZn pomocí svorek v zemi páskou do 120 mm2 ve městské zástavbě</t>
  </si>
  <si>
    <t>-1197953023</t>
  </si>
  <si>
    <t>35442062</t>
  </si>
  <si>
    <t>pás zemnící 30x4mm FeZn</t>
  </si>
  <si>
    <t>-1379187603</t>
  </si>
  <si>
    <t>210220022</t>
  </si>
  <si>
    <t>Montáž uzemňovacího vedení vodičů FeZn pomocí svorek v zemi drátem do 10 mm ve městské zástavbě</t>
  </si>
  <si>
    <t>272359967</t>
  </si>
  <si>
    <t>35441073</t>
  </si>
  <si>
    <t>drát D 10mm FeZn</t>
  </si>
  <si>
    <t>-1207484141</t>
  </si>
  <si>
    <t>210220301</t>
  </si>
  <si>
    <t>Montáž svorek hromosvodných typu SS, SR 03 se 2 šrouby</t>
  </si>
  <si>
    <t>668409922</t>
  </si>
  <si>
    <t>35441996</t>
  </si>
  <si>
    <t>svorka SR03 odbočovací a spojovací pro spojování kruhových a páskových vodičů, FeZn</t>
  </si>
  <si>
    <t>-1926858822</t>
  </si>
  <si>
    <t>210220302</t>
  </si>
  <si>
    <t>Montáž svorek hromosvodných typu ST, SJ, SK, SZ, SR 01, 02 se 3 a více šrouby</t>
  </si>
  <si>
    <t>2061095305</t>
  </si>
  <si>
    <t>35441986</t>
  </si>
  <si>
    <t>svorka SR02 odbočovací a spojovací pro pásek 30x4 mm, FeZn</t>
  </si>
  <si>
    <t>840079369</t>
  </si>
  <si>
    <t>35431016</t>
  </si>
  <si>
    <t>svorka uzemnění FeZn zkušební, 62 mm</t>
  </si>
  <si>
    <t>-1269223538</t>
  </si>
  <si>
    <t>210220401</t>
  </si>
  <si>
    <t>Montáž vedení hromosvodné - štítků k označení svodů</t>
  </si>
  <si>
    <t>-527350664</t>
  </si>
  <si>
    <t>35442110</t>
  </si>
  <si>
    <t>štítek plastový - čísla svodů</t>
  </si>
  <si>
    <t>-1915075612</t>
  </si>
  <si>
    <t>210220458</t>
  </si>
  <si>
    <t>Antikorozní ochrana/nátěr vodičů</t>
  </si>
  <si>
    <t>315190342</t>
  </si>
  <si>
    <t>24617220</t>
  </si>
  <si>
    <t>nátěr asfaltový na podvozky stříbřitý efekt</t>
  </si>
  <si>
    <t>416552524</t>
  </si>
  <si>
    <t>210812001</t>
  </si>
  <si>
    <t>Montáž kabelu Cu plného nebo laněného do 1 kV žíly 2x1,5 až 6 mm2 (např. CYKY) bez ukončení uloženého volně nebo v liště</t>
  </si>
  <si>
    <t>-238192962</t>
  </si>
  <si>
    <t>34113148</t>
  </si>
  <si>
    <t>vodič k sondám SHR-1 a SHR-2, 1x 0.75 mm2 s atestem do pitné vody</t>
  </si>
  <si>
    <t>930620854</t>
  </si>
  <si>
    <t>210812063</t>
  </si>
  <si>
    <t>Montáž kabelu Cu plného nebo laněného do 1 kV žíly 5x4 až 6 mm2 (např. CYKY) bez ukončení uloženého volně nebo v liště</t>
  </si>
  <si>
    <t>-1311528093</t>
  </si>
  <si>
    <t>34111098</t>
  </si>
  <si>
    <t>kabel instalační jádro Cu plné izolace PVC plášť PVC 450/750V (CYKY) 5x4mm2</t>
  </si>
  <si>
    <t>-386730704</t>
  </si>
  <si>
    <t>210812071</t>
  </si>
  <si>
    <t>Montáž kabelu Cu plného nebo laněného do 1 kV žíly 7x1,5až 2,5 mm2 (např. CYKY) bez ukončení uloženého volně nebo v liště</t>
  </si>
  <si>
    <t>1853486827</t>
  </si>
  <si>
    <t>34111110</t>
  </si>
  <si>
    <t>kabel instalační jádro Cu plné izolace PVC plášť PVC 450/750V (CYKY) 7x1,5mm2</t>
  </si>
  <si>
    <t>-2129956104</t>
  </si>
  <si>
    <t>MD</t>
  </si>
  <si>
    <t>Mimostaveništní doprava</t>
  </si>
  <si>
    <t>%</t>
  </si>
  <si>
    <t>-544313420</t>
  </si>
  <si>
    <t>PD</t>
  </si>
  <si>
    <t>Přesun dodávek</t>
  </si>
  <si>
    <t>899843137</t>
  </si>
  <si>
    <t>PM</t>
  </si>
  <si>
    <t>Přidružený materiál</t>
  </si>
  <si>
    <t>-100002209</t>
  </si>
  <si>
    <t>PPV</t>
  </si>
  <si>
    <t>Podíl přidružených výkonů</t>
  </si>
  <si>
    <t>1091255926</t>
  </si>
  <si>
    <t>ZV</t>
  </si>
  <si>
    <t>Zednické výpomoci</t>
  </si>
  <si>
    <t>-263910612</t>
  </si>
  <si>
    <t>46-M</t>
  </si>
  <si>
    <t>Zemní práce při extr.mont.pracích</t>
  </si>
  <si>
    <t>460010023</t>
  </si>
  <si>
    <t>Vytyčení trasy vedení kabelového podzemního v terénu volném</t>
  </si>
  <si>
    <t>km</t>
  </si>
  <si>
    <t>-1616166194</t>
  </si>
  <si>
    <t>460061171</t>
  </si>
  <si>
    <t>Výstražná páska pro zabezpečení výkopu u elektromontážních prací</t>
  </si>
  <si>
    <t>-439081620</t>
  </si>
  <si>
    <t>460141112</t>
  </si>
  <si>
    <t>Hloubení nezapažených jam při elektromontážích strojně v hornině tř I skupiny 3</t>
  </si>
  <si>
    <t>-1576031801</t>
  </si>
  <si>
    <t>460171442</t>
  </si>
  <si>
    <t>Hloubení kabelových nezapažených rýh strojně š 65 cm hl 80 cm v hornině tř I skupiny 3</t>
  </si>
  <si>
    <t>-1301711334</t>
  </si>
  <si>
    <t>460242111</t>
  </si>
  <si>
    <t>Provizorní zajištění potrubí ve výkopech při křížení s kabelem</t>
  </si>
  <si>
    <t>56711358</t>
  </si>
  <si>
    <t>460242121</t>
  </si>
  <si>
    <t>Provizorní zajištění potrubí ve výkopech při souběhu s kabelem</t>
  </si>
  <si>
    <t>600299062</t>
  </si>
  <si>
    <t>460242221</t>
  </si>
  <si>
    <t>Provizorní zajištění kabelů ve výkopech při jejich souběhu</t>
  </si>
  <si>
    <t>85404768</t>
  </si>
  <si>
    <t>460341111</t>
  </si>
  <si>
    <t>Vodorovné přemístění horniny jakékoliv třídy dopravními prostředky při elektromontážích do 50 m</t>
  </si>
  <si>
    <t>-1183886259</t>
  </si>
  <si>
    <t>460341121</t>
  </si>
  <si>
    <t>Příplatek k vodorovnému přemístění horniny dopravními prostředky při elektromontážích za každých dalších 1000 m</t>
  </si>
  <si>
    <t>591479294</t>
  </si>
  <si>
    <t>460361111</t>
  </si>
  <si>
    <t>Poplatek za uložení zeminy na skládce (skládkovné) kód odpadu 17 05 04</t>
  </si>
  <si>
    <t>242148266</t>
  </si>
  <si>
    <t>460371121</t>
  </si>
  <si>
    <t>Naložení výkopku při elektromontážích strojně z hornin třídy I skupiny 1 až 3</t>
  </si>
  <si>
    <t>266742711</t>
  </si>
  <si>
    <t>460451462</t>
  </si>
  <si>
    <t>Zásyp kabelových rýh strojně se zhutněním š 65 cm hl 80 cm z horniny tř I skupiny 3</t>
  </si>
  <si>
    <t>-129318360</t>
  </si>
  <si>
    <t>460541112</t>
  </si>
  <si>
    <t>Úprava pláně při elektromontážích strojně v hornině třídy těžitelnosti I skupiny 1 až 3 se zhutněním</t>
  </si>
  <si>
    <t>773886615</t>
  </si>
  <si>
    <t>460661113</t>
  </si>
  <si>
    <t>Kabelové lože z písku pro kabely nn bez zakrytí š lože přes 50 do 65 cm</t>
  </si>
  <si>
    <t>1263299152</t>
  </si>
  <si>
    <t>460671114</t>
  </si>
  <si>
    <t>Výstražná fólie pro krytí kabelů šířky 40 cm</t>
  </si>
  <si>
    <t>538654513</t>
  </si>
  <si>
    <t>460742121</t>
  </si>
  <si>
    <t>Osazení kabelových prostupů z trub plastových do rýhy s obsypem z písku průměru do 10 cm</t>
  </si>
  <si>
    <t>1154223632</t>
  </si>
  <si>
    <t>34571354</t>
  </si>
  <si>
    <t>trubka elektroinstalační ohebná dvouplášťová korugovaná (chránička) D 75/90mm, HDPE+LDPE</t>
  </si>
  <si>
    <t>-98991155</t>
  </si>
  <si>
    <t>460861111</t>
  </si>
  <si>
    <t>Zemní značky včetně hloubením jámy - kabelový označník</t>
  </si>
  <si>
    <t>759610804</t>
  </si>
  <si>
    <t>460905221</t>
  </si>
  <si>
    <t>Montáž kompaktního plastového pilíře pro RČ</t>
  </si>
  <si>
    <t>-789306577</t>
  </si>
  <si>
    <t>35711671</t>
  </si>
  <si>
    <t>kompaktní pilíř celoplastové provedení pro RČ vč. základového dílu</t>
  </si>
  <si>
    <t>514263486</t>
  </si>
  <si>
    <t>5827923</t>
  </si>
  <si>
    <t>-238195167</t>
  </si>
  <si>
    <t>HZS</t>
  </si>
  <si>
    <t>Práce mimo ceník</t>
  </si>
  <si>
    <t>001</t>
  </si>
  <si>
    <t>Výchozí revize</t>
  </si>
  <si>
    <t>hod</t>
  </si>
  <si>
    <t>-132643741</t>
  </si>
  <si>
    <t>002</t>
  </si>
  <si>
    <t>Úprava PD dle potřeb realizace</t>
  </si>
  <si>
    <t>-1261276879</t>
  </si>
  <si>
    <t>003</t>
  </si>
  <si>
    <t>Dokumentace skutečného provedení</t>
  </si>
  <si>
    <t>-1821448506</t>
  </si>
  <si>
    <t>004</t>
  </si>
  <si>
    <t>Geodetické zaměření</t>
  </si>
  <si>
    <t>219812060</t>
  </si>
  <si>
    <t>006</t>
  </si>
  <si>
    <t>Ekologická likvidace odpadu</t>
  </si>
  <si>
    <t>blok</t>
  </si>
  <si>
    <t>1815290755</t>
  </si>
  <si>
    <t>007</t>
  </si>
  <si>
    <t>Koordinace s dodavateli</t>
  </si>
  <si>
    <t>-1517596924</t>
  </si>
  <si>
    <t>009</t>
  </si>
  <si>
    <t>Koordinace přípravy kabelových tras vč. mat.</t>
  </si>
  <si>
    <t>474731186</t>
  </si>
  <si>
    <t>IO 04 - Likvidace dešťových vod</t>
  </si>
  <si>
    <t xml:space="preserve">    721 - Zdravotechnika - vnitřní kanalizace</t>
  </si>
  <si>
    <t>131251104</t>
  </si>
  <si>
    <t>Hloubení nezapažených jam a zářezů strojně s urovnáním dna do předepsaného profilu a spádu v hornině třídy těžitelnosti I skupiny 3 přes 100 do 500 m3</t>
  </si>
  <si>
    <t>1705995339</t>
  </si>
  <si>
    <t>https://podminky.urs.cz/item/CS_URS_2022_01/131251104</t>
  </si>
  <si>
    <t>vsakovací objekt 1</t>
  </si>
  <si>
    <t>(((13,9+13,2)/2*1,42))*7,8</t>
  </si>
  <si>
    <t>vsakovací objekt 2</t>
  </si>
  <si>
    <t>(((4,3+3,6)/2*1,42))*6,6</t>
  </si>
  <si>
    <t>187,1</t>
  </si>
  <si>
    <t>132151104</t>
  </si>
  <si>
    <t>Hloubení nezapažených rýh šířky do 800 mm strojně s urovnáním dna do předepsaného profilu a spádu v hornině třídy těžitelnosti I skupiny 1 a 2 přes 100 m3</t>
  </si>
  <si>
    <t>-1347810613</t>
  </si>
  <si>
    <t>https://podminky.urs.cz/item/CS_URS_2022_01/132151104</t>
  </si>
  <si>
    <t>hloubka výkopu byla určena jako střední hodnota dle hloubky výkopů z podélných profilů</t>
  </si>
  <si>
    <t>PVC DN 200</t>
  </si>
  <si>
    <t>(((1,6+0,8)/2*2,0))*120</t>
  </si>
  <si>
    <t>(((1,54+0,8)/2*1,85))*120</t>
  </si>
  <si>
    <t>133251102</t>
  </si>
  <si>
    <t>Hloubení nezapažených šachet strojně v hornině třídy těžitelnosti I skupiny 3 přes 20 do 50 m3</t>
  </si>
  <si>
    <t>2011926221</t>
  </si>
  <si>
    <t>https://podminky.urs.cz/item/CS_URS_2022_01/133251102</t>
  </si>
  <si>
    <t>Š1 -Š3</t>
  </si>
  <si>
    <t>((Pi*1,56/3*(1,35*1,35+1,35*1,66+1,66*1,66)))*3</t>
  </si>
  <si>
    <t>1694104079</t>
  </si>
  <si>
    <t>"štěrkopísky na zásyp vsakovacích boxů" 68,328</t>
  </si>
  <si>
    <t>"štěrkopísky na obsyp potrubí" 85,98</t>
  </si>
  <si>
    <t>"lože pod potrubí" 7,396</t>
  </si>
  <si>
    <t>174151103</t>
  </si>
  <si>
    <t>Zásyp sypaninou z jakékoliv horniny strojně s uložením výkopku ve vrstvách se zhutněním zářezů se šikmými stěnami pro podzemní vedení a kolem objektů zřízených v těchto zářezech</t>
  </si>
  <si>
    <t>379000291</t>
  </si>
  <si>
    <t>https://podminky.urs.cz/item/CS_URS_2022_01/174151103</t>
  </si>
  <si>
    <t>150,08-(12*6,6*1,22)-(13,2*7,8*0,05)</t>
  </si>
  <si>
    <t>37,019-(2,4*5,4*1,22)-(3,6*6,6*0,05)</t>
  </si>
  <si>
    <t>58343810</t>
  </si>
  <si>
    <t>kamenivo drcené hrubé frakce 4/8</t>
  </si>
  <si>
    <t>144537637</t>
  </si>
  <si>
    <t>zásyp vsakovacího objektu 1 štěrkopískem - 2,678 t/m3 (objemová hmotnost kameniva)</t>
  </si>
  <si>
    <t>(13,6*8,2*0,1)*2,678</t>
  </si>
  <si>
    <t>zásyp vsakovacího objektu 2 štěrkopískem - 2,678 t/m3 (objemová hmotnost kameniva)</t>
  </si>
  <si>
    <t>(7*4*0,1)*2,678</t>
  </si>
  <si>
    <t>58344197</t>
  </si>
  <si>
    <t>štěrkodrť frakce 0/63</t>
  </si>
  <si>
    <t>1867426251</t>
  </si>
  <si>
    <t>zásyp vsakovacího objektu 1 štěrkopískem - 2,658 t/m3 (objemová hmotnost kameniva)</t>
  </si>
  <si>
    <t>(13,6*8,2*0,1)*2,658</t>
  </si>
  <si>
    <t>zásyp vsakovacího objektu 2 štěrkopískem - 2,658 t/m3 (objemová hmotnost kameniva)</t>
  </si>
  <si>
    <t>(7*4*0,1)*2,658</t>
  </si>
  <si>
    <t>-1697240719</t>
  </si>
  <si>
    <t>(120*0,8*0,46)-(3,14*0,08*0,08*120)</t>
  </si>
  <si>
    <t>(120*0,8*0,5)-(3,14*0,1*0,1*120)</t>
  </si>
  <si>
    <t>-352588541</t>
  </si>
  <si>
    <t>85,98*2 'Přepočtené koeficientem množství</t>
  </si>
  <si>
    <t>359901211</t>
  </si>
  <si>
    <t>Monitoring stok (kamerový systém) jakékoli výšky nová kanalizace</t>
  </si>
  <si>
    <t>666854208</t>
  </si>
  <si>
    <t>https://podminky.urs.cz/item/CS_URS_2022_01/359901211</t>
  </si>
  <si>
    <t>"PVC 200" 120</t>
  </si>
  <si>
    <t>"PVC 160" 120</t>
  </si>
  <si>
    <t>1283917575</t>
  </si>
  <si>
    <t>hutněný štěrk fr. 16-32 mm pod betonové šachty Š1-Š3</t>
  </si>
  <si>
    <t>((PI*0,75*0,75*0,2))*3</t>
  </si>
  <si>
    <t>"vyrovnávací pláň pod vsakovací objekt 1 z štěrkopísku fr. 4/8" 13,2*7,8*0,05</t>
  </si>
  <si>
    <t>"vyrovnávací pláň pod vsakovací objekt 2 z štěrkopísku fr. 4/8" 6,6*3,6*0,05</t>
  </si>
  <si>
    <t>388722195</t>
  </si>
  <si>
    <t>59224176</t>
  </si>
  <si>
    <t>prstenec šachtový vyrovnávací betonový 625x120x80mm</t>
  </si>
  <si>
    <t>-578139364</t>
  </si>
  <si>
    <t>59224187</t>
  </si>
  <si>
    <t>prstenec šachtový vyrovnávací betonový 625x120x100mm</t>
  </si>
  <si>
    <t>-1226647365</t>
  </si>
  <si>
    <t>306304930</t>
  </si>
  <si>
    <t>podkladní beton pod betonové šachty Š1-Š3</t>
  </si>
  <si>
    <t>(1,5*1,5*0,1)*3</t>
  </si>
  <si>
    <t>452351101</t>
  </si>
  <si>
    <t>Bednění podkladních a zajišťovacích konstrukcí v otevřeném výkopu desek nebo sedlových loží pod potrubí, stoky a drobné objekty</t>
  </si>
  <si>
    <t>-746610744</t>
  </si>
  <si>
    <t>https://podminky.urs.cz/item/CS_URS_2022_01/452351101</t>
  </si>
  <si>
    <t>((1,5*4)*0,1)*3</t>
  </si>
  <si>
    <t>452386121</t>
  </si>
  <si>
    <t>Podkladní a vyrovnávací konstrukce z betonu vyrovnávací prstence z prostého betonu tř. C 25/30 pod poklopy a mříže, výšky přes 100 do 200 mm</t>
  </si>
  <si>
    <t>1117178539</t>
  </si>
  <si>
    <t>https://podminky.urs.cz/item/CS_URS_2022_01/452386121</t>
  </si>
  <si>
    <t>Poznámka k položce:
 V cenách jsou započteny i náklady na bednění, odbednění a na nátěr bednění proti přilnavosti betonu.</t>
  </si>
  <si>
    <t>"podbetonování poklopů integrovaných šachet vsakovacích boxů" 3</t>
  </si>
  <si>
    <t>871315241</t>
  </si>
  <si>
    <t>Kanalizační potrubí z tvrdého PVC v otevřeném výkopu ve sklonu do 20 %, hladkého plnostěnného vícevrstvého, tuhost třídy SN 12 DN 150</t>
  </si>
  <si>
    <t>1104459093</t>
  </si>
  <si>
    <t>https://podminky.urs.cz/item/CS_URS_2022_01/871315241</t>
  </si>
  <si>
    <t>871355241</t>
  </si>
  <si>
    <t>Kanalizační potrubí z tvrdého PVC v otevřeném výkopu ve sklonu do 20 %, hladkého plnostěnného vícevrstvého, tuhost třídy SN 12 DN 200</t>
  </si>
  <si>
    <t>-1231800886</t>
  </si>
  <si>
    <t>https://podminky.urs.cz/item/CS_URS_2022_01/871355241</t>
  </si>
  <si>
    <t>877315211</t>
  </si>
  <si>
    <t>Montáž tvarovek na kanalizačním potrubí z trub z plastu z tvrdého PVC nebo z polypropylenu v otevřeném výkopu jednoosých DN 160</t>
  </si>
  <si>
    <t>-1174222914</t>
  </si>
  <si>
    <t>https://podminky.urs.cz/item/CS_URS_2022_01/877315211</t>
  </si>
  <si>
    <t>28611359</t>
  </si>
  <si>
    <t>koleno kanalizace PVC KG 160x15°</t>
  </si>
  <si>
    <t>-830303147</t>
  </si>
  <si>
    <t>28611360</t>
  </si>
  <si>
    <t>koleno kanalizace PVC KG 160x30°</t>
  </si>
  <si>
    <t>106748400</t>
  </si>
  <si>
    <t>28611361</t>
  </si>
  <si>
    <t>koleno kanalizační PVC KG 160x45°</t>
  </si>
  <si>
    <t>474393237</t>
  </si>
  <si>
    <t>28611363</t>
  </si>
  <si>
    <t>koleno kanalizační PVC KG 160x87°</t>
  </si>
  <si>
    <t>-296479653</t>
  </si>
  <si>
    <t>28611506</t>
  </si>
  <si>
    <t>redukce kanalizační PVC 160/125</t>
  </si>
  <si>
    <t>-839121393</t>
  </si>
  <si>
    <t>28610413</t>
  </si>
  <si>
    <t>přechod drenážního potrubí systému budov DN 100 na potrubí KG 100 (na hrdlo)</t>
  </si>
  <si>
    <t>-644893988</t>
  </si>
  <si>
    <t>877315221</t>
  </si>
  <si>
    <t>Montáž tvarovek na kanalizačním potrubí z trub z plastu z tvrdého PVC nebo z polypropylenu v otevřeném výkopu dvouosých DN 160</t>
  </si>
  <si>
    <t>-848996207</t>
  </si>
  <si>
    <t>https://podminky.urs.cz/item/CS_URS_2022_01/877315221</t>
  </si>
  <si>
    <t>28611912</t>
  </si>
  <si>
    <t>odbočka kanalizační plastová s hrdlem KG 160/110/45°</t>
  </si>
  <si>
    <t>-1009660566</t>
  </si>
  <si>
    <t>877355211</t>
  </si>
  <si>
    <t>Montáž tvarovek na kanalizačním potrubí z trub z plastu z tvrdého PVC nebo z polypropylenu v otevřeném výkopu jednoosých DN 200</t>
  </si>
  <si>
    <t>1286088334</t>
  </si>
  <si>
    <t>https://podminky.urs.cz/item/CS_URS_2022_01/877355211</t>
  </si>
  <si>
    <t>28611364</t>
  </si>
  <si>
    <t>koleno kanalizace PVC KG 200x15°</t>
  </si>
  <si>
    <t>-126446908</t>
  </si>
  <si>
    <t>28611365</t>
  </si>
  <si>
    <t>koleno kanalizace PVC KG 200x30°</t>
  </si>
  <si>
    <t>-767251315</t>
  </si>
  <si>
    <t>28611366</t>
  </si>
  <si>
    <t>koleno kanalizace PVC KG 200x45°</t>
  </si>
  <si>
    <t>210006774</t>
  </si>
  <si>
    <t>28611508</t>
  </si>
  <si>
    <t>redukce kanalizační PVC 200/160</t>
  </si>
  <si>
    <t>233314409</t>
  </si>
  <si>
    <t>877355221</t>
  </si>
  <si>
    <t>Montáž tvarovek na kanalizačním potrubí z trub z plastu z tvrdého PVC nebo z polypropylenu v otevřeném výkopu dvouosých DN 200</t>
  </si>
  <si>
    <t>1525646189</t>
  </si>
  <si>
    <t>https://podminky.urs.cz/item/CS_URS_2022_01/877355221</t>
  </si>
  <si>
    <t>28611396</t>
  </si>
  <si>
    <t>odbočka kanalizační PVC s hrdlem 200/200/45°</t>
  </si>
  <si>
    <t>2082844765</t>
  </si>
  <si>
    <t>28611918</t>
  </si>
  <si>
    <t>odbočka kanalizační PVC s hrdlem 200/160/45°</t>
  </si>
  <si>
    <t>200575053</t>
  </si>
  <si>
    <t>892351111</t>
  </si>
  <si>
    <t>Tlakové zkoušky vodou na potrubí DN 150 nebo 200</t>
  </si>
  <si>
    <t>2056819882</t>
  </si>
  <si>
    <t>https://podminky.urs.cz/item/CS_URS_2022_01/892351111</t>
  </si>
  <si>
    <t>892372111</t>
  </si>
  <si>
    <t>Tlakové zkoušky vodou zabezpečení konců potrubí při tlakových zkouškách DN do 300</t>
  </si>
  <si>
    <t>-1520465884</t>
  </si>
  <si>
    <t>https://podminky.urs.cz/item/CS_URS_2022_01/892372111</t>
  </si>
  <si>
    <t>Poznámka k položce:
V cenách jsou započteny náklady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t>
  </si>
  <si>
    <t>894410103</t>
  </si>
  <si>
    <t>Osazení betonových dílců šachet kanalizačních dno DN 1000, výšky 1000 mm</t>
  </si>
  <si>
    <t>-486709055</t>
  </si>
  <si>
    <t>https://podminky.urs.cz/item/CS_URS_2022_01/894410103</t>
  </si>
  <si>
    <t>59224339</t>
  </si>
  <si>
    <t>dno betonové šachty kanalizační přímé 100x100x60cm</t>
  </si>
  <si>
    <t>1493756896</t>
  </si>
  <si>
    <t>894410211</t>
  </si>
  <si>
    <t>Osazení betonových dílců šachet kanalizačních skruž rovná DN 1000, výšky 250 mm</t>
  </si>
  <si>
    <t>1677168091</t>
  </si>
  <si>
    <t>https://podminky.urs.cz/item/CS_URS_2022_01/894410211</t>
  </si>
  <si>
    <t>59224066</t>
  </si>
  <si>
    <t>skruž betonová DN 1000x250 PS, 100x25x12cm</t>
  </si>
  <si>
    <t>-15039478</t>
  </si>
  <si>
    <t>59224348</t>
  </si>
  <si>
    <t>těsnění elastomerové pro spojení šachetních dílů DN 1000</t>
  </si>
  <si>
    <t>2101928189</t>
  </si>
  <si>
    <t>894410232</t>
  </si>
  <si>
    <t>Osazení betonových dílců šachet kanalizačních skruž přechodová (konus) DN 1000</t>
  </si>
  <si>
    <t>1959559735</t>
  </si>
  <si>
    <t>https://podminky.urs.cz/item/CS_URS_2022_01/894410232</t>
  </si>
  <si>
    <t>59224312</t>
  </si>
  <si>
    <t>kónus šachetní betonový kapsové plastové stupadlo 100x62,5x58cm</t>
  </si>
  <si>
    <t>157772944</t>
  </si>
  <si>
    <t>897171122</t>
  </si>
  <si>
    <t>Akumulační boxy z polypropylenu PP pro vsakování dešťových vod pod plochy zatížené nákladními automobily o celkovém akumulačním objemu přes 10 do 30 m3</t>
  </si>
  <si>
    <t>-1058103830</t>
  </si>
  <si>
    <t>https://podminky.urs.cz/item/CS_URS_2022_01/897171122</t>
  </si>
  <si>
    <t xml:space="preserve">Poznámka k položce:
1. V cenách jsou započteny náklady na:
a) osazení a dodávku plastových bloků včetně spojek a čel,
b) obalení boxů geotextilií včetně její dodávky.
</t>
  </si>
  <si>
    <t xml:space="preserve">"vsakovací objekt 2" 13,7 </t>
  </si>
  <si>
    <t>897171124</t>
  </si>
  <si>
    <t>Akumulační boxy z polypropylenu PP pro vsakování dešťových vod pod plochy zatížené nákladními automobily o celkovém akumulačním objemu přes 60 do 250 m3</t>
  </si>
  <si>
    <t>1783102977</t>
  </si>
  <si>
    <t>https://podminky.urs.cz/item/CS_URS_2022_01/897171124</t>
  </si>
  <si>
    <t>"vsakovací objekt 1" 84</t>
  </si>
  <si>
    <t>897173124</t>
  </si>
  <si>
    <t>Kontrolní šachta integrovaná do akumulačních boxů umístěných pod dopravními plochami zatíženými nákladními automobily, výšky přes 1 050 do 1 400 mm</t>
  </si>
  <si>
    <t>600969420</t>
  </si>
  <si>
    <t>https://podminky.urs.cz/item/CS_URS_2022_01/897173124</t>
  </si>
  <si>
    <t>Poznámka k položce:
 V cenách jsou započteny náklady na montáž a dodávku šachtového tělesa včetně hrdlového kónusu a profilového těsnicího kroužku, nástavce, lapače nečistot a těsnění pod poklop.</t>
  </si>
  <si>
    <t>899104112</t>
  </si>
  <si>
    <t>Osazení poklopů litinových a ocelových včetně rámů pro třídu zatížení D400, E600</t>
  </si>
  <si>
    <t>-879402862</t>
  </si>
  <si>
    <t>https://podminky.urs.cz/item/CS_URS_2022_01/899104112</t>
  </si>
  <si>
    <t>55241005</t>
  </si>
  <si>
    <t>poklop kanalizační litinový, rám betonolitinový 160mm,s osazením pro lapač D 400 kruhová mříž</t>
  </si>
  <si>
    <t>-828992209</t>
  </si>
  <si>
    <t>55241031</t>
  </si>
  <si>
    <t>poklop šachtový třída D400, kruhový s ventilací</t>
  </si>
  <si>
    <t>1330082413</t>
  </si>
  <si>
    <t>1639269202</t>
  </si>
  <si>
    <t>-797471903</t>
  </si>
  <si>
    <t>721</t>
  </si>
  <si>
    <t>Zdravotechnika - vnitřní kanalizace</t>
  </si>
  <si>
    <t>721241102</t>
  </si>
  <si>
    <t>Lapače střešních splavenin litinové DN 125</t>
  </si>
  <si>
    <t>1579013</t>
  </si>
  <si>
    <t>https://podminky.urs.cz/item/CS_URS_2022_01/721241102</t>
  </si>
  <si>
    <t>998721101</t>
  </si>
  <si>
    <t>Přesun hmot pro vnitřní kanalizace stanovený z hmotnosti přesunovaného materiálu vodorovná dopravní vzdálenost do 50 m v objektech výšky do 6 m</t>
  </si>
  <si>
    <t>998027148</t>
  </si>
  <si>
    <t>https://podminky.urs.cz/item/CS_URS_2022_01/998721101</t>
  </si>
  <si>
    <t>IO 05 - Areálové rozvody NN a VO</t>
  </si>
  <si>
    <t>HSV - HSV</t>
  </si>
  <si>
    <t xml:space="preserve">    HZS - Práce mimo ceník</t>
  </si>
  <si>
    <t>210100701</t>
  </si>
  <si>
    <t>Ukončení kabelů celoplastových koncovkou do 1 kV venkovní KV a KVU žíly do 4x35 mm2</t>
  </si>
  <si>
    <t>35436552</t>
  </si>
  <si>
    <t>koncovka kabelová venkovní, 16-50mm2 dl 650mm</t>
  </si>
  <si>
    <t>210120001</t>
  </si>
  <si>
    <t>Montáž pojistek závitových E 27 do 25 A se zapojením vodičů</t>
  </si>
  <si>
    <t>34523415</t>
  </si>
  <si>
    <t>vložka pojistková E27 normální 2410 6A</t>
  </si>
  <si>
    <t>210120102</t>
  </si>
  <si>
    <t>Montáž pojistkových patron nožových</t>
  </si>
  <si>
    <t>35825442</t>
  </si>
  <si>
    <t>pojistka nožová výkonová do 160A charakteristiky aM, montážní velikosti NH2</t>
  </si>
  <si>
    <t>210120501</t>
  </si>
  <si>
    <t>Montáž jističů deionových vestavných do 100 A se zapojením vodičů</t>
  </si>
  <si>
    <t>35822404</t>
  </si>
  <si>
    <t>jistič 3-pólový 32 A vypínací charakteristika B vypínací schopnost 10 kA</t>
  </si>
  <si>
    <t>35822186</t>
  </si>
  <si>
    <t>jistič 3-pólový 63 A vypínací charakteristika B vypínací schopnost 10 kA</t>
  </si>
  <si>
    <t>Montáž skříní v pilíři SP, ER bez zapojení vodičů</t>
  </si>
  <si>
    <t>PC R5</t>
  </si>
  <si>
    <t>elektroměrový rozvaděč přímý dvoutarifní - venkovní pro vestavbu do pilíře</t>
  </si>
  <si>
    <t>210191503</t>
  </si>
  <si>
    <t>Propojení dvou skříní (pilířů) bez zapojení vodičů</t>
  </si>
  <si>
    <t>210191581</t>
  </si>
  <si>
    <t>Montáž skříní na stožár bez zapojení vodičů</t>
  </si>
  <si>
    <t>PC R4</t>
  </si>
  <si>
    <t>zásuvková skříň venkovní 400/2x230V - 32A/0,03mA</t>
  </si>
  <si>
    <t>210202013</t>
  </si>
  <si>
    <t>Montáž svítidlo výbojkové průmyslové nebo venkovní na výložník</t>
  </si>
  <si>
    <t>PC SV7</t>
  </si>
  <si>
    <t>VO - LED 140W, 17900 lm, 4000K vč. př</t>
  </si>
  <si>
    <t>210204011</t>
  </si>
  <si>
    <t>Montáž stožárů osvětlení ocelových samostatně stojících délky do 12 m</t>
  </si>
  <si>
    <t>31674108</t>
  </si>
  <si>
    <t>stožár osvětlovací uličnínadzemní část v 8m</t>
  </si>
  <si>
    <t>210204103</t>
  </si>
  <si>
    <t>Montáž výložníků osvětlení jednoramenných sloupových hmotnosti do 35 kg</t>
  </si>
  <si>
    <t>31674002</t>
  </si>
  <si>
    <t>výložník rovný jednoduchý k osvětlovacím stožárům uličním vyložení 1500mm</t>
  </si>
  <si>
    <t>210204105</t>
  </si>
  <si>
    <t>Montáž výložníků osvětlení dvouramenných sloupových hmotnosti do 70 kg</t>
  </si>
  <si>
    <t>31674008</t>
  </si>
  <si>
    <t>výložník rovný dvojnásobný k osvětlovacím stožárům uličním vyložení 1500mm</t>
  </si>
  <si>
    <t>210204126</t>
  </si>
  <si>
    <t>Montáž ochranných manžet stožárů osvětlení</t>
  </si>
  <si>
    <t>34343125</t>
  </si>
  <si>
    <t>Ochranná antikorozní manžeta pro stožáry, plastová</t>
  </si>
  <si>
    <t>210204201</t>
  </si>
  <si>
    <t>Montáž elektrovýzbroje stožárů osvětlení 1 okruh</t>
  </si>
  <si>
    <t>PC E1o</t>
  </si>
  <si>
    <t>Stožárová výzbroj - jednookruhová</t>
  </si>
  <si>
    <t>210204202</t>
  </si>
  <si>
    <t>Montáž elektrovýzbroje stožárů osvětlení 2 okruhy</t>
  </si>
  <si>
    <t>PC E2o</t>
  </si>
  <si>
    <t>Stožárová výzbroj - dvouokruhová</t>
  </si>
  <si>
    <t>210220463</t>
  </si>
  <si>
    <t>Montáž vysouvacího žebříku pro budovy nad 10m</t>
  </si>
  <si>
    <t>210812033</t>
  </si>
  <si>
    <t>Montáž kabel Cu plný kulatý do 1 kV 4x6 až 10 mm2 uložený volně nebo v liště (CYKY)</t>
  </si>
  <si>
    <t>34111076</t>
  </si>
  <si>
    <t>kabel silový s Cu jádrem 1 kV 4x10mm2</t>
  </si>
  <si>
    <t>210812037</t>
  </si>
  <si>
    <t>Montáž kabelu Cu plného nebo laněného do 1 kV žíly 4x25 až 35 mm2 (např. CYKY) bez ukončení uloženého volně nebo v liště</t>
  </si>
  <si>
    <t>34111610</t>
  </si>
  <si>
    <t>kabel silový jádro Cu izolace PVC plášť PVC 0,6/1kV (1-CYKY) 4x25mm2</t>
  </si>
  <si>
    <t>210812065</t>
  </si>
  <si>
    <t>Montáž kabelu Cu plného nebo laněného do 1 kV žíly 5x10 až 16 mm2 (např. CYKY) bez ukončení uloženého volně nebo v liště</t>
  </si>
  <si>
    <t>34113034</t>
  </si>
  <si>
    <t>kabel instalační jádro Cu plné izolace PVC plášť PVC 450/750V (CYKY) 5x10mm2</t>
  </si>
  <si>
    <t>34113035</t>
  </si>
  <si>
    <t>kabel instalační jádro Cu plné izolace PVC plášť PVC 450/750V (CYKY) 5x16mm2</t>
  </si>
  <si>
    <t>210813011</t>
  </si>
  <si>
    <t>Montáž kabel Cu plný kulatý do 1 kV 3x1,5 až 6 mm2 uložený pevně (např. CYKY)</t>
  </si>
  <si>
    <t>34111036</t>
  </si>
  <si>
    <t>kabel instalační jádro Cu plné izolace PVC plášť PVC 450/750V (CYKY) 3x2,5mm2</t>
  </si>
  <si>
    <t>460171322</t>
  </si>
  <si>
    <t>Hloubení kabelových nezapažených rýh strojně š 50 cm hl 120 cm v hornině tř I skupiny 3</t>
  </si>
  <si>
    <t>460171642</t>
  </si>
  <si>
    <t>Hloubení kabelových nezapažených rýh strojně š 80 cm hl 80 cm v hornině tř I skupiny 3</t>
  </si>
  <si>
    <t>460171682</t>
  </si>
  <si>
    <t>Hloubení kabelových nezapažených rýh strojně š 80 cm hl 120 cm v hornině tř I skupiny 3</t>
  </si>
  <si>
    <t>460172022</t>
  </si>
  <si>
    <t>Hloubení kabelových nezapažených rýh strojně š 120 cm hl 80 cm v hornině tř I skupiny 3</t>
  </si>
  <si>
    <t>460451312</t>
  </si>
  <si>
    <t>Zásyp kabelových rýh strojně se zhutněním š 50 cm hl 100 cm z horniny tř I skupiny 3</t>
  </si>
  <si>
    <t>460451662</t>
  </si>
  <si>
    <t>Zásyp kabelových rýh strojně se zhutněním š 80 cm hl 80 cm z horniny tř I skupiny 3</t>
  </si>
  <si>
    <t>460451712</t>
  </si>
  <si>
    <t>Zásyp kabelových rýh strojně se zhutněním š 80 cm hl 120 cm z horniny tř I skupiny 3</t>
  </si>
  <si>
    <t>460452032</t>
  </si>
  <si>
    <t>Zásyp kabelových rýh strojně se zhutněním š 120 cm hl 80 cm z horniny tř I skupiny 3</t>
  </si>
  <si>
    <t>460641124</t>
  </si>
  <si>
    <t>Základové konstrukce při elektromontážích ze ŽB tř. C 20/25 bez zvláštních nároků na prostředí</t>
  </si>
  <si>
    <t>460641411</t>
  </si>
  <si>
    <t>Zřízení nezabudovaného bednění základových konstrukcí při elektromontážích</t>
  </si>
  <si>
    <t>460641412</t>
  </si>
  <si>
    <t>Odstranění nezabudovaného bednění základových konstrukcí při elektromontážích</t>
  </si>
  <si>
    <t>460661112</t>
  </si>
  <si>
    <t>Kabelové lože z písku pro kabely nn bez zakrytí š do 50 cm</t>
  </si>
  <si>
    <t>460661114</t>
  </si>
  <si>
    <t>Kabelové lože z písku pro kabely nn bez zakrytí š lože přes 65 do 80 cm</t>
  </si>
  <si>
    <t>460661116</t>
  </si>
  <si>
    <t>Kabelové lože z písku pro kabely nn bez zakrytí š lože přes 100 do 120 cm</t>
  </si>
  <si>
    <t>460751111</t>
  </si>
  <si>
    <t>Osazení kabelových kanálů do rýhy z prefabrikovaných betonových žlabů vnější šířky do 20 cm</t>
  </si>
  <si>
    <t>59213009</t>
  </si>
  <si>
    <t>žlab kabelový betonový k ochraně zemního drátovodného vedení 100x17x14cm</t>
  </si>
  <si>
    <t>460871171</t>
  </si>
  <si>
    <t>Podklad vozovky a chodníku z betonu prostého při elektromontážích tloušťky do 10 cm</t>
  </si>
  <si>
    <t>Montáž kompaktního plastového pilíře pro rozvod nn v sestavě s dalším pilířem š přes 38 do 55 cm (např. SS300, SR322, ER122, RVO)</t>
  </si>
  <si>
    <t>95</t>
  </si>
  <si>
    <t>skříň rozváděče elektroměrového pro přímé měření  kompaktní pilíř celoplastové provedení pro 1x dvousazbový třífázový elektroměr a spínací prvek sazby přístroje na elektroměrové desce s plombovatelným krytem jističů (ER212/NKP7P)</t>
  </si>
  <si>
    <t>96</t>
  </si>
  <si>
    <t>97</t>
  </si>
  <si>
    <t>98</t>
  </si>
  <si>
    <t>99</t>
  </si>
  <si>
    <t>100</t>
  </si>
  <si>
    <t>101</t>
  </si>
  <si>
    <t>102</t>
  </si>
  <si>
    <t>103</t>
  </si>
  <si>
    <t>104</t>
  </si>
  <si>
    <t>105</t>
  </si>
  <si>
    <t>PBŘ - Požárně bezpečnostní řešení</t>
  </si>
  <si>
    <t>607894506</t>
  </si>
  <si>
    <t>https://podminky.urs.cz/item/CS_URS_2023_01/131151100</t>
  </si>
  <si>
    <t>41,507*0,13</t>
  </si>
  <si>
    <t>5,4</t>
  </si>
  <si>
    <t>181951112</t>
  </si>
  <si>
    <t>Úprava pláně vyrovnáním výškových rozdílů strojně v hornině třídy těžitelnosti I, skupiny 1 až 3 se zhutněním</t>
  </si>
  <si>
    <t>-977561890</t>
  </si>
  <si>
    <t>https://podminky.urs.cz/item/CS_URS_2022_01/181951112</t>
  </si>
  <si>
    <t>7,63*5,44</t>
  </si>
  <si>
    <t>Lože pod potrubí, stoky a drobné objekty v otevřeném výkopu z písku fr. 0/2 mm</t>
  </si>
  <si>
    <t>-228139951</t>
  </si>
  <si>
    <t xml:space="preserve">Poznámka k položce:
Dodávka hmot je uvažována přímo na místo spotřeby. Hmotnost se nazpočítává do přesunu hmot. </t>
  </si>
  <si>
    <t>5,44*7,63*0,1</t>
  </si>
  <si>
    <t>Montáž hasičského vaku na vodu</t>
  </si>
  <si>
    <t>-632973163</t>
  </si>
  <si>
    <t>4X02</t>
  </si>
  <si>
    <t>flexibilní vak 6,63x4,44x1,3 m hasičského typu 25m3 zelený</t>
  </si>
  <si>
    <t>1860268483</t>
  </si>
  <si>
    <t>Poznámka k položce:
V ceně je zahrnuto:
1. příruba DN 100
2. příruba DN 100 + antivortex
3. verze: požární hydrant
4. doprava
5. tepelná ochrana ventilu DN 100</t>
  </si>
  <si>
    <t>4X03</t>
  </si>
  <si>
    <t xml:space="preserve">Montáž hasícího přístroje </t>
  </si>
  <si>
    <t>-244243020</t>
  </si>
  <si>
    <t>4X04</t>
  </si>
  <si>
    <t>PHP práškový 6,0 kg (hasící schopnost 34A/183B)</t>
  </si>
  <si>
    <t>796613111</t>
  </si>
  <si>
    <t>Poznámka k položce:
Součástí dodávky je věšák pro upevnění přístroje.</t>
  </si>
  <si>
    <t>SO 01 - Skladovací hala</t>
  </si>
  <si>
    <t xml:space="preserve">    6 - Úpravy povrchů, podlahy a osazování výplní</t>
  </si>
  <si>
    <t xml:space="preserve">    711 - Izolace proti vodě, vlhkosti a plynům</t>
  </si>
  <si>
    <t xml:space="preserve">    764 - Konstrukce klempířské</t>
  </si>
  <si>
    <t xml:space="preserve">    767 - Konstrukce zámečnické</t>
  </si>
  <si>
    <t xml:space="preserve">    783 - Dokončovací práce - nátěry</t>
  </si>
  <si>
    <t xml:space="preserve">    784 - Dokončovací práce - malby a tapety</t>
  </si>
  <si>
    <t>121151116</t>
  </si>
  <si>
    <t>Sejmutí ornice strojně při souvislé ploše přes 100 do 500 m2, tl. vrstvy přes 300 do 400 mm</t>
  </si>
  <si>
    <t>1647161029</t>
  </si>
  <si>
    <t>https://podminky.urs.cz/item/CS_URS_2022_01/121151116</t>
  </si>
  <si>
    <t>"plocha výkopu" 11,3*37</t>
  </si>
  <si>
    <t>122151102</t>
  </si>
  <si>
    <t>Odkopávky a prokopávky nezapažené strojně v hornině třídy těžitelnosti I skupiny 1 a 2 přes 20 do 50 m3</t>
  </si>
  <si>
    <t>1040599484</t>
  </si>
  <si>
    <t>https://podminky.urs.cz/item/CS_URS_2022_01/122151102</t>
  </si>
  <si>
    <t>"plocha haly" 28,85*6,2*0,23</t>
  </si>
  <si>
    <t>"prohlubeň 1.02" 7,1*1,95*0,44</t>
  </si>
  <si>
    <t>47,3</t>
  </si>
  <si>
    <t>131151104</t>
  </si>
  <si>
    <t>Hloubení nezapažených jam a zářezů strojně s urovnáním dna do předepsaného profilu a spádu v hornině třídy těžitelnosti I skupiny 1 a 2 přes 100 do 500 m3</t>
  </si>
  <si>
    <t>-1707245698</t>
  </si>
  <si>
    <t>https://podminky.urs.cz/item/CS_URS_2022_01/131151104</t>
  </si>
  <si>
    <t>Poznámka k položce:
V cenách jsou započteny i náklady na případné nutné přemístění výkopku ve výkopišti a na přehození výkopku na přilehlém terénu na vzdálenost do 3 m od okraje jámy nebo naložení na dopravní prostředek.</t>
  </si>
  <si>
    <t xml:space="preserve">jámy pro středové základové patky </t>
  </si>
  <si>
    <t>(((2,9+2,2)/2*1)*2,8)*14</t>
  </si>
  <si>
    <t>jižní jáma</t>
  </si>
  <si>
    <t>((2,9+2,2)/2*1,1)*12,5</t>
  </si>
  <si>
    <t>severní jáma</t>
  </si>
  <si>
    <t>((2,9+2,2)/2*0,98)*12,5</t>
  </si>
  <si>
    <t>166,3</t>
  </si>
  <si>
    <t>132151251</t>
  </si>
  <si>
    <t>Hloubení nezapažených rýh šířky přes 800 do 2 000 mm strojně s urovnáním dna do předepsaného profilu a spádu v hornině třídy těžitelnosti I skupiny 1 a 2 do 20 m3</t>
  </si>
  <si>
    <t>2073947172</t>
  </si>
  <si>
    <t>https://podminky.urs.cz/item/CS_URS_2022_01/132151251</t>
  </si>
  <si>
    <t>Poznámka k položce:
V cenách jsou započteny i náklady na přehození výkopku na přilehlém terénu na vzdálenost do 3 m od podélné osy rýhy nebo naložení na dopravní prostředek.</t>
  </si>
  <si>
    <t>rýha pro základový pas</t>
  </si>
  <si>
    <t>6,9*1,7*1,03</t>
  </si>
  <si>
    <t>12,1</t>
  </si>
  <si>
    <t>2035897577</t>
  </si>
  <si>
    <t>"výkop" 47,3+166,3+12,1</t>
  </si>
  <si>
    <t>"odečíst zásyp" -54</t>
  </si>
  <si>
    <t>1993140614</t>
  </si>
  <si>
    <t>odečíst ornici potřebnou pro zúrodnění plochy v prostoru živého plotu (SO 03)</t>
  </si>
  <si>
    <t>(418,1*0,4)-(360*0,25)</t>
  </si>
  <si>
    <t>-1948210119</t>
  </si>
  <si>
    <t>171,7*30</t>
  </si>
  <si>
    <t>62527741</t>
  </si>
  <si>
    <t>171,7*1,8</t>
  </si>
  <si>
    <t>-1809395881</t>
  </si>
  <si>
    <t>174151101</t>
  </si>
  <si>
    <t>Zásyp sypaninou z jakékoliv horniny strojně s uložením výkopku ve vrstvách se zhutněním jam, šachet, rýh nebo kolem objektů v těchto vykopávkách</t>
  </si>
  <si>
    <t>-2074995128</t>
  </si>
  <si>
    <t>https://podminky.urs.cz/item/CS_URS_2022_01/174151101</t>
  </si>
  <si>
    <t>"odečíst základové patky" -32</t>
  </si>
  <si>
    <t>"odečíst zákl. pas" -4,05</t>
  </si>
  <si>
    <t>"odečíst ochrannou vrstvu na zákl. spáře" -3,605</t>
  </si>
  <si>
    <t xml:space="preserve">"odečíst podklad ze štěrkodrťi" -132,45 </t>
  </si>
  <si>
    <t>213221111</t>
  </si>
  <si>
    <t>Ochranná vrstva na základové spáře z betonu prostého tl do 150 mm tř. C 25/30</t>
  </si>
  <si>
    <t>1119730073</t>
  </si>
  <si>
    <t>https://podminky.urs.cz/item/CS_URS_2022_01/213221111</t>
  </si>
  <si>
    <t>pod patky</t>
  </si>
  <si>
    <t>(1,6*1*0,1)*18</t>
  </si>
  <si>
    <t>(0,8*1*0,1)*4</t>
  </si>
  <si>
    <t>pod pas</t>
  </si>
  <si>
    <t>8,1*0,5*0,1</t>
  </si>
  <si>
    <t>213311151</t>
  </si>
  <si>
    <t>Polštáře zhutněné pod základy ze štěrkodrti netříděné</t>
  </si>
  <si>
    <t>-391844034</t>
  </si>
  <si>
    <t>https://podminky.urs.cz/item/CS_URS_2022_01/213311151</t>
  </si>
  <si>
    <t>Poznámka k položce:
Ceny jsou určeny pro jakoukoliv míru zhutnění.
V cenách jsou započteny i náklady na urovnání povrchu polštáře.</t>
  </si>
  <si>
    <t>334*0,3</t>
  </si>
  <si>
    <t>48,1*0,3</t>
  </si>
  <si>
    <t>59,4*0,3</t>
  </si>
  <si>
    <t>273313511</t>
  </si>
  <si>
    <t>Základy z betonu prostého desky z betonu kamenem neprokládaného tř. C 12/15</t>
  </si>
  <si>
    <t>-1843170487</t>
  </si>
  <si>
    <t>https://podminky.urs.cz/item/CS_URS_2022_01/273313511</t>
  </si>
  <si>
    <t>Poznámka k položce:
Položka obsahuje: 
geotextilie netkaná separační, ochranná, filtrační, drenážní PES(70%)+PP(30%) 400g/m2</t>
  </si>
  <si>
    <t>podkladní beton</t>
  </si>
  <si>
    <t>10,6*36,8*0,1</t>
  </si>
  <si>
    <t>273323511</t>
  </si>
  <si>
    <t>Základy z betonu železového (bez výztuže) desky z betonu pro konstrukce bílých van tř. C 25/30</t>
  </si>
  <si>
    <t>-795606056</t>
  </si>
  <si>
    <t>https://podminky.urs.cz/item/CS_URS_2022_01/273323511</t>
  </si>
  <si>
    <t>10,6*36,8*0,18</t>
  </si>
  <si>
    <t>273351121</t>
  </si>
  <si>
    <t>Bednění základů desek zřízení</t>
  </si>
  <si>
    <t>1809869010</t>
  </si>
  <si>
    <t>https://podminky.urs.cz/item/CS_URS_2022_01/273351121</t>
  </si>
  <si>
    <t>(2*(36,8+10,6))*0,3</t>
  </si>
  <si>
    <t>273351122</t>
  </si>
  <si>
    <t>Bednění základů desek odstranění</t>
  </si>
  <si>
    <t>-635682146</t>
  </si>
  <si>
    <t>https://podminky.urs.cz/item/CS_URS_2022_01/273351122</t>
  </si>
  <si>
    <t>273361821</t>
  </si>
  <si>
    <t>Výztuž základů desek z betonářské oceli 10 505 (R) nebo BSt 500</t>
  </si>
  <si>
    <t>156014583</t>
  </si>
  <si>
    <t>https://podminky.urs.cz/item/CS_URS_2022_01/273361821</t>
  </si>
  <si>
    <t>výškový odskok podlahy vyztužen vázanou výztuží (prohlubeň) - 150 kg/m3</t>
  </si>
  <si>
    <t>((0,15*0,32*16,6)*150)/1000</t>
  </si>
  <si>
    <t>273362021</t>
  </si>
  <si>
    <t>Výztuž základů desek ze svařovaných sítí z drátů typu KARI</t>
  </si>
  <si>
    <t>1445964946</t>
  </si>
  <si>
    <t>https://podminky.urs.cz/item/CS_URS_2022_01/273362021</t>
  </si>
  <si>
    <t>Kari síť průměr drátu 6 mm, oka 100x100 mm - 4,44 kg/m2</t>
  </si>
  <si>
    <t>((10,6*36,8)*4,44)/1000</t>
  </si>
  <si>
    <t>274321411</t>
  </si>
  <si>
    <t>Základy z betonu železového (bez výztuže) pasy z betonu bez zvláštních nároků na prostředí tř. C 20/25</t>
  </si>
  <si>
    <t>-1430949824</t>
  </si>
  <si>
    <t>https://podminky.urs.cz/item/CS_URS_2022_01/274321411</t>
  </si>
  <si>
    <t>8,1*0,5*1</t>
  </si>
  <si>
    <t>274351121</t>
  </si>
  <si>
    <t>Bednění základů pasů rovné zřízení</t>
  </si>
  <si>
    <t>-515867976</t>
  </si>
  <si>
    <t>https://podminky.urs.cz/item/CS_URS_2022_01/274351121</t>
  </si>
  <si>
    <t>(1,1*8,1)*2</t>
  </si>
  <si>
    <t>274351122</t>
  </si>
  <si>
    <t>Bednění základů pasů rovné odstranění</t>
  </si>
  <si>
    <t>-1912689553</t>
  </si>
  <si>
    <t>https://podminky.urs.cz/item/CS_URS_2022_01/274351122</t>
  </si>
  <si>
    <t>274361821</t>
  </si>
  <si>
    <t>Výztuž základů pasů z betonářské oceli 10 505 (R) nebo BSt 500</t>
  </si>
  <si>
    <t>1487425677</t>
  </si>
  <si>
    <t>https://podminky.urs.cz/item/CS_URS_2022_01/274361821</t>
  </si>
  <si>
    <t>výztuž 60 kg/m3</t>
  </si>
  <si>
    <t>(4,05*60)/1000</t>
  </si>
  <si>
    <t>275321411</t>
  </si>
  <si>
    <t>Základy z betonu železového (bez výztuže) patky z betonu bez zvláštních nároků na prostředí tř. C 20/25</t>
  </si>
  <si>
    <t>421345766</t>
  </si>
  <si>
    <t>https://podminky.urs.cz/item/CS_URS_2022_01/275321411</t>
  </si>
  <si>
    <t>(1,6*1*1)*18</t>
  </si>
  <si>
    <t>(0,8*1*1)*4</t>
  </si>
  <si>
    <t>275351121</t>
  </si>
  <si>
    <t>Bednění základů patek zřízení</t>
  </si>
  <si>
    <t>1349780313</t>
  </si>
  <si>
    <t>https://podminky.urs.cz/item/CS_URS_2022_01/275351121</t>
  </si>
  <si>
    <t>4,7*2</t>
  </si>
  <si>
    <t>(2*(1,6+1))*16</t>
  </si>
  <si>
    <t>(2*(1+0,8))*4</t>
  </si>
  <si>
    <t>275351122</t>
  </si>
  <si>
    <t>Bednění základů patek odstranění</t>
  </si>
  <si>
    <t>-115572501</t>
  </si>
  <si>
    <t>https://podminky.urs.cz/item/CS_URS_2022_01/275351122</t>
  </si>
  <si>
    <t>275361821</t>
  </si>
  <si>
    <t>Výztuž základů patek z betonářské oceli 10 505 (R)</t>
  </si>
  <si>
    <t>1969924613</t>
  </si>
  <si>
    <t>https://podminky.urs.cz/item/CS_URS_2022_01/275361821</t>
  </si>
  <si>
    <t>(32*60)/1000</t>
  </si>
  <si>
    <t>311270391</t>
  </si>
  <si>
    <t>Zdivo z přesných vápenopískových tvárnic na tenkovrstvou maltu, tloušťka zdiva 200 mm, formát a rozměr tvárnic 14DF 498x200x248 mm plných, pevnosti přes P15 do P25</t>
  </si>
  <si>
    <t>1606972655</t>
  </si>
  <si>
    <t>https://podminky.urs.cz/item/CS_URS_2022_01/311270391</t>
  </si>
  <si>
    <t>9,4*4,5</t>
  </si>
  <si>
    <t>312321814</t>
  </si>
  <si>
    <t>Nadzákladové zdi z betonu železového (bez výztuže) výplňové pohledového (v přírodní barvě drtí a přísad) tř. C 25/30</t>
  </si>
  <si>
    <t>-686132920</t>
  </si>
  <si>
    <t>https://podminky.urs.cz/item/CS_URS_2022_01/312321814</t>
  </si>
  <si>
    <t>sokl</t>
  </si>
  <si>
    <t>14,6*0,2*0,5</t>
  </si>
  <si>
    <t>41,3*0,2*0,3</t>
  </si>
  <si>
    <t>0,2*0,3*14</t>
  </si>
  <si>
    <t>0,45*0,2*0,3</t>
  </si>
  <si>
    <t>312351121</t>
  </si>
  <si>
    <t>Bednění nadzákladových zdí výplňových rovné oboustranné za každou stranu zřízení</t>
  </si>
  <si>
    <t>-475572801</t>
  </si>
  <si>
    <t>https://podminky.urs.cz/item/CS_URS_2022_01/312351121</t>
  </si>
  <si>
    <t>14,6*0,5</t>
  </si>
  <si>
    <t>41,3*0,3</t>
  </si>
  <si>
    <t>0,7*14</t>
  </si>
  <si>
    <t>0,45*0,3</t>
  </si>
  <si>
    <t>312351122</t>
  </si>
  <si>
    <t>Bednění nadzákladových zdí výplňových rovné oboustranné za každou stranu odstranění</t>
  </si>
  <si>
    <t>-1675740349</t>
  </si>
  <si>
    <t>https://podminky.urs.cz/item/CS_URS_2022_01/312351122</t>
  </si>
  <si>
    <t>312351911</t>
  </si>
  <si>
    <t>Příplatek k cenám bednění výplňových nadzákladových zdí za pohledový beton</t>
  </si>
  <si>
    <t>18137281</t>
  </si>
  <si>
    <t>https://podminky.urs.cz/item/CS_URS_2022_01/312351911</t>
  </si>
  <si>
    <t>312362021</t>
  </si>
  <si>
    <t>Výztuž nadzákladových zdí výplňových svislých nebo odkloněných od svislice, rovných nebo oblých ze svařovaných sítí z drátů typu KARI</t>
  </si>
  <si>
    <t>-983304349</t>
  </si>
  <si>
    <t>https://podminky.urs.cz/item/CS_URS_2022_01/312362021</t>
  </si>
  <si>
    <t>sokl tl. 200 mm - 10 kg/m2 (dvě kari a shora zaúčkovány)</t>
  </si>
  <si>
    <t>((14,6*0,5)*10)/1000</t>
  </si>
  <si>
    <t>((41,3*0,3)*10)/1000</t>
  </si>
  <si>
    <t>((14*0,3)*10)/1000</t>
  </si>
  <si>
    <t>((0,45*0,3)*10)/1000</t>
  </si>
  <si>
    <t>342171111</t>
  </si>
  <si>
    <t>Montáž opláštění stěn ocelové konstrukce z tvarovaných ocelových plechů šroubovaných, výšky budovy do 6 m</t>
  </si>
  <si>
    <t>1981424097</t>
  </si>
  <si>
    <t>https://podminky.urs.cz/item/CS_URS_2022_01/342171111</t>
  </si>
  <si>
    <t>"severní šťít" 51,5-(3*2,1)</t>
  </si>
  <si>
    <t>"jižní šťít" 49,5-(3*2,1)</t>
  </si>
  <si>
    <t>"západní strana" (4,419*36,15)-(0,2*4,725)-(8*3,1)</t>
  </si>
  <si>
    <t>"východní strana" (4,419*36,15)-(0,2*4,725)-(3,825*4*8)</t>
  </si>
  <si>
    <t>15485108</t>
  </si>
  <si>
    <t>plech trapézový 35/207/1035 Pz tl 0,63mm</t>
  </si>
  <si>
    <t>1794785734</t>
  </si>
  <si>
    <t>258,804*1,05 'Přepočtené koeficientem množství</t>
  </si>
  <si>
    <t>444171111</t>
  </si>
  <si>
    <t>Montáž krytiny střech ocelových konstrukcí z tvarovaných ocelových plechů šroubovaných, výšky budovy do 6 m</t>
  </si>
  <si>
    <t>-1263637009</t>
  </si>
  <si>
    <t>https://podminky.urs.cz/item/CS_URS_2022_01/444171111</t>
  </si>
  <si>
    <t>2*(5,65*37)</t>
  </si>
  <si>
    <t>908303167</t>
  </si>
  <si>
    <t>418,1*1,133 'Přepočtené koeficientem množství</t>
  </si>
  <si>
    <t>Úpravy povrchů, podlahy a osazování výplní</t>
  </si>
  <si>
    <t>612321341</t>
  </si>
  <si>
    <t>Omítka vápenocementová vnitřních ploch nanášená strojně dvouvrstvá, tloušťky jádrové omítky do 10 mm a tloušťky štuku do 3 mm štuková svislých konstrukcí stěn</t>
  </si>
  <si>
    <t>546562093</t>
  </si>
  <si>
    <t>https://podminky.urs.cz/item/CS_URS_2022_01/612321341</t>
  </si>
  <si>
    <t>2*(9,4*4,35)</t>
  </si>
  <si>
    <t>631319211</t>
  </si>
  <si>
    <t>Příplatek k cenám betonových mazanin za vyztužení polypropylenovými mikrovlákny objemové vyztužení 0,9 kg/m3</t>
  </si>
  <si>
    <t>-1160952245</t>
  </si>
  <si>
    <t>https://podminky.urs.cz/item/CS_URS_2022_01/631319211</t>
  </si>
  <si>
    <t>deska</t>
  </si>
  <si>
    <t>631351101</t>
  </si>
  <si>
    <t>Bednění v podlahách rýh a hran zřízení</t>
  </si>
  <si>
    <t>1460759359</t>
  </si>
  <si>
    <t>https://podminky.urs.cz/item/CS_URS_2022_01/631351101</t>
  </si>
  <si>
    <t>prohlubeň</t>
  </si>
  <si>
    <t>(2*(1,3+6,7))*0,18</t>
  </si>
  <si>
    <t>631351102</t>
  </si>
  <si>
    <t>Bednění v podlahách rýh a hran odstranění</t>
  </si>
  <si>
    <t>-921623566</t>
  </si>
  <si>
    <t>https://podminky.urs.cz/item/CS_URS_2022_01/631351102</t>
  </si>
  <si>
    <t>634112115</t>
  </si>
  <si>
    <t>Obvodová dilatace mezi stěnou a mazaninou nebo potěrem podlahovým páskem z pěnového PE tl. do 10 mm, výšky 150 mm</t>
  </si>
  <si>
    <t>-314228697</t>
  </si>
  <si>
    <t>https://podminky.urs.cz/item/CS_URS_2022_01/634112115</t>
  </si>
  <si>
    <t>dilatace mezi deskou a vnitřní stěnou s vápenopískových tvárnic</t>
  </si>
  <si>
    <t>9,2*2</t>
  </si>
  <si>
    <t>634663113</t>
  </si>
  <si>
    <t>Výplň dilatačních spar mazanin polyuretanovou samonivelační hmotou, šířka spáry přes 15 do 20 mm</t>
  </si>
  <si>
    <t>-580526422</t>
  </si>
  <si>
    <t>https://podminky.urs.cz/item/CS_URS_2022_01/634663113</t>
  </si>
  <si>
    <t>634911133</t>
  </si>
  <si>
    <t>Řezání dilatačních nebo smršťovacích spár v čerstvé betonové mazanině nebo potěru šířky přes 10 do 20 mm, hloubky přes 20 do 50 mm</t>
  </si>
  <si>
    <t>1388222444</t>
  </si>
  <si>
    <t>https://podminky.urs.cz/item/CS_URS_2022_01/634911133</t>
  </si>
  <si>
    <t>Řízené spáry provedeny rozřezáním podlahy v modulu sloupů.</t>
  </si>
  <si>
    <t>6*9,2</t>
  </si>
  <si>
    <t>646171121</t>
  </si>
  <si>
    <t>Montáž prosvětlovacích pásů stěn ocelových konstrukcí z ocelových rámů, s výplní jednoduchým sklem, plochy otvoru do 5 m2</t>
  </si>
  <si>
    <t>-1876273922</t>
  </si>
  <si>
    <t>https://podminky.urs.cz/item/CS_URS_2022_01/646171121</t>
  </si>
  <si>
    <t>2,1*1*6</t>
  </si>
  <si>
    <t>3,1*1*8</t>
  </si>
  <si>
    <t>6X01</t>
  </si>
  <si>
    <t>okno v ocelovém rámu, otevíravé s jednoduchým zasklením 1000x2100 mm</t>
  </si>
  <si>
    <t>1068797292</t>
  </si>
  <si>
    <t>6X02</t>
  </si>
  <si>
    <t>okno v ocelovém rámu, otevíravé s jednoduchým zasklením 1000x3100 mm</t>
  </si>
  <si>
    <t>1301303472</t>
  </si>
  <si>
    <t>Ocelová rámová konstrukce - včetně spojovacího a kotvícího materiálu, dodávka včetně montáže a manipulační techniky</t>
  </si>
  <si>
    <t>-2005608215</t>
  </si>
  <si>
    <t>Poznámka k položce:
V ceně je zahrnuto:
- statický výpočet, dílenská dokumentace
-jeřábnické práce spojené s manipulací a s montáží ocelové konstrukce
-ocelový skelet, větrovací a ztužící prvky
-spojovací materiál pozinkovaný
-ocelové patky do betonu
-předpoklad kotvení sloupů na -0,15 m
Povrchová úprava :
- veškeré prvky ocelové konstrukce jsou tryskané
- konstrukce lakovaná do prostředí C2S
- 1x základ + 1x  vrchní nátěr (syntetická barva)
- celková tl.nátěru 120 µm</t>
  </si>
  <si>
    <t>Stěnové a střešní "Z a C" profily (pevnostní řada S 450 GD) - žárový zinek, dodávka včetně montáže a manipulační techniky</t>
  </si>
  <si>
    <t>-1807888718</t>
  </si>
  <si>
    <t>Poznámka k položce:
V ceně je zahrnuto:
-jeřábnické práce spojené s manipulací a s montáží střešního a stěnového systému
-spojovací materiál pozinkovaný
Povrchová úprava :
-veškeré prvky konstrukce jsou tryskané
-1x základ + 1x  vrchní nátěr (syntetická barva)
-celková tl.nátěru 120 µm</t>
  </si>
  <si>
    <t>998014211</t>
  </si>
  <si>
    <t>Přesun hmot pro budovy a haly občanské výstavby, bydlení, výrobu a služby s nosnou svislou konstrukcí montovanou z dílců kovových vodorovná dopravní vzdálenost do 100 m, pro budovy a haly jednopodlažní</t>
  </si>
  <si>
    <t>1071497676</t>
  </si>
  <si>
    <t>https://podminky.urs.cz/item/CS_URS_2022_01/998014211</t>
  </si>
  <si>
    <t>Poznámka k položce:
V přesunu hmot je zohledněna vnitrostaveništní manipulace včetně čerpání betonu pro nadzákladové zdi a betonovou desku.
POZN.:
1. Pokud se prefabrikáty příp. ocelové profily složí přímo do prostoru technologické manipulace (pracovní zóna jeřábu), nezapočítává se jejich hmotnost do hmotnosti pro výpočet přesunu hmot.
2. U podkladů z kameniva a štěrkopísku, u betonových podkladů (základových kcí) je uvažováno dodání materiálu přímo na místo zabudování nebo do prostoru technologické manipulace. U těchto položek se hmotnost materiálu nezapočítává do výpočtu přesunu hmot.</t>
  </si>
  <si>
    <t>711</t>
  </si>
  <si>
    <t>Izolace proti vodě, vlhkosti a plynům</t>
  </si>
  <si>
    <t>711831111</t>
  </si>
  <si>
    <t>Provedení izolace proti plynům radonu, metanu pásy na sucho spojenými pásy na ploše vodorovné V kladenými vrchem</t>
  </si>
  <si>
    <t>486534550</t>
  </si>
  <si>
    <t>https://podminky.urs.cz/item/CS_URS_2022_01/711831111</t>
  </si>
  <si>
    <t>36,8*10,6</t>
  </si>
  <si>
    <t>711831511</t>
  </si>
  <si>
    <t>Provedení izolace proti plynům radonu, metanu pásy na sucho spojenými pásy na ploše svislé S</t>
  </si>
  <si>
    <t>466393055</t>
  </si>
  <si>
    <t>https://podminky.urs.cz/item/CS_URS_2022_01/711831511</t>
  </si>
  <si>
    <t>"1.02" 17*0,2</t>
  </si>
  <si>
    <t>28323077</t>
  </si>
  <si>
    <t>fólie LDPE (800 kg/m3) proti zemní vlhkosti nad úrovní terénu tl 1,5mm</t>
  </si>
  <si>
    <t>-2041919647</t>
  </si>
  <si>
    <t>393,48*1,1655 'Přepočtené koeficientem množství</t>
  </si>
  <si>
    <t>998711101</t>
  </si>
  <si>
    <t>Přesun hmot pro izolace proti vodě, vlhkosti a plynům stanovený z hmotnosti přesunovaného materiálu vodorovná dopravní vzdálenost do 50 m v objektech výšky do 6 m</t>
  </si>
  <si>
    <t>-1422956311</t>
  </si>
  <si>
    <t>https://podminky.urs.cz/item/CS_URS_2022_01/998711101</t>
  </si>
  <si>
    <t>764</t>
  </si>
  <si>
    <t>Konstrukce klempířské</t>
  </si>
  <si>
    <t>764211636</t>
  </si>
  <si>
    <t>Oplechování střešních prvků z pozinkovaného plechu s povrchovou úpravou hřebene nevětraného s použitím hřebenového plechu rš 500 mm</t>
  </si>
  <si>
    <t>1909935720</t>
  </si>
  <si>
    <t>https://podminky.urs.cz/item/CS_URS_2022_01/764211636</t>
  </si>
  <si>
    <t>764212634</t>
  </si>
  <si>
    <t>Oplechování střešních prvků z pozinkovaného plechu s povrchovou úpravou štítu závětrnou lištou rš 330 mm</t>
  </si>
  <si>
    <t>-1518040124</t>
  </si>
  <si>
    <t>https://podminky.urs.cz/item/CS_URS_2022_01/764212634</t>
  </si>
  <si>
    <t>5,7*4</t>
  </si>
  <si>
    <t>764212663</t>
  </si>
  <si>
    <t>Oplechování střešních prvků z pozinkovaného plechu s povrchovou úpravou okapu střechy rovné okapovým plechem rš 250 mm</t>
  </si>
  <si>
    <t>1652143928</t>
  </si>
  <si>
    <t>https://podminky.urs.cz/item/CS_URS_2022_01/764212663</t>
  </si>
  <si>
    <t>37*2</t>
  </si>
  <si>
    <t>764216600</t>
  </si>
  <si>
    <t>Oplechování parapetů z pozinkovaného plechu s povrchovou úpravou rovných mechanicky kotvené, bez rohů rš 100 mm</t>
  </si>
  <si>
    <t>-1818905947</t>
  </si>
  <si>
    <t>https://podminky.urs.cz/item/CS_URS_2022_01/764216600</t>
  </si>
  <si>
    <t>3,1*8</t>
  </si>
  <si>
    <t>2,1*6</t>
  </si>
  <si>
    <t>764306142</t>
  </si>
  <si>
    <t>Montáž ventilační turbíny na střeše s krytinou skládanou mimo prejzovou nebo z plechu</t>
  </si>
  <si>
    <t>-2131727426</t>
  </si>
  <si>
    <t>https://podminky.urs.cz/item/CS_URS_2022_01/764306142</t>
  </si>
  <si>
    <t>55381010</t>
  </si>
  <si>
    <t>turbína ventilační Al kompletní hlavice stavitelný krk se základnou přes D 350mm</t>
  </si>
  <si>
    <t>472129388</t>
  </si>
  <si>
    <t>764316605</t>
  </si>
  <si>
    <t>Lemování ventilačních nástavců z pozinkovaného plechu s povrchovou úpravou výšky do 1000 mm, se stříškou střech s krytinou prejzovou nebo vlnitou</t>
  </si>
  <si>
    <t>-635768120</t>
  </si>
  <si>
    <t>https://podminky.urs.cz/item/CS_URS_2022_01/764316605</t>
  </si>
  <si>
    <t>764511602</t>
  </si>
  <si>
    <t>Žlab podokapní z pozinkovaného plechu s povrchovou úpravou včetně háků a čel půlkruhový rš 330 mm</t>
  </si>
  <si>
    <t>57114442</t>
  </si>
  <si>
    <t>https://podminky.urs.cz/item/CS_URS_2022_01/764511602</t>
  </si>
  <si>
    <t>764511642</t>
  </si>
  <si>
    <t>Kotlík oválný (trychtýřový) pro podokapní žlaby z Pz s povrchovou úpravou 330/100 mm</t>
  </si>
  <si>
    <t>615321805</t>
  </si>
  <si>
    <t>https://podminky.urs.cz/item/CS_URS_2022_01/764511642</t>
  </si>
  <si>
    <t>764518622</t>
  </si>
  <si>
    <t>Svod z pozinkovaného plechu s upraveným povrchem včetně objímek, kolen a odskoků kruhový, průměru 100 mm</t>
  </si>
  <si>
    <t>2072188489</t>
  </si>
  <si>
    <t>https://podminky.urs.cz/item/CS_URS_2022_01/764518622</t>
  </si>
  <si>
    <t>5,3*6</t>
  </si>
  <si>
    <t>998764101</t>
  </si>
  <si>
    <t>Přesun hmot pro konstrukce klempířské stanovený z hmotnosti přesunovaného materiálu vodorovná dopravní vzdálenost do 50 m v objektech výšky do 6 m</t>
  </si>
  <si>
    <t>1931734148</t>
  </si>
  <si>
    <t>https://podminky.urs.cz/item/CS_URS_2022_01/998764101</t>
  </si>
  <si>
    <t>767</t>
  </si>
  <si>
    <t>Konstrukce zámečnické</t>
  </si>
  <si>
    <t>767590110</t>
  </si>
  <si>
    <t>Montáž podlahového roštu svařovaného</t>
  </si>
  <si>
    <t>-197098582</t>
  </si>
  <si>
    <t>https://podminky.urs.cz/item/CS_URS_2022_01/767590110</t>
  </si>
  <si>
    <t>55347051</t>
  </si>
  <si>
    <t>rošt podlahový svařovaný žárově zinkovaný velikost 30/3 mm 1500x1000mm</t>
  </si>
  <si>
    <t>990126361</t>
  </si>
  <si>
    <t>767651114</t>
  </si>
  <si>
    <t>Montáž vrat průmyslových sekčních, plochy přes 13 m2</t>
  </si>
  <si>
    <t>-919345971</t>
  </si>
  <si>
    <t>https://podminky.urs.cz/item/CS_URS_2022_01/767651114</t>
  </si>
  <si>
    <t>767X01</t>
  </si>
  <si>
    <t>průmyslová sekční vrata 3900 x 4000 mm</t>
  </si>
  <si>
    <t>-1799557898</t>
  </si>
  <si>
    <t>767X02</t>
  </si>
  <si>
    <t>průmyslová sekční vrata 3900x4000 mm s integrovanými vstupními dveřmi 800x2000 mm</t>
  </si>
  <si>
    <t>1378219773</t>
  </si>
  <si>
    <t>767651126</t>
  </si>
  <si>
    <t>Montáž vrat garážových nebo průmyslových příslušenství sekčních vrat elektrického pohonu</t>
  </si>
  <si>
    <t>261728797</t>
  </si>
  <si>
    <t>https://podminky.urs.cz/item/CS_URS_2022_01/767651126</t>
  </si>
  <si>
    <t>55345877</t>
  </si>
  <si>
    <t>pohon průmyslových vrat o síle 800N  max. 25 cyklů denně</t>
  </si>
  <si>
    <t>-468189171</t>
  </si>
  <si>
    <t>998767101</t>
  </si>
  <si>
    <t>Přesun hmot pro zámečnické konstrukce stanovený z hmotnosti přesunovaného materiálu vodorovná dopravní vzdálenost do 50 m v objektech výšky do 6 m</t>
  </si>
  <si>
    <t>1396773136</t>
  </si>
  <si>
    <t>https://podminky.urs.cz/item/CS_URS_2022_01/998767101</t>
  </si>
  <si>
    <t>783</t>
  </si>
  <si>
    <t>Dokončovací práce - nátěry</t>
  </si>
  <si>
    <t>783901453</t>
  </si>
  <si>
    <t>Příprava podkladu betonových podlah před provedením nátěru vysátím</t>
  </si>
  <si>
    <t>-1323018385</t>
  </si>
  <si>
    <t>https://podminky.urs.cz/item/CS_URS_2022_01/783901453</t>
  </si>
  <si>
    <t>783933171</t>
  </si>
  <si>
    <t>Penetrační nátěr betonových podlah hrubých epoxidový</t>
  </si>
  <si>
    <t>-2043860824</t>
  </si>
  <si>
    <t>https://podminky.urs.cz/item/CS_URS_2022_01/783933171</t>
  </si>
  <si>
    <t>sklad 1.02</t>
  </si>
  <si>
    <t>"plocha podlahy" 41,66</t>
  </si>
  <si>
    <t>"nátěr soklu do výšky 0,5 m" 24*0,5</t>
  </si>
  <si>
    <t>783937163</t>
  </si>
  <si>
    <t>Krycí (uzavírací) nátěr betonových podlah dvojnásobný epoxidový rozpouštědlový</t>
  </si>
  <si>
    <t>-520855362</t>
  </si>
  <si>
    <t>https://podminky.urs.cz/item/CS_URS_2022_01/783937163</t>
  </si>
  <si>
    <t>784</t>
  </si>
  <si>
    <t>Dokončovací práce - malby a tapety</t>
  </si>
  <si>
    <t>784211003</t>
  </si>
  <si>
    <t>Malby z malířských směsí oděruvzdorných za mokra jednonásobné, bílé za mokra odruvzdorné výborně v místnostech výšky přes 3,80 do 5,00 m</t>
  </si>
  <si>
    <t>-609899234</t>
  </si>
  <si>
    <t>https://podminky.urs.cz/item/CS_URS_2022_01/784211003</t>
  </si>
  <si>
    <t>D.1.4.1 - Elektroinstalace</t>
  </si>
  <si>
    <t>PSV - PSV</t>
  </si>
  <si>
    <t xml:space="preserve">    741 - Elektroinstalace - silnoproud</t>
  </si>
  <si>
    <t>741</t>
  </si>
  <si>
    <t>Elektroinstalace - silnoproud</t>
  </si>
  <si>
    <t>741110001</t>
  </si>
  <si>
    <t>Montáž trubka plastová tuhá D přes 16 do 23 mm uložená pevně</t>
  </si>
  <si>
    <t>-599201912</t>
  </si>
  <si>
    <t>34571091</t>
  </si>
  <si>
    <t>trubka elektroinstalační tuhá z PVC D 13,7/16mm</t>
  </si>
  <si>
    <t>-1282870506</t>
  </si>
  <si>
    <t>34571093</t>
  </si>
  <si>
    <t>trubka elektroinstalační tuhá z PVC D 22,1/25 mm, délka 3m</t>
  </si>
  <si>
    <t>2075278140</t>
  </si>
  <si>
    <t>741110423</t>
  </si>
  <si>
    <t>Montáž hadice ochranná kovová s nasunutím do krabic D přes 50 do 75 mm uložená pevně</t>
  </si>
  <si>
    <t>1679497778</t>
  </si>
  <si>
    <t>34571352</t>
  </si>
  <si>
    <t>trubka elektroinstalační ohebná dvouplášťová korugovaná (chránička) D 52/63mm, HDPE+LDPE</t>
  </si>
  <si>
    <t>21914897</t>
  </si>
  <si>
    <t>741112111</t>
  </si>
  <si>
    <t>Montáž rozvodka nástěnná plastová čtyřhranná vodič D do 4 mm2</t>
  </si>
  <si>
    <t>-1390135264</t>
  </si>
  <si>
    <t>34571480</t>
  </si>
  <si>
    <t>krabice v uzavřeném provedení PP s krytím IP 66 čtvercová 125x125mm</t>
  </si>
  <si>
    <t>1092411663</t>
  </si>
  <si>
    <t>741122611</t>
  </si>
  <si>
    <t>Montáž kabel Cu plný kulatý žíla 3x1,5 až 6 mm2 uložený pevně (např. CYKY)</t>
  </si>
  <si>
    <t>1163668444</t>
  </si>
  <si>
    <t>34111030</t>
  </si>
  <si>
    <t>kabel instalační jádro Cu plné izolace PVC plášť PVC 450/750V (CYKY) 3x1,5mm2</t>
  </si>
  <si>
    <t>-1854095221</t>
  </si>
  <si>
    <t>-1293680431</t>
  </si>
  <si>
    <t>741122641</t>
  </si>
  <si>
    <t>Montáž kabel Cu plný kulatý žíla 5x1,5 až 2,5 mm2 uložený pevně (např. CYKY)</t>
  </si>
  <si>
    <t>1803319810</t>
  </si>
  <si>
    <t>34111090</t>
  </si>
  <si>
    <t>kabel instalační jádro Cu plné izolace PVC plášť PVC 450/750V (CYKY) 5x1,5mm2</t>
  </si>
  <si>
    <t>1243349873</t>
  </si>
  <si>
    <t>34111094</t>
  </si>
  <si>
    <t>kabel instalační jádro Cu plné izolace PVC plášť PVC 450/750V (CYKY) 5x2,5mm2</t>
  </si>
  <si>
    <t>-444893829</t>
  </si>
  <si>
    <t>741122642</t>
  </si>
  <si>
    <t>Montáž kabel Cu plný kulatý žíla 5x4 až 6 mm2 uložený pevně (např. CYKY)</t>
  </si>
  <si>
    <t>2131028053</t>
  </si>
  <si>
    <t>1839473794</t>
  </si>
  <si>
    <t>741122647</t>
  </si>
  <si>
    <t>Montáž kabel Cu plný kulatý žíla 7x1,5 až 2,5 mm2 uložený pevně (např. CYKY)</t>
  </si>
  <si>
    <t>-1207196086</t>
  </si>
  <si>
    <t>532178941</t>
  </si>
  <si>
    <t>741130004</t>
  </si>
  <si>
    <t>Ukončení vodič izolovaný do 6 mm2 v rozváděči nebo na přístroji</t>
  </si>
  <si>
    <t>1958338484</t>
  </si>
  <si>
    <t>741130005</t>
  </si>
  <si>
    <t>Ukončení vodič izolovaný do 10 mm2 v rozváděči nebo na přístroji</t>
  </si>
  <si>
    <t>815319599</t>
  </si>
  <si>
    <t>741132145</t>
  </si>
  <si>
    <t>Ukončení kabelů 5x1,5 až 4 mm2 smršťovací záklopkou nebo páskem bez letování</t>
  </si>
  <si>
    <t>1891677733</t>
  </si>
  <si>
    <t>226431095</t>
  </si>
  <si>
    <t>741132147</t>
  </si>
  <si>
    <t>Ukončení kabelů 5x10 mm2 smršťovací záklopkou nebo páskem bez letování</t>
  </si>
  <si>
    <t>1206358504</t>
  </si>
  <si>
    <t>741210001</t>
  </si>
  <si>
    <t>Montáž rozvodnice oceloplechová nebo plastová běžná do 20 kg</t>
  </si>
  <si>
    <t>1870714344</t>
  </si>
  <si>
    <t>PC R1</t>
  </si>
  <si>
    <t>zásuvková skříň 400/2x230V - 16A/0,03mA</t>
  </si>
  <si>
    <t>-872700812</t>
  </si>
  <si>
    <t>741210002</t>
  </si>
  <si>
    <t>Montáž rozvodnice oceloplechová nebo plastová běžná do 50 kg</t>
  </si>
  <si>
    <t>-1187926443</t>
  </si>
  <si>
    <t>PC R2</t>
  </si>
  <si>
    <t>Rozvodnice RS</t>
  </si>
  <si>
    <t>-1629011051</t>
  </si>
  <si>
    <t>741310031</t>
  </si>
  <si>
    <t>Montáž vypínač nástěnný 1-jednopólový prostředí venkovní/mokré</t>
  </si>
  <si>
    <t>-1843196913</t>
  </si>
  <si>
    <t>34535054</t>
  </si>
  <si>
    <t>spínač nástěnný jednopólový, řazení 1, IP54, šroubové svorky</t>
  </si>
  <si>
    <t>1183652940</t>
  </si>
  <si>
    <t>741310042</t>
  </si>
  <si>
    <t>Montáž přepínač nástěnný 6-střídavý prostředí venkovní/mokré</t>
  </si>
  <si>
    <t>841017958</t>
  </si>
  <si>
    <t>34535057</t>
  </si>
  <si>
    <t>přepínač nástěnný střídavý, řazení 6, IP54, šroubové svorky</t>
  </si>
  <si>
    <t>-1431453135</t>
  </si>
  <si>
    <t>741310126</t>
  </si>
  <si>
    <t>Montáž přepínač (polo)zapuštěný bezšroubové připojení 7-křížový se zapojením vodičů</t>
  </si>
  <si>
    <t>-679343195</t>
  </si>
  <si>
    <t>34539014</t>
  </si>
  <si>
    <t>přístroj přepínače křížového, řazení 7, 7So bezšroubové svorky</t>
  </si>
  <si>
    <t>1454650321</t>
  </si>
  <si>
    <t>741311004</t>
  </si>
  <si>
    <t>Montáž čidlo pohybu nástěnné se zapojením vodičů</t>
  </si>
  <si>
    <t>1907760717</t>
  </si>
  <si>
    <t>3453509011</t>
  </si>
  <si>
    <t>pohybové čidlo - 180 st, min IP44</t>
  </si>
  <si>
    <t>-1238377938</t>
  </si>
  <si>
    <t>741313121</t>
  </si>
  <si>
    <t>Montáž zásuvek průmyslových spojovacích provedení IP 67 3P+N+PE 16 A</t>
  </si>
  <si>
    <t>1498208731</t>
  </si>
  <si>
    <t>35811308</t>
  </si>
  <si>
    <t>zásuvka spojovací 16A - 5pól, řazení 3P+N+PE IP67, šroubové svorky</t>
  </si>
  <si>
    <t>-1860225165</t>
  </si>
  <si>
    <t>741371104</t>
  </si>
  <si>
    <t>Montáž svítidel s krytem</t>
  </si>
  <si>
    <t>946901067</t>
  </si>
  <si>
    <t>SV 1</t>
  </si>
  <si>
    <t>D - LED,průmyslové,základna z ABS,difuzor translucentní AC, 43W, 5650lm, Ra85, 4000K vč. př.</t>
  </si>
  <si>
    <t>1214682857</t>
  </si>
  <si>
    <t>SV 2</t>
  </si>
  <si>
    <t>E - LED AS reflektor Industrial lighting,103W, 15762lm, Ra70, 4000K, vč. př.</t>
  </si>
  <si>
    <t>489047975</t>
  </si>
  <si>
    <t>741410022</t>
  </si>
  <si>
    <t>Montáž vodič uzemňovací pásek průřezu do 120 mm2 v průmyslové výstavbě v zemi</t>
  </si>
  <si>
    <t>739797506</t>
  </si>
  <si>
    <t>1587352508</t>
  </si>
  <si>
    <t>35441660</t>
  </si>
  <si>
    <t>podpěra vedení FeZn na konstrukce pro zemní pásek 30x4mm</t>
  </si>
  <si>
    <t>428042237</t>
  </si>
  <si>
    <t>35442183</t>
  </si>
  <si>
    <t>držák zemnící pásky</t>
  </si>
  <si>
    <t>-122162857</t>
  </si>
  <si>
    <t>741410072</t>
  </si>
  <si>
    <t>Montáž pospojování ochranné konstrukce ostatní vodičem do 16 mm2 uloženým pevně</t>
  </si>
  <si>
    <t>-1920592545</t>
  </si>
  <si>
    <t>34141142</t>
  </si>
  <si>
    <t>vodič propojovací jádro Cu lanované izolace PVC 450/750V (H07V-R) 1x16mm2</t>
  </si>
  <si>
    <t>10697859</t>
  </si>
  <si>
    <t>34140844</t>
  </si>
  <si>
    <t>vodič propojovací jádro Cu lanované izolace PVC 450/750V (H07V-R) 1x6mm2</t>
  </si>
  <si>
    <t>-339799347</t>
  </si>
  <si>
    <t>741420011</t>
  </si>
  <si>
    <t>Montáž drát nebo lano hromosvodné svodové D do 10 mm bez podpěry</t>
  </si>
  <si>
    <t>-429872794</t>
  </si>
  <si>
    <t>-1166502979</t>
  </si>
  <si>
    <t>35431000</t>
  </si>
  <si>
    <t>svorka/svár uzemnění FeZn univerzální</t>
  </si>
  <si>
    <t>-1756711765</t>
  </si>
  <si>
    <t>741420021</t>
  </si>
  <si>
    <t>Montáž svorka hromosvodná se 2 šrouby</t>
  </si>
  <si>
    <t>-461476210</t>
  </si>
  <si>
    <t>-1520987009</t>
  </si>
  <si>
    <t>741420022</t>
  </si>
  <si>
    <t>Montáž svorka hromosvodná se 3 a více šrouby</t>
  </si>
  <si>
    <t>1820597837</t>
  </si>
  <si>
    <t>1883069251</t>
  </si>
  <si>
    <t>35441895</t>
  </si>
  <si>
    <t>svorka SP1 připojovací k připojení kovových částí</t>
  </si>
  <si>
    <t>-474724089</t>
  </si>
  <si>
    <t>35431015</t>
  </si>
  <si>
    <t>svorka uzemnění FeZn zkušební, spoj hromosvod/uzemnění</t>
  </si>
  <si>
    <t>232305480</t>
  </si>
  <si>
    <t>741420054</t>
  </si>
  <si>
    <t>Montáž vedení hromosvodné-tvarování prvku</t>
  </si>
  <si>
    <t>-666624313</t>
  </si>
  <si>
    <t>741420083</t>
  </si>
  <si>
    <t>Montáž vedení hromosvodné-štítek k označení svodu</t>
  </si>
  <si>
    <t>-296778159</t>
  </si>
  <si>
    <t>1702477392</t>
  </si>
  <si>
    <t>35442115</t>
  </si>
  <si>
    <t>štítek plastový - uzemnění</t>
  </si>
  <si>
    <t>1742126237</t>
  </si>
  <si>
    <t>741910431</t>
  </si>
  <si>
    <t>Montáž žlab kovový šířky do 50 mm bez víka</t>
  </si>
  <si>
    <t>963760066</t>
  </si>
  <si>
    <t>34575471</t>
  </si>
  <si>
    <t>žlab kabelový drátěný 50x50 vč. př a vodivých propojek</t>
  </si>
  <si>
    <t>1842359888</t>
  </si>
  <si>
    <t>741910511</t>
  </si>
  <si>
    <t>Montáž se zhotovením konstrukce pro upevnění přístrojů do 5 kg</t>
  </si>
  <si>
    <t>-498403298</t>
  </si>
  <si>
    <t>741910512</t>
  </si>
  <si>
    <t>Montáž se zhotovením konstrukce pro upevnění přístrojů do 10 kg</t>
  </si>
  <si>
    <t>-1584299697</t>
  </si>
  <si>
    <t>741910513</t>
  </si>
  <si>
    <t>Montáž se zhotovením konstrukce pro upevnění přístrojů do 50 kg</t>
  </si>
  <si>
    <t>-540549808</t>
  </si>
  <si>
    <t>15422922</t>
  </si>
  <si>
    <t>profil ocelový U ohýbaný EN 10162 tl 3mm 40x20x20mm</t>
  </si>
  <si>
    <t>969010591</t>
  </si>
  <si>
    <t>14550226</t>
  </si>
  <si>
    <t>profil ocelový čtvercový svařovaný 30x30x2mm</t>
  </si>
  <si>
    <t>-1635531800</t>
  </si>
  <si>
    <t>1545656182</t>
  </si>
  <si>
    <t>802219213</t>
  </si>
  <si>
    <t>-1085982171</t>
  </si>
  <si>
    <t>608688677</t>
  </si>
  <si>
    <t>892425542</t>
  </si>
  <si>
    <t>1431087687</t>
  </si>
  <si>
    <t>-746879320</t>
  </si>
  <si>
    <t>-2076492516</t>
  </si>
  <si>
    <t>1870514352</t>
  </si>
  <si>
    <t>SO 02 - Objekt obsluhy SD</t>
  </si>
  <si>
    <t xml:space="preserve">    712 - Povlakové krytiny</t>
  </si>
  <si>
    <t xml:space="preserve">    713 - Izolace tepelné</t>
  </si>
  <si>
    <t xml:space="preserve">    762 - Konstrukce tesařské</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</si>
  <si>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</si>
  <si>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</si>
  <si>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</si>
  <si>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</si>
  <si>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</si>
  <si>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-694368958</t>
  </si>
  <si>
    <t>6,9*13</t>
  </si>
  <si>
    <t>2012008671</t>
  </si>
  <si>
    <t>"jáma pro T.Č." 0,7*2,5*0,3</t>
  </si>
  <si>
    <t>132151101</t>
  </si>
  <si>
    <t>Hloubení nezapažených rýh šířky do 800 mm strojně s urovnáním dna do předepsaného profilu a spádu v hornině třídy těžitelnosti I skupiny 1 a 2 do 20 m3</t>
  </si>
  <si>
    <t>-755256884</t>
  </si>
  <si>
    <t>https://podminky.urs.cz/item/CS_URS_2022_01/132151101</t>
  </si>
  <si>
    <t>0,6*32,6*0,3</t>
  </si>
  <si>
    <t>100871564</t>
  </si>
  <si>
    <t>Poznámka k položce:
V cenách jsou započteny i náklady na případné nutné přemístění výkopku ve výkopišti na vzdálenost do 3 m a na přehození výkopku na přilehlém terénu na vzdálenost do 3 m od osy rýhy nebo naložení na dopravní prostředek.</t>
  </si>
  <si>
    <t>1,8*0,4*32,6</t>
  </si>
  <si>
    <t>23,5</t>
  </si>
  <si>
    <t>672673623</t>
  </si>
  <si>
    <t>"štěrkodrť fr. 0-63 mm pro zásyp kolem základů T.Č." 1,9</t>
  </si>
  <si>
    <t>"podsyp fr. 8-16 mm pod okapový chodník" 1,224</t>
  </si>
  <si>
    <t>1649247773</t>
  </si>
  <si>
    <t>89,7*0,4</t>
  </si>
  <si>
    <t>174111101</t>
  </si>
  <si>
    <t>Zásyp sypaninou z jakékoliv horniny ručně s uložením výkopku ve vrstvách se zhutněním jam, šachet, rýh nebo kolem objektů v těchto vykopávkách</t>
  </si>
  <si>
    <t>-759297364</t>
  </si>
  <si>
    <t>https://podminky.urs.cz/item/CS_URS_2022_01/174111101</t>
  </si>
  <si>
    <t>"zásyp prostoru kolem základu T.Č." (1,3*2,5*0,7)-(0,5*0,3*2,5)</t>
  </si>
  <si>
    <t>-408199862</t>
  </si>
  <si>
    <t xml:space="preserve">objemová hmotnost - 2,658 t/m3 </t>
  </si>
  <si>
    <t>1,9*2,658</t>
  </si>
  <si>
    <t>1221871385</t>
  </si>
  <si>
    <t>"výkop" 5,868+23,5+0,525</t>
  </si>
  <si>
    <t>"odečíst zákl. pas" -5,868</t>
  </si>
  <si>
    <t>"odečíst zákl. zdi z tvárnic ztraceného bednění (výška dle výkopu)" -21,1*0,37*0,3</t>
  </si>
  <si>
    <t>"zásyp nad hranicí výkopu" 0,45*0,9*17,5</t>
  </si>
  <si>
    <t>"odečíst prostor kolem základu pro T.Č." -(1,3*2,5*0,7)</t>
  </si>
  <si>
    <t>26,5</t>
  </si>
  <si>
    <t>271542211</t>
  </si>
  <si>
    <t>Podsyp pod základové konstrukce se zhutněním a urovnáním povrchu ze štěrkodrtě netříděné</t>
  </si>
  <si>
    <t>-145384135</t>
  </si>
  <si>
    <t>https://podminky.urs.cz/item/CS_URS_2022_01/271542211</t>
  </si>
  <si>
    <t>Poznámka k položce:
Ceny slouží pro ocenění násypů pod základové konstrukce tloušťky vrstvy do 300 mm.</t>
  </si>
  <si>
    <t>4,8*10,9*0,3</t>
  </si>
  <si>
    <t>-638810364</t>
  </si>
  <si>
    <t>Poznámka k položce:
Položka obsahuje geotextílii 400 g/m2.</t>
  </si>
  <si>
    <t>4,8*10,9*0,08</t>
  </si>
  <si>
    <t>273321411</t>
  </si>
  <si>
    <t>Základy z betonu železového (bez výztuže) desky z betonu bez zvláštních nároků na prostředí tř. C 20/25</t>
  </si>
  <si>
    <t>-2031040340</t>
  </si>
  <si>
    <t>https://podminky.urs.cz/item/CS_URS_2022_01/273321411</t>
  </si>
  <si>
    <t>5,4*11,5*0,15</t>
  </si>
  <si>
    <t>166493539</t>
  </si>
  <si>
    <t>(5,4+5,4+11,5+11,5)*0,3</t>
  </si>
  <si>
    <t>-1060667216</t>
  </si>
  <si>
    <t>107590838</t>
  </si>
  <si>
    <t>((11,5*5,4)*4,44)/1000</t>
  </si>
  <si>
    <t>274313711</t>
  </si>
  <si>
    <t>Základy z betonu prostého pasy betonu kamenem neprokládaného tř. C 20/25</t>
  </si>
  <si>
    <t>1827931057</t>
  </si>
  <si>
    <t>https://podminky.urs.cz/item/CS_URS_2022_01/274313711</t>
  </si>
  <si>
    <t>0,6*0,3*32,6</t>
  </si>
  <si>
    <t>279113144</t>
  </si>
  <si>
    <t>Základové zdi z tvárnic ztraceného bednění včetně výplně z betonu bez zvláštních nároků na vliv prostředí třídy C 20/25, tloušťky zdiva přes 250 do 300 mm</t>
  </si>
  <si>
    <t>-1499338057</t>
  </si>
  <si>
    <t>https://podminky.urs.cz/item/CS_URS_2022_01/279113144</t>
  </si>
  <si>
    <t>Poznámka k položce:
V cenách jsou započteny i náklady na dodání a uložení betonu.</t>
  </si>
  <si>
    <t>"základ pro objekt SO 02" 32,6*0,75</t>
  </si>
  <si>
    <t>"základ pro T.Č." 0,5*2,5</t>
  </si>
  <si>
    <t>279361821</t>
  </si>
  <si>
    <t>Výztuž základových zdí nosných svislých nebo odkloněných od svislice, rovinných nebo oblých, deskových nebo žebrových, včetně výztuže jejich žeber z betonářské oceli 10 505 (R) nebo BSt 500</t>
  </si>
  <si>
    <t>-1174063208</t>
  </si>
  <si>
    <t>https://podminky.urs.cz/item/CS_URS_2022_01/279361821</t>
  </si>
  <si>
    <t>žebírková výztuž - průměr 10 mm, á 500 mm, dl. 850 mm - 0,617 kg/m</t>
  </si>
  <si>
    <t>"32,6/0,5"</t>
  </si>
  <si>
    <t>"65,2*0,85"</t>
  </si>
  <si>
    <t>(76,7*0,617)/1000</t>
  </si>
  <si>
    <t>311101212</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</si>
  <si>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</si>
  <si>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-250748415</t>
  </si>
  <si>
    <t>https://podminky.urs.cz/item/CS_URS_2022_01/311101212</t>
  </si>
  <si>
    <t>prostup pro vodovod</t>
  </si>
  <si>
    <t>0,3</t>
  </si>
  <si>
    <t>28611130</t>
  </si>
  <si>
    <t>trubka kanalizační PVC DN 160x500mm SN4</t>
  </si>
  <si>
    <t>951028831</t>
  </si>
  <si>
    <t>0,3*1,01 'Přepočtené koeficientem množství</t>
  </si>
  <si>
    <t>311101213</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</si>
  <si>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</si>
  <si>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1372465964</t>
  </si>
  <si>
    <t>https://podminky.urs.cz/item/CS_URS_2022_01/311101213</t>
  </si>
  <si>
    <t xml:space="preserve">prostup pro splaškovou kanalizaci </t>
  </si>
  <si>
    <t>0,6</t>
  </si>
  <si>
    <t>28611140</t>
  </si>
  <si>
    <t>trubka kanalizační PVC DN 250x1000mm SN4</t>
  </si>
  <si>
    <t>509891302</t>
  </si>
  <si>
    <t>0,6*1,01 'Přepočtené koeficientem množství</t>
  </si>
  <si>
    <t>-980682186</t>
  </si>
  <si>
    <t>obvodové zdivo</t>
  </si>
  <si>
    <t>(33*3)-(1,5*1,5*5)-(1*1,5*4)-(1*2,05)</t>
  </si>
  <si>
    <t>atikové zdivo</t>
  </si>
  <si>
    <t>21,9*0,5</t>
  </si>
  <si>
    <t>317278001</t>
  </si>
  <si>
    <t>Překlady nosné vápenopískové výšky 240 mm, na maltu cementovou šířky 115 mm, délky 1000 mm</t>
  </si>
  <si>
    <t>-322990607</t>
  </si>
  <si>
    <t>https://podminky.urs.cz/item/CS_URS_2022_01/317278001</t>
  </si>
  <si>
    <t>317278002</t>
  </si>
  <si>
    <t>Překlady nosné vápenopískové výšky 240 mm, na maltu cementovou šířky 115 mm, délky 1250 mm</t>
  </si>
  <si>
    <t>-1598242854</t>
  </si>
  <si>
    <t>https://podminky.urs.cz/item/CS_URS_2022_01/317278002</t>
  </si>
  <si>
    <t>317278221</t>
  </si>
  <si>
    <t>Překlady nosné vápenopískové výšky 240 mm, na maltu cementovou šířky 200 mm, délky 1500 mm</t>
  </si>
  <si>
    <t>-408412996</t>
  </si>
  <si>
    <t>https://podminky.urs.cz/item/CS_URS_2022_01/317278221</t>
  </si>
  <si>
    <t>317278241</t>
  </si>
  <si>
    <t>Překlady nosné vápenopískové výšky 240 mm, na maltu cementovou šířky 200 mm, délky 2000 mm</t>
  </si>
  <si>
    <t>-354567637</t>
  </si>
  <si>
    <t>https://podminky.urs.cz/item/CS_URS_2022_01/317278241</t>
  </si>
  <si>
    <t>342271401</t>
  </si>
  <si>
    <t>Příčky z přesných vápenopískových tvárnic na tenkovrstvou maltu, tloušťka příčky 115 mm, formát a rozměr tvárnic 8DF 498x115x248 mm plných, pevnost tvárnic do P15</t>
  </si>
  <si>
    <t>68053499</t>
  </si>
  <si>
    <t>https://podminky.urs.cz/item/CS_URS_2022_01/342271401</t>
  </si>
  <si>
    <t>(21,35*3)-(1*2,05*2)-(0,8*2,05*3)-(0,7*2,05)-(0,65*2)</t>
  </si>
  <si>
    <t>411168285</t>
  </si>
  <si>
    <t>Stropy keramické z cihelných stropních vložek MIAKO a keramobetonových nosníků včetně zmonolitnění konstrukce z betonu C 20/25 a svařované sítě při osové vzdálenosti nosníků 50 cm, z vložek výšky 15 cm (MIAKO 15/50), tloušťky stropní konstrukce 21 cm, z nosníků délky přes 5 do 6,25 m</t>
  </si>
  <si>
    <t>-1462846557</t>
  </si>
  <si>
    <t>https://podminky.urs.cz/item/CS_URS_2022_01/411168285</t>
  </si>
  <si>
    <t xml:space="preserve">Poznámka k položce:
V cenách jsou započteny náklady na:
a) dodání a osazení stropních keramobetonových nosníků včetně podmazání cementovou maltou,
b) dodání a osazení stropních vložek MIAKO,
c) dodání a osazení svařované sítě,
d) zalití konstrukce betonem C20/25 včetně jejího navlhčení a ošetřování betonu až do zatvrdnutí,
e) provizorní podepření nosníků včetně zavětrování v tomto rozsahu:
- nosníky délky do 2,0 m bez podepření,
- nosníky délky od 2,25 do 3,75 m podepření v polovině rozpětí,
- nosníky délky od 4,00 do 5,50 m podepření ve třetinách rozpětí,
- nosníky délky od 5,75 do 7,25 m podepření ve čtvrtinách rozpětí,
- nosníky délky přes 7,25 m podepření v pětinách rozpětí.
</t>
  </si>
  <si>
    <t>11,1*5</t>
  </si>
  <si>
    <t>417321414</t>
  </si>
  <si>
    <t>Ztužující pásy a věnce z betonu železového (bez výztuže) tř. C 20/25</t>
  </si>
  <si>
    <t>-637257268</t>
  </si>
  <si>
    <t>https://podminky.urs.cz/item/CS_URS_2022_01/417321414</t>
  </si>
  <si>
    <t>0,2*0,21*33</t>
  </si>
  <si>
    <t>417351115</t>
  </si>
  <si>
    <t>Bednění bočnic ztužujících pásů a věnců včetně vzpěr zřízení</t>
  </si>
  <si>
    <t>-1732490160</t>
  </si>
  <si>
    <t>https://podminky.urs.cz/item/CS_URS_2022_01/417351115</t>
  </si>
  <si>
    <t>33,8*0,3</t>
  </si>
  <si>
    <t>417351116</t>
  </si>
  <si>
    <t>Bednění bočnic ztužujících pásů a věnců včetně vzpěr odstranění</t>
  </si>
  <si>
    <t>-836698013</t>
  </si>
  <si>
    <t>https://podminky.urs.cz/item/CS_URS_2022_01/417351116</t>
  </si>
  <si>
    <t>417361821</t>
  </si>
  <si>
    <t>Výztuž ztužujících pásů a věnců z betonářské oceli 10 505 (R) nebo BSt 500</t>
  </si>
  <si>
    <t>-163589799</t>
  </si>
  <si>
    <t>https://podminky.urs.cz/item/CS_URS_2022_01/417361821</t>
  </si>
  <si>
    <t>žebírková výztuž, průměr 12 mm - 0,89 kg/m</t>
  </si>
  <si>
    <t>((4*33,8)*0,89)/1000</t>
  </si>
  <si>
    <t>třmínky - průměr 6 mm, po 200 mm, délka třmínku 600 mm - 0,22 kg/m</t>
  </si>
  <si>
    <t>"33,8*0,2"</t>
  </si>
  <si>
    <t>" 169 ks" ((169*0,6)*0,22)/1000</t>
  </si>
  <si>
    <t>611321341</t>
  </si>
  <si>
    <t>Omítka vápenocementová vnitřních ploch nanášená strojně dvouvrstvá, tloušťky jádrové omítky do 10 mm a tloušťky štuku do 3 mm štuková vodorovných konstrukcí stropů rovných</t>
  </si>
  <si>
    <t>292666946</t>
  </si>
  <si>
    <t>https://podminky.urs.cz/item/CS_URS_2022_01/611321341</t>
  </si>
  <si>
    <t>"1.01"2,743*1,843</t>
  </si>
  <si>
    <t>"1.02" 2,143*1,843</t>
  </si>
  <si>
    <t>"1.03" (5*3,693)+(5,45*2,743)</t>
  </si>
  <si>
    <t>"1.04"2,143*2,535</t>
  </si>
  <si>
    <t>"1.05" 1,635*1,135</t>
  </si>
  <si>
    <t>"1.06" 1,635*0,893</t>
  </si>
  <si>
    <t>"1.07" (1,135*0,935)+(0,893*0,935)</t>
  </si>
  <si>
    <t>53,1</t>
  </si>
  <si>
    <t>612927531</t>
  </si>
  <si>
    <t>"1.01" (2*2,85*(2,743+1,843))-(1*2,05*3)-(1*1,5)</t>
  </si>
  <si>
    <t>"1.02" (2*2,4*(2,143+1,843))-(1*2,05)</t>
  </si>
  <si>
    <t>"1.03" (28,286*2,85)-(1*2,05)-(0,8*2,05*2)-(1,5*1,5*4)-(1*1,5*3)</t>
  </si>
  <si>
    <t>"1.04" (2*2,85*(2,143+2,535))-(0,8*2,05)-(1,5*1,5)</t>
  </si>
  <si>
    <t>"1.05" (2*2,4*(1,635+1,135))-(0,8*2,05*2)-(0,7*2,05)</t>
  </si>
  <si>
    <t>"1.06" (2*2,4*(1,635+0,893))-(0,8*2,05)</t>
  </si>
  <si>
    <t>"1.07" (2*2,4*(1,135+0,935))-(0,7*2,05)-(0,65*2)</t>
  </si>
  <si>
    <t>"1.07, sprcha" (2*2,4*(0,893+0,935))-(0,65*2)</t>
  </si>
  <si>
    <t>"ostění a nadpraží - okna" (4,5*0,15*5)+(4*0,15*4)</t>
  </si>
  <si>
    <t>"ostění a nadpraží - dveře"5,1*0,1</t>
  </si>
  <si>
    <t>160,2</t>
  </si>
  <si>
    <t>619991011</t>
  </si>
  <si>
    <t>Zakrytí vnitřních ploch před znečištěním včetně pozdějšího odkrytí konstrukcí a prvků obalením fólií a přelepením páskou</t>
  </si>
  <si>
    <t>-1431659750</t>
  </si>
  <si>
    <t>https://podminky.urs.cz/item/CS_URS_2022_01/619991011</t>
  </si>
  <si>
    <t>"okna" (1,5*1,5*5)+(1*1,5*4)</t>
  </si>
  <si>
    <t>619991021</t>
  </si>
  <si>
    <t>Zakrytí vnitřních ploch před znečištěním včetně pozdějšího odkrytí rámů oken a dveří, keramických soklů oblepením malířskou páskou</t>
  </si>
  <si>
    <t>-2007671051</t>
  </si>
  <si>
    <t>https://podminky.urs.cz/item/CS_URS_2022_01/619991021</t>
  </si>
  <si>
    <t>obklady</t>
  </si>
  <si>
    <t>"1.02" 7</t>
  </si>
  <si>
    <t>"1.05 a 1.07" 9,5</t>
  </si>
  <si>
    <t>"1.06" 4,255</t>
  </si>
  <si>
    <t>"1.01" 2*(2,743+1,843)-3</t>
  </si>
  <si>
    <t>rámy dveří</t>
  </si>
  <si>
    <t>5,1*5</t>
  </si>
  <si>
    <t>4,9*6</t>
  </si>
  <si>
    <t>622142001</t>
  </si>
  <si>
    <t>Potažení vnějších stěn sklovláknitým pletivem vtlačeným do tenkovrstvé hmoty</t>
  </si>
  <si>
    <t>1959183329</t>
  </si>
  <si>
    <t>https://podminky.urs.cz/item/CS_URS_2022_01/622142001</t>
  </si>
  <si>
    <t>622151011</t>
  </si>
  <si>
    <t>Penetrační nátěr vnějších pastovitých tenkovrstvých omítek silikátový paropropustný stěn</t>
  </si>
  <si>
    <t>-146147643</t>
  </si>
  <si>
    <t>https://podminky.urs.cz/item/CS_URS_2022_01/622151011</t>
  </si>
  <si>
    <t>(2*(5,7+11,8))*3,3</t>
  </si>
  <si>
    <t>"odečíst okna" -(1,45*1,45*5)-(0,95*1,45*4)</t>
  </si>
  <si>
    <t>"odečíst dveře" -0,95*1,725</t>
  </si>
  <si>
    <t>"ostění a nadpraží oken" (4,35*0,15*5)+(3,85*0,15*4)</t>
  </si>
  <si>
    <t xml:space="preserve">"ostění a nadpraží dveří" 4,4*0,15 </t>
  </si>
  <si>
    <t>104,1</t>
  </si>
  <si>
    <t>622211031</t>
  </si>
  <si>
    <t>Montáž kontaktního zateplení lepením a mechanickým kotvením z polystyrenových desek na vnější stěny, na podklad betonový nebo z lehčeného betonu, z tvárnic keramických nebo vápenopískových, tloušťky desek přes 120 do 160 mm</t>
  </si>
  <si>
    <t>718770359</t>
  </si>
  <si>
    <t>https://podminky.urs.cz/item/CS_URS_2022_01/622211031</t>
  </si>
  <si>
    <t>(2*(5,4+11,8))*3,3</t>
  </si>
  <si>
    <t>28375984</t>
  </si>
  <si>
    <t>deska EPS 100 fasádní λ=0,037 tl 150mm</t>
  </si>
  <si>
    <t>-1616935780</t>
  </si>
  <si>
    <t>96*1,05 'Přepočtené koeficientem množství</t>
  </si>
  <si>
    <t>622252001</t>
  </si>
  <si>
    <t>Montáž profilů kontaktního zateplení zakládacích soklových připevněných hmoždinkami</t>
  </si>
  <si>
    <t>-97314028</t>
  </si>
  <si>
    <t>https://podminky.urs.cz/item/CS_URS_2022_01/622252001</t>
  </si>
  <si>
    <t>2*(5,4+11,8)</t>
  </si>
  <si>
    <t>59051668</t>
  </si>
  <si>
    <t>profil zakládací Al tl 0,7mm pro ETICS pro izolant tl 150mm</t>
  </si>
  <si>
    <t>-30419111</t>
  </si>
  <si>
    <t>34,4*1,05 'Přepočtené koeficientem množství</t>
  </si>
  <si>
    <t>622252002</t>
  </si>
  <si>
    <t>Montáž profilů kontaktního zateplení ostatních stěnových, dilatačních apod. lepených do tmelu</t>
  </si>
  <si>
    <t>107757336</t>
  </si>
  <si>
    <t>https://podminky.urs.cz/item/CS_URS_2022_01/622252002</t>
  </si>
  <si>
    <t>59051510</t>
  </si>
  <si>
    <t>profil začišťovací s okapnicí PVC s výztužnou tkaninou pro nadpraží ETICS</t>
  </si>
  <si>
    <t>1925711118</t>
  </si>
  <si>
    <t>0,95*5</t>
  </si>
  <si>
    <t>1,45*5</t>
  </si>
  <si>
    <t>12*1,05 'Přepočtené koeficientem množství</t>
  </si>
  <si>
    <t>59051476</t>
  </si>
  <si>
    <t>profil začišťovací PVC 9mm s výztužnou tkaninou pro ostění ETICS</t>
  </si>
  <si>
    <t>-1165052843</t>
  </si>
  <si>
    <t>"okna" (3,85*4)+(4,35*5)</t>
  </si>
  <si>
    <t>37,15*1,05 'Přepočtené koeficientem množství</t>
  </si>
  <si>
    <t>59051512</t>
  </si>
  <si>
    <t>profil začišťovací s okapnicí PVC s výztužnou tkaninou pro parapet ETICS</t>
  </si>
  <si>
    <t>-910180324</t>
  </si>
  <si>
    <t>0,95*4</t>
  </si>
  <si>
    <t>28342206</t>
  </si>
  <si>
    <t>profil ukončovací PVC s výztužnou tkaninu pro ukončení atiky ETICS</t>
  </si>
  <si>
    <t>1675372662</t>
  </si>
  <si>
    <t>5,7+11,8+5,7</t>
  </si>
  <si>
    <t>59051486</t>
  </si>
  <si>
    <t>profil rohový PVC 15x15mm s výztužnou tkaninou š 100mm pro ETICS</t>
  </si>
  <si>
    <t>245623142</t>
  </si>
  <si>
    <t>"okna" 1,45*18</t>
  </si>
  <si>
    <t>"dveře" 1,72*2</t>
  </si>
  <si>
    <t>29,54*1,05 'Přepočtené koeficientem množství</t>
  </si>
  <si>
    <t>622511112</t>
  </si>
  <si>
    <t>Omítka tenkovrstvá akrylátová vnějších ploch probarvená bez penetrace mozaiková střednězrnná stěn</t>
  </si>
  <si>
    <t>-17598399</t>
  </si>
  <si>
    <t>https://podminky.urs.cz/item/CS_URS_2022_01/622511112</t>
  </si>
  <si>
    <t>(11,7+5,6)*0,32</t>
  </si>
  <si>
    <t>(11,7+5,6)*0,46</t>
  </si>
  <si>
    <t>13,5</t>
  </si>
  <si>
    <t>622521012</t>
  </si>
  <si>
    <t>Omítka tenkovrstvá silikátová vnějších ploch probarvená bez penetrace zatíraná (škrábaná ), zrnitost 1,5 mm stěn</t>
  </si>
  <si>
    <t>-1826729901</t>
  </si>
  <si>
    <t>https://podminky.urs.cz/item/CS_URS_2022_01/622521012</t>
  </si>
  <si>
    <t>629991012</t>
  </si>
  <si>
    <t>Zakrytí vnějších ploch před znečištěním včetně pozdějšího odkrytí výplní otvorů a svislých ploch fólií přilepenou na začišťovací lištu</t>
  </si>
  <si>
    <t>-1135137464</t>
  </si>
  <si>
    <t>https://podminky.urs.cz/item/CS_URS_2022_01/629991012</t>
  </si>
  <si>
    <t>"dveře" 1*2,05</t>
  </si>
  <si>
    <t>631311114</t>
  </si>
  <si>
    <t>Mazanina z betonu prostého bez zvýšených nároků na prostředí tl. přes 50 do 80 mm tř. C 16/20</t>
  </si>
  <si>
    <t>371355132</t>
  </si>
  <si>
    <t>https://podminky.urs.cz/item/CS_URS_2022_01/631311114</t>
  </si>
  <si>
    <t>Poznámka k položce: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t>
  </si>
  <si>
    <t>"1.01"2,743*1,843*0,05</t>
  </si>
  <si>
    <t>"1.02" 2,143*1,843*0,05</t>
  </si>
  <si>
    <t>"1.03" (5*3,693*0,05)+(5,45*2,743*0,05)</t>
  </si>
  <si>
    <t>"1.04"2,143*2,535*0,05</t>
  </si>
  <si>
    <t>"1.05" 1,635*1,135*0,05</t>
  </si>
  <si>
    <t>"1.06" 1,635*0,893*0,05</t>
  </si>
  <si>
    <t>"1.07" (1,135*0,935*0,05)+(0,893*0,935*0,05)</t>
  </si>
  <si>
    <t>2,7</t>
  </si>
  <si>
    <t>635111141</t>
  </si>
  <si>
    <t>Násyp ze štěrkopísku, písku nebo kameniva pod podlahy s udusáním a urovnáním povrchu z kameniva hrubého 8-16</t>
  </si>
  <si>
    <t>719095829</t>
  </si>
  <si>
    <t>https://podminky.urs.cz/item/CS_URS_2022_01/635111141</t>
  </si>
  <si>
    <t>"pod okapový chodník" 17*0,6*0,12</t>
  </si>
  <si>
    <t>637211121</t>
  </si>
  <si>
    <t>Okapový chodník z dlaždic betonových se zalitím spár cementovou maltou do písku, tl. dlaždic 40 mm</t>
  </si>
  <si>
    <t>-64590056</t>
  </si>
  <si>
    <t>https://podminky.urs.cz/item/CS_URS_2022_01/637211121</t>
  </si>
  <si>
    <t>17*0,5</t>
  </si>
  <si>
    <t>998011001</t>
  </si>
  <si>
    <t>Přesun hmot pro budovy občanské výstavby, bydlení, výrobu a služby s nosnou svislou konstrukcí zděnou z cihel, tvárnic nebo kamene vodorovná dopravní vzdálenost do 100 m pro budovy výšky do 6 m</t>
  </si>
  <si>
    <t>-1937628597</t>
  </si>
  <si>
    <t>https://podminky.urs.cz/item/CS_URS_2022_01/998011001</t>
  </si>
  <si>
    <t>Poznámka k položce:
V přesunu hmot je zohledněna vnitrostaveništní manipulace včetně čerpání betonu pro základové zdi a betonovou desku.
POZN.:
1. Pokud se prefabrikáty příp. ocelové profily složí přímo do prostoru technologické manipulace (pracovní zóna jeřábu), nezapočítává se jejich hmotnost do hmotnosti pro výpočet přesunu hmot.
2. U podkladů z kameniva a štěrkopísku, u betonových podkladů (základových kcí) je uvažováno dodání materiálu přímo na místo zabudování nebo do prostoru technologické manipulace. U těchto položek se hmotnost materiálu nezapočítává do výpočtu přesunu hmot.</t>
  </si>
  <si>
    <t>711161273</t>
  </si>
  <si>
    <t>Provedení izolace proti zemní vlhkosti nopovou fólií na ploše svislé S z nopové fólie</t>
  </si>
  <si>
    <t>1133313722</t>
  </si>
  <si>
    <t>https://podminky.urs.cz/item/CS_URS_2022_01/711161273</t>
  </si>
  <si>
    <t>oddělení soklové části od konstrukčních vrstev komunikace</t>
  </si>
  <si>
    <t>19,4*1,1</t>
  </si>
  <si>
    <t>28323005</t>
  </si>
  <si>
    <t>fólie profilovaná (nopová) drenážní HDPE s výškou nopů 8mm</t>
  </si>
  <si>
    <t>1953390528</t>
  </si>
  <si>
    <t>21,34*1,221 'Přepočtené koeficientem množství</t>
  </si>
  <si>
    <t>711161384</t>
  </si>
  <si>
    <t>Izolace proti zemní vlhkosti a beztlakové vodě nopovými fóliemi ostatní ukončení izolace provětrávací lištou</t>
  </si>
  <si>
    <t>-301451380</t>
  </si>
  <si>
    <t>https://podminky.urs.cz/item/CS_URS_2022_01/711161384</t>
  </si>
  <si>
    <t>11,7+5,6+2,1</t>
  </si>
  <si>
    <t>2088713182</t>
  </si>
  <si>
    <t>11,5*5,4</t>
  </si>
  <si>
    <t>967521104</t>
  </si>
  <si>
    <t>33,8*0,4</t>
  </si>
  <si>
    <t>365633049</t>
  </si>
  <si>
    <t>75,62*1,1655 'Přepočtené koeficientem množství</t>
  </si>
  <si>
    <t>-656420932</t>
  </si>
  <si>
    <t>712</t>
  </si>
  <si>
    <t>Povlakové krytiny</t>
  </si>
  <si>
    <t>712311101</t>
  </si>
  <si>
    <t>Provedení povlakové krytiny střech plochých do 10° natěradly a tmely za studena nátěrem lakem penetračním nebo asfaltovým</t>
  </si>
  <si>
    <t>496298168</t>
  </si>
  <si>
    <t>https://podminky.urs.cz/item/CS_URS_2022_01/712311101</t>
  </si>
  <si>
    <t>"vodorovná" 11,1*5,2</t>
  </si>
  <si>
    <t>"svislá" 21,5*0,5</t>
  </si>
  <si>
    <t>"zhlaví atiky" 21,9*0,2</t>
  </si>
  <si>
    <t>11163153</t>
  </si>
  <si>
    <t>emulze asfaltová penetrační</t>
  </si>
  <si>
    <t>litr</t>
  </si>
  <si>
    <t>-907146657</t>
  </si>
  <si>
    <t>spotřeba 0,1-0,4 l/m2</t>
  </si>
  <si>
    <t>72,85*0,4</t>
  </si>
  <si>
    <t>712341559</t>
  </si>
  <si>
    <t>Provedení povlakové krytiny střech plochých do 10° pásy přitavením NAIP v plné ploše</t>
  </si>
  <si>
    <t>-1287910652</t>
  </si>
  <si>
    <t>https://podminky.urs.cz/item/CS_URS_2022_01/712341559</t>
  </si>
  <si>
    <t>62836109</t>
  </si>
  <si>
    <t>pás asfaltový natavitelný oxidovaný tl 3,5mm s vložkou z hliníkové fólie / hliníkové fólie s textilií, se spalitelnou PE folií nebo jemnozrnným minerálním posypem</t>
  </si>
  <si>
    <t>575809008</t>
  </si>
  <si>
    <t>72,85*1,1655 'Přepočtené koeficientem množství</t>
  </si>
  <si>
    <t>712363504</t>
  </si>
  <si>
    <t>Provedení povlakové krytiny střech plochých do 10° s mechanicky kotvenou izolací včetně položení fólie a horkovzdušného svaření tl. tepelné izolace přes 140 mm do 200 mm budovy výšky do 18 m, kotvené do betonu vnitřní pole</t>
  </si>
  <si>
    <t>188141930</t>
  </si>
  <si>
    <t>https://podminky.urs.cz/item/CS_URS_2022_01/712363504</t>
  </si>
  <si>
    <t xml:space="preserve">Poznámka k položce:
V cenách jsou započteny i náklady na dodávku kotev.
V cenách nejsou započteny náklady na dodávku fólie; tato se oceňuje ve specifikaci.
</t>
  </si>
  <si>
    <t>"vodorovná" 5,3*11</t>
  </si>
  <si>
    <t>"svislá" 21,6*0,23</t>
  </si>
  <si>
    <t>"přetažení folie přes zhlaví atiky"  21,6*0,1</t>
  </si>
  <si>
    <t xml:space="preserve">"zesílení folie na hranách"21,6*0,1 </t>
  </si>
  <si>
    <t>67,6</t>
  </si>
  <si>
    <t>28322012</t>
  </si>
  <si>
    <t>fólie hydroizolační střešní mPVC mechanicky kotvená tl 1,5mm šedá</t>
  </si>
  <si>
    <t>-989485203</t>
  </si>
  <si>
    <t>67,6*1,1655 'Přepočtené koeficientem množství</t>
  </si>
  <si>
    <t>712363005</t>
  </si>
  <si>
    <t>Provedení povlakové krytiny střech do 10° navařením fólie PVC na oplechování v plné ploše</t>
  </si>
  <si>
    <t>-305561744</t>
  </si>
  <si>
    <t>https://podminky.urs.cz/item/CS_URS_2022_01/712363005</t>
  </si>
  <si>
    <t>"koutové lišty" (21,6+21,6)*0,1</t>
  </si>
  <si>
    <t>"okapový plech" 11,1*0,075</t>
  </si>
  <si>
    <t>712363112</t>
  </si>
  <si>
    <t>Provedení povlakové krytiny střech do 10° překrytí talířové hmoždinky pruhem navařené fólie</t>
  </si>
  <si>
    <t>-1247916083</t>
  </si>
  <si>
    <t>https://podminky.urs.cz/item/CS_URS_2022_01/712363112</t>
  </si>
  <si>
    <t>2,304 ks/m2 kotev</t>
  </si>
  <si>
    <t>(5,3*11)*2,304</t>
  </si>
  <si>
    <t>135</t>
  </si>
  <si>
    <t>28322058</t>
  </si>
  <si>
    <t>fólie hydroizolační střešní mPVC nevyztužená, určená na detaily tl 1,5mm</t>
  </si>
  <si>
    <t>1966212122</t>
  </si>
  <si>
    <t>4400*0,01 'Přepočtené koeficientem množství</t>
  </si>
  <si>
    <t>712363352</t>
  </si>
  <si>
    <t>Povlakové krytiny střech plochých do 10° z tvarovaných poplastovaných lišt pro mPVC vnitřní koutová lišta rš 100 mm</t>
  </si>
  <si>
    <t>816325191</t>
  </si>
  <si>
    <t>https://podminky.urs.cz/item/CS_URS_2022_01/712363352</t>
  </si>
  <si>
    <t>5,3+11+5,3</t>
  </si>
  <si>
    <t>712363353</t>
  </si>
  <si>
    <t>Povlakové krytiny střech plochých do 10° z tvarovaných poplastovaných lišt pro mPVC vnější koutová lišta rš 100 mm</t>
  </si>
  <si>
    <t>-1283678053</t>
  </si>
  <si>
    <t>https://podminky.urs.cz/item/CS_URS_2022_01/712363353</t>
  </si>
  <si>
    <t>712964703</t>
  </si>
  <si>
    <t>Provedení povlakové krytiny střech fóliemi - ostatní práce zesílení koutů, rohů nebo hran fólií</t>
  </si>
  <si>
    <t>-1707295278</t>
  </si>
  <si>
    <t>https://podminky.urs.cz/item/CS_URS_2022_01/712964703</t>
  </si>
  <si>
    <t>998712101</t>
  </si>
  <si>
    <t>Přesun hmot pro povlakové krytiny stanovený z hmotnosti přesunovaného materiálu vodorovná dopravní vzdálenost do 50 m v objektech výšky do 6 m</t>
  </si>
  <si>
    <t>-446686270</t>
  </si>
  <si>
    <t>https://podminky.urs.cz/item/CS_URS_2022_01/998712101</t>
  </si>
  <si>
    <t>713</t>
  </si>
  <si>
    <t>Izolace tepelné</t>
  </si>
  <si>
    <t>713121111</t>
  </si>
  <si>
    <t>Montáž tepelné izolace podlah rohožemi, pásy, deskami, dílci, bloky (izolační materiál ve specifikaci) kladenými volně jednovrstvá</t>
  </si>
  <si>
    <t>915129840</t>
  </si>
  <si>
    <t>https://podminky.urs.cz/item/CS_URS_2022_01/713121111</t>
  </si>
  <si>
    <t>713131141</t>
  </si>
  <si>
    <t>Montáž tepelné izolace stěn rohožemi, pásy, deskami, dílci, bloky (izolační materiál ve specifikaci) lepením celoplošně</t>
  </si>
  <si>
    <t>-1184720548</t>
  </si>
  <si>
    <t>https://podminky.urs.cz/item/CS_URS_2022_01/713131141</t>
  </si>
  <si>
    <t>"sokl" 33,8*1,35</t>
  </si>
  <si>
    <t>713141152</t>
  </si>
  <si>
    <t>Montáž tepelné izolace střech plochých rohožemi, pásy, deskami, dílci, bloky (izolační materiál ve specifikaci) kladenými volně dvouvrstvá</t>
  </si>
  <si>
    <t>-605062734</t>
  </si>
  <si>
    <t>https://podminky.urs.cz/item/CS_URS_2022_01/713141152</t>
  </si>
  <si>
    <t>(11,1*5,2)*2</t>
  </si>
  <si>
    <t>28376422</t>
  </si>
  <si>
    <t>deska z polystyrénu XPS, hrana polodrážková a hladký povrch 300kPA tl 100mm</t>
  </si>
  <si>
    <t>1072610970</t>
  </si>
  <si>
    <t>107,107843137255*2,04 'Přepočtené koeficientem množství</t>
  </si>
  <si>
    <t>713141311</t>
  </si>
  <si>
    <t>Montáž tepelné izolace střech plochých spádovými klíny v ploše kladenými volně</t>
  </si>
  <si>
    <t>-1596722017</t>
  </si>
  <si>
    <t>https://podminky.urs.cz/item/CS_URS_2022_01/713141311</t>
  </si>
  <si>
    <t>11,1*5,2</t>
  </si>
  <si>
    <t>28372072</t>
  </si>
  <si>
    <t>deska spádová konstrukční z XPS 50-20</t>
  </si>
  <si>
    <t>-1934715984</t>
  </si>
  <si>
    <t>713141358</t>
  </si>
  <si>
    <t>Montáž tepelné izolace střech plochých spádovými klíny na zhlaví atiky šířky do 500 mm mechanicky ukotvenými šrouby</t>
  </si>
  <si>
    <t>-1337099340</t>
  </si>
  <si>
    <t>https://podminky.urs.cz/item/CS_URS_2022_01/713141358</t>
  </si>
  <si>
    <t>5,4+11,1+5,4</t>
  </si>
  <si>
    <t>28376105</t>
  </si>
  <si>
    <t>klín izolační z XPS spádový</t>
  </si>
  <si>
    <t>100545958</t>
  </si>
  <si>
    <t>21,9*0,2*0,02</t>
  </si>
  <si>
    <t>713191132</t>
  </si>
  <si>
    <t>Montáž tepelné izolace stavebních konstrukcí - doplňky a konstrukční součásti podlah, stropů vrchem nebo střech překrytím fólií separační z PE</t>
  </si>
  <si>
    <t>1950786872</t>
  </si>
  <si>
    <t>https://podminky.urs.cz/item/CS_URS_2022_01/713191132</t>
  </si>
  <si>
    <t>separační folie na střeše</t>
  </si>
  <si>
    <t>"svislá" (21,5*0,23)+(11,1*0,14)</t>
  </si>
  <si>
    <t>"zhlaví atiky" 21,9*0,4</t>
  </si>
  <si>
    <t>28329042</t>
  </si>
  <si>
    <t>fólie PE separační či ochranná tl 0,2mm</t>
  </si>
  <si>
    <t>-2080586059</t>
  </si>
  <si>
    <t>73*1,1655 'Přepočtené koeficientem množství</t>
  </si>
  <si>
    <t>998713101</t>
  </si>
  <si>
    <t>Přesun hmot pro izolace tepelné stanovený z hmotnosti přesunovaného materiálu vodorovná dopravní vzdálenost do 50 m v objektech výšky do 6 m</t>
  </si>
  <si>
    <t>626701333</t>
  </si>
  <si>
    <t>https://podminky.urs.cz/item/CS_URS_2022_01/998713101</t>
  </si>
  <si>
    <t>762</t>
  </si>
  <si>
    <t>Konstrukce tesařské</t>
  </si>
  <si>
    <t>762361313</t>
  </si>
  <si>
    <t>Konstrukční vrstva pod klempířské prvky pro oplechování horních ploch zdí a nadezdívek (atik) z desek dřevoštěpkových šroubovaných do podkladu, tloušťky desky 25 mm</t>
  </si>
  <si>
    <t>1191941059</t>
  </si>
  <si>
    <t>https://podminky.urs.cz/item/CS_URS_2022_01/762361313</t>
  </si>
  <si>
    <t>0,4*23,2</t>
  </si>
  <si>
    <t>762723341</t>
  </si>
  <si>
    <t>Montáž prostorových vázaných konstrukcí z lepených hranolů průřezové plochy přes 288 do 450 cm2</t>
  </si>
  <si>
    <t>1175660476</t>
  </si>
  <si>
    <t>https://podminky.urs.cz/item/CS_URS_2022_01/762723341</t>
  </si>
  <si>
    <t>61223110</t>
  </si>
  <si>
    <t>hranol konstrukční BSH vrstvený lepený nepohledový</t>
  </si>
  <si>
    <t>1230912381</t>
  </si>
  <si>
    <t>11,1*0,15*0,08</t>
  </si>
  <si>
    <t>998762101</t>
  </si>
  <si>
    <t>Přesun hmot pro konstrukce tesařské stanovený z hmotnosti přesunovaného materiálu vodorovná dopravní vzdálenost do 50 m v objektech výšky do 6 m</t>
  </si>
  <si>
    <t>519839337</t>
  </si>
  <si>
    <t>https://podminky.urs.cz/item/CS_URS_2022_01/998762101</t>
  </si>
  <si>
    <t>763</t>
  </si>
  <si>
    <t>Konstrukce suché výstavby</t>
  </si>
  <si>
    <t>763131451</t>
  </si>
  <si>
    <t>Podhled ze sádrokartonových desek dvouvrstvá zavěšená spodní konstrukce z ocelových profilů CD, UD jednoduše opláštěná deskou impregnovanou H2, tl. 12,5 mm, bez izolace</t>
  </si>
  <si>
    <t>-1676900530</t>
  </si>
  <si>
    <t>https://podminky.urs.cz/item/CS_URS_2022_01/763131451</t>
  </si>
  <si>
    <t>9,2</t>
  </si>
  <si>
    <t>998763301</t>
  </si>
  <si>
    <t>Přesun hmot pro konstrukce montované z desek sádrokartonových, sádrovláknitých, cementovláknitých nebo cementových stanovený z hmotnosti přesunovaného materiálu vodorovná dopravní vzdálenost do 50 m v objektech výšky do 6 m</t>
  </si>
  <si>
    <t>-1882586274</t>
  </si>
  <si>
    <t>https://podminky.urs.cz/item/CS_URS_2022_01/998763301</t>
  </si>
  <si>
    <t>764212664</t>
  </si>
  <si>
    <t>Oplechování střešních prvků z pozinkovaného plechu s povrchovou úpravou okapu střechy rovné okapovým plechem rš 330 mm</t>
  </si>
  <si>
    <t>1364758611</t>
  </si>
  <si>
    <t>https://podminky.urs.cz/item/CS_URS_2022_01/764212664</t>
  </si>
  <si>
    <t>764214607</t>
  </si>
  <si>
    <t>Oplechování horních ploch zdí a nadezdívek (atik) z pozinkovaného plechu s povrchovou úpravou mechanicky kotvené rš 670 mm</t>
  </si>
  <si>
    <t>1929240494</t>
  </si>
  <si>
    <t>https://podminky.urs.cz/item/CS_URS_2022_01/764214607</t>
  </si>
  <si>
    <t>764215646</t>
  </si>
  <si>
    <t>Příplatek za zvýšenou pracnost při oplechování rohů nadezdívek(atik)z Pz s povrch úprav rš přes 400 mm</t>
  </si>
  <si>
    <t>1899022620</t>
  </si>
  <si>
    <t>https://podminky.urs.cz/item/CS_URS_2022_01/764215646</t>
  </si>
  <si>
    <t>764216642</t>
  </si>
  <si>
    <t>Oplechování parapetů z pozinkovaného plechu s povrchovou úpravou rovných celoplošně lepené, bez rohů rš 200 mm</t>
  </si>
  <si>
    <t>1617765421</t>
  </si>
  <si>
    <t>https://podminky.urs.cz/item/CS_URS_2022_01/764216642</t>
  </si>
  <si>
    <t>1,5*5</t>
  </si>
  <si>
    <t>1*4</t>
  </si>
  <si>
    <t>764216665</t>
  </si>
  <si>
    <t>Příplatek za zvýšenou pracnost oplechování rohů rovných parapetů z PZ s povrch úpravou rš do 400 mm</t>
  </si>
  <si>
    <t>-816631877</t>
  </si>
  <si>
    <t>https://podminky.urs.cz/item/CS_URS_2022_01/764216665</t>
  </si>
  <si>
    <t>-1364264673</t>
  </si>
  <si>
    <t>-558287743</t>
  </si>
  <si>
    <t>1982836595</t>
  </si>
  <si>
    <t>-176084376</t>
  </si>
  <si>
    <t>766</t>
  </si>
  <si>
    <t>Konstrukce truhlářské</t>
  </si>
  <si>
    <t>766622131</t>
  </si>
  <si>
    <t>Montáž oken plastových včetně montáže rámu plochy přes 1 m2 otevíravých do zdiva, výšky do 1,5 m</t>
  </si>
  <si>
    <t>-187218387</t>
  </si>
  <si>
    <t>https://podminky.urs.cz/item/CS_URS_2022_01/766622131</t>
  </si>
  <si>
    <t>(1,5*1,5)*5</t>
  </si>
  <si>
    <t>(1*1,5)*4</t>
  </si>
  <si>
    <t>61140051</t>
  </si>
  <si>
    <t>okno plastové otevíravé/sklopné dvojsklo přes plochu 1m2 do v 1,5m</t>
  </si>
  <si>
    <t>-1009210766</t>
  </si>
  <si>
    <t>766660171</t>
  </si>
  <si>
    <t>Montáž dveřních křídel dřevěných nebo plastových otevíravých do obložkové zárubně povrchově upravených jednokřídlových, šířky do 800 mm</t>
  </si>
  <si>
    <t>-1140256381</t>
  </si>
  <si>
    <t>https://podminky.urs.cz/item/CS_URS_2022_01/766660171</t>
  </si>
  <si>
    <t>106</t>
  </si>
  <si>
    <t>61160051</t>
  </si>
  <si>
    <t>dveře jednokřídlé dřevěné bez povrchové úpravy plné 700x1970mm</t>
  </si>
  <si>
    <t>85368304</t>
  </si>
  <si>
    <t>107</t>
  </si>
  <si>
    <t>766660172</t>
  </si>
  <si>
    <t>Montáž dveřních křídel dřevěných nebo plastových otevíravých do obložkové zárubně povrchově upravených jednokřídlových, šířky přes 800 mm</t>
  </si>
  <si>
    <t>-311442544</t>
  </si>
  <si>
    <t>https://podminky.urs.cz/item/CS_URS_2022_01/766660172</t>
  </si>
  <si>
    <t>108</t>
  </si>
  <si>
    <t>61160053</t>
  </si>
  <si>
    <t>dveře jednokřídlé dřevěné bez povrchové úpravy plné 900x1970mm</t>
  </si>
  <si>
    <t>-84005757</t>
  </si>
  <si>
    <t>109</t>
  </si>
  <si>
    <t>766660411</t>
  </si>
  <si>
    <t>Montáž dveřních křídel dřevěných nebo plastových vchodových dveří včetně rámu do zdiva jednokřídlových bez nadsvětlíku</t>
  </si>
  <si>
    <t>508621390</t>
  </si>
  <si>
    <t>https://podminky.urs.cz/item/CS_URS_2022_01/766660411</t>
  </si>
  <si>
    <t>110</t>
  </si>
  <si>
    <t>61140500</t>
  </si>
  <si>
    <t>dveře jednokřídlé plastové bílé plné max rozměru otvoru 2,42m2 bezpečnostní třídy RC2 vč. rámové zárubně</t>
  </si>
  <si>
    <t>-1300724593</t>
  </si>
  <si>
    <t>0,9*1,97</t>
  </si>
  <si>
    <t>1,773*1,8 'Přepočtené koeficientem množství</t>
  </si>
  <si>
    <t>111</t>
  </si>
  <si>
    <t>766682111</t>
  </si>
  <si>
    <t>Montáž zárubní dřevěných, plastových nebo z lamina obložkových, pro dveře jednokřídlové, tloušťky stěny do 170 mm</t>
  </si>
  <si>
    <t>-1561638357</t>
  </si>
  <si>
    <t>https://podminky.urs.cz/item/CS_URS_2022_01/766682111</t>
  </si>
  <si>
    <t>112</t>
  </si>
  <si>
    <t>61182307</t>
  </si>
  <si>
    <t>zárubeň jednokřídlá obložková s laminátovým povrchem tl stěny 60-150mm rozměru 600-1100/1970, 2100mm</t>
  </si>
  <si>
    <t>231603061</t>
  </si>
  <si>
    <t>113</t>
  </si>
  <si>
    <t>766694111</t>
  </si>
  <si>
    <t>Montáž ostatních truhlářských konstrukcí parapetních desek dřevěných nebo plastových šířky do 300 mm, délky do 1000 mm</t>
  </si>
  <si>
    <t>-1397085627</t>
  </si>
  <si>
    <t>https://podminky.urs.cz/item/CS_URS_2022_01/766694111</t>
  </si>
  <si>
    <t>114</t>
  </si>
  <si>
    <t>766694112</t>
  </si>
  <si>
    <t>Montáž ostatních truhlářských konstrukcí parapetních desek dřevěných nebo plastových šířky do 300 mm, délky přes 1000 do 1600 mm</t>
  </si>
  <si>
    <t>1570818991</t>
  </si>
  <si>
    <t>https://podminky.urs.cz/item/CS_URS_2022_01/766694112</t>
  </si>
  <si>
    <t>115</t>
  </si>
  <si>
    <t>61140077</t>
  </si>
  <si>
    <t>parapet plastový vnitřní – š 150mm, barva bílá</t>
  </si>
  <si>
    <t>-47740362</t>
  </si>
  <si>
    <t>116</t>
  </si>
  <si>
    <t>998766101</t>
  </si>
  <si>
    <t>Přesun hmot pro konstrukce truhlářské stanovený z hmotnosti přesunovaného materiálu vodorovná dopravní vzdálenost do 50 m v objektech výšky do 6 m</t>
  </si>
  <si>
    <t>-129987646</t>
  </si>
  <si>
    <t>https://podminky.urs.cz/item/CS_URS_2022_01/998766101</t>
  </si>
  <si>
    <t>117</t>
  </si>
  <si>
    <t>767812611</t>
  </si>
  <si>
    <t>Montáž markýz fasádních, šířky do 2 000 mm</t>
  </si>
  <si>
    <t>-1504974560</t>
  </si>
  <si>
    <t>https://podminky.urs.cz/item/CS_URS_2022_01/767812611</t>
  </si>
  <si>
    <t>118</t>
  </si>
  <si>
    <t>markýza s nosnou konstrukcí z oceli a polykarbonátovým zastřešením</t>
  </si>
  <si>
    <t>427607326</t>
  </si>
  <si>
    <t>119</t>
  </si>
  <si>
    <t>1776144696</t>
  </si>
  <si>
    <t>771</t>
  </si>
  <si>
    <t>Podlahy z dlaždic</t>
  </si>
  <si>
    <t>120</t>
  </si>
  <si>
    <t>771121011</t>
  </si>
  <si>
    <t>Příprava podkladu před provedením dlažby nátěr penetrační na podlahu</t>
  </si>
  <si>
    <t>-1815727753</t>
  </si>
  <si>
    <t>https://podminky.urs.cz/item/CS_URS_2022_01/771121011</t>
  </si>
  <si>
    <t>121</t>
  </si>
  <si>
    <t>771473112</t>
  </si>
  <si>
    <t>Montáž soklů z dlaždic keramických lepených standardním lepidlem rovných, výšky přes 65 do 90 mm</t>
  </si>
  <si>
    <t>1589250858</t>
  </si>
  <si>
    <t>https://podminky.urs.cz/item/CS_URS_2022_01/771473112</t>
  </si>
  <si>
    <t>"1.01"2*(2,743+1,843)-3</t>
  </si>
  <si>
    <t>6,2</t>
  </si>
  <si>
    <t>122</t>
  </si>
  <si>
    <t>59761275</t>
  </si>
  <si>
    <t>sokl-dlažba keramická slinutá hladká do interiéru i exteriéru 330x80mm</t>
  </si>
  <si>
    <t>-754003960</t>
  </si>
  <si>
    <t>6,2*2,475 'Přepočtené koeficientem množství</t>
  </si>
  <si>
    <t>123</t>
  </si>
  <si>
    <t>771573114</t>
  </si>
  <si>
    <t>Montáž podlah z dlaždic keramických lepených standardním lepidlem hladkých přes 12 do 19 ks/m2</t>
  </si>
  <si>
    <t>1165948919</t>
  </si>
  <si>
    <t>https://podminky.urs.cz/item/CS_URS_2022_01/771573114</t>
  </si>
  <si>
    <t>124</t>
  </si>
  <si>
    <t>59761603</t>
  </si>
  <si>
    <t>dlažba keramická hutná hladká do interiéru přes 12 do 19ks/m2</t>
  </si>
  <si>
    <t>-377067216</t>
  </si>
  <si>
    <t>14,217*1,1 'Přepočtené koeficientem množství</t>
  </si>
  <si>
    <t>125</t>
  </si>
  <si>
    <t>771592011</t>
  </si>
  <si>
    <t>Čištění vnitřních ploch po položení dlažby podlah nebo schodišť chemickými prostředky</t>
  </si>
  <si>
    <t>-80214425</t>
  </si>
  <si>
    <t>https://podminky.urs.cz/item/CS_URS_2022_01/771592011</t>
  </si>
  <si>
    <t>126</t>
  </si>
  <si>
    <t>998771101</t>
  </si>
  <si>
    <t>Přesun hmot pro podlahy z dlaždic stanovený z hmotnosti přesunovaného materiálu vodorovná dopravní vzdálenost do 50 m v objektech výšky do 6 m</t>
  </si>
  <si>
    <t>239872497</t>
  </si>
  <si>
    <t>https://podminky.urs.cz/item/CS_URS_2022_01/998771101</t>
  </si>
  <si>
    <t>776</t>
  </si>
  <si>
    <t>Podlahy povlakové</t>
  </si>
  <si>
    <t>127</t>
  </si>
  <si>
    <t>776121112</t>
  </si>
  <si>
    <t>Příprava podkladu penetrace vodou ředitelná podlah</t>
  </si>
  <si>
    <t>-753348711</t>
  </si>
  <si>
    <t>https://podminky.urs.cz/item/CS_URS_2022_01/776121112</t>
  </si>
  <si>
    <t>128</t>
  </si>
  <si>
    <t>776221111</t>
  </si>
  <si>
    <t>Montáž podlahovin z PVC lepením standardním lepidlem z pásů standardních</t>
  </si>
  <si>
    <t>-145020780</t>
  </si>
  <si>
    <t>https://podminky.urs.cz/item/CS_URS_2022_01/776221111</t>
  </si>
  <si>
    <t>129</t>
  </si>
  <si>
    <t>28412285</t>
  </si>
  <si>
    <t>krytina podlahová heterogenní tl 2mm</t>
  </si>
  <si>
    <t>-477721703</t>
  </si>
  <si>
    <t>39*1,1 'Přepočtené koeficientem množství</t>
  </si>
  <si>
    <t>130</t>
  </si>
  <si>
    <t>776411111</t>
  </si>
  <si>
    <t>Montáž soklíků lepením obvodových, výšky do 80 mm</t>
  </si>
  <si>
    <t>1331485903</t>
  </si>
  <si>
    <t>https://podminky.urs.cz/item/CS_URS_2022_01/776411111</t>
  </si>
  <si>
    <t>"1.03" (2*(5+3,693))+(2*(5,45+2,743))-0,8-0,8-1</t>
  </si>
  <si>
    <t>"1.04"2*(2,143+2,535)-0,8</t>
  </si>
  <si>
    <t>131</t>
  </si>
  <si>
    <t>28411008</t>
  </si>
  <si>
    <t>lišta soklová PVC 16x60mm</t>
  </si>
  <si>
    <t>-1826535745</t>
  </si>
  <si>
    <t>40*1,02 'Přepočtené koeficientem množství</t>
  </si>
  <si>
    <t>132</t>
  </si>
  <si>
    <t>998776101</t>
  </si>
  <si>
    <t>Přesun hmot pro podlahy povlakové stanovený z hmotnosti přesunovaného materiálu vodorovná dopravní vzdálenost do 50 m v objektech výšky do 6 m</t>
  </si>
  <si>
    <t>1340337695</t>
  </si>
  <si>
    <t>https://podminky.urs.cz/item/CS_URS_2022_01/998776101</t>
  </si>
  <si>
    <t>781</t>
  </si>
  <si>
    <t>Dokončovací práce - obklady</t>
  </si>
  <si>
    <t>133</t>
  </si>
  <si>
    <t>781121011</t>
  </si>
  <si>
    <t>Příprava podkladu před provedením obkladu nátěr penetrační na stěnu</t>
  </si>
  <si>
    <t>975456530</t>
  </si>
  <si>
    <t>https://podminky.urs.cz/item/CS_URS_2022_01/781121011</t>
  </si>
  <si>
    <t>"1.02" 7*1,5</t>
  </si>
  <si>
    <t>"1.05 a 1.07" 9,5*1,5</t>
  </si>
  <si>
    <t>"1.06" 4,255*1,5</t>
  </si>
  <si>
    <t>31,2</t>
  </si>
  <si>
    <t>134</t>
  </si>
  <si>
    <t>781473113</t>
  </si>
  <si>
    <t>Montáž obkladů vnitřních stěn z dlaždic keramických lepených standardním lepidlem hladkých přes 12 do 19 ks/m2</t>
  </si>
  <si>
    <t>1825554790</t>
  </si>
  <si>
    <t>https://podminky.urs.cz/item/CS_URS_2022_01/781473113</t>
  </si>
  <si>
    <t>59761071</t>
  </si>
  <si>
    <t>obklad keramický hladký přes 12 do 19ks/m2</t>
  </si>
  <si>
    <t>-112829190</t>
  </si>
  <si>
    <t>31,2*1,1 'Přepočtené koeficientem množství</t>
  </si>
  <si>
    <t>136</t>
  </si>
  <si>
    <t>781493111</t>
  </si>
  <si>
    <t>Obklad - dokončující práce profily ukončovací lepené standardním lepidlem rohové</t>
  </si>
  <si>
    <t>-1783314336</t>
  </si>
  <si>
    <t>https://podminky.urs.cz/item/CS_URS_2022_01/781493111</t>
  </si>
  <si>
    <t>"1.02" 4*1,5</t>
  </si>
  <si>
    <t>"1.05 a 1.07" 20*1,5</t>
  </si>
  <si>
    <t>"1.06" 4*1,5</t>
  </si>
  <si>
    <t>137</t>
  </si>
  <si>
    <t>781493511</t>
  </si>
  <si>
    <t>Obklad - dokončující práce profily ukončovací lepené standardním lepidlem ukončovací</t>
  </si>
  <si>
    <t>98108631</t>
  </si>
  <si>
    <t>https://podminky.urs.cz/item/CS_URS_2022_01/781493511</t>
  </si>
  <si>
    <t>138</t>
  </si>
  <si>
    <t>998781101</t>
  </si>
  <si>
    <t>Přesun hmot pro obklady keramické stanovený z hmotnosti přesunovaného materiálu vodorovná dopravní vzdálenost do 50 m v objektech výšky do 6 m</t>
  </si>
  <si>
    <t>1332786186</t>
  </si>
  <si>
    <t>https://podminky.urs.cz/item/CS_URS_2022_01/998781101</t>
  </si>
  <si>
    <t>139</t>
  </si>
  <si>
    <t>784211001</t>
  </si>
  <si>
    <t>Malby z malířských směsí oděruvzdorných za mokra jednonásobné, bílé za mokra odruvzdorné výborně v místnostech výšky do 3,80 m</t>
  </si>
  <si>
    <t>262758550</t>
  </si>
  <si>
    <t>https://podminky.urs.cz/item/CS_URS_2022_01/784211001</t>
  </si>
  <si>
    <t>stěny</t>
  </si>
  <si>
    <t>strop</t>
  </si>
  <si>
    <t>741110061</t>
  </si>
  <si>
    <t>Montáž trubka plastová ohebná D přes 11 do 23 mm uložená pod omítku</t>
  </si>
  <si>
    <t>-624912395</t>
  </si>
  <si>
    <t>34571061</t>
  </si>
  <si>
    <t>trubka elektroinstalační ohebná z PVC (ČSN) 2313</t>
  </si>
  <si>
    <t>1035436218</t>
  </si>
  <si>
    <t>-1855739942</t>
  </si>
  <si>
    <t>879059482</t>
  </si>
  <si>
    <t>741110513</t>
  </si>
  <si>
    <t>Montáž lišta a kanálek vkládací šířky přes 120 do 180 mm s víčkem</t>
  </si>
  <si>
    <t>-322015055</t>
  </si>
  <si>
    <t>34571220</t>
  </si>
  <si>
    <t xml:space="preserve">kanál elektroinstalační hranatý PVC 120x55mm k instalaci modulárních přístrojů 45 x 45 </t>
  </si>
  <si>
    <t>-58538672</t>
  </si>
  <si>
    <t>741112061</t>
  </si>
  <si>
    <t>Montáž krabice přístrojová zapuštěná plastová kruhová</t>
  </si>
  <si>
    <t>1575694272</t>
  </si>
  <si>
    <t>34571451</t>
  </si>
  <si>
    <t>krabice pod omítku PVC přístrojová kruhová D 70mm hluboká</t>
  </si>
  <si>
    <t>113154472</t>
  </si>
  <si>
    <t>741112101</t>
  </si>
  <si>
    <t>Montáž rozvodka zapuštěná plastová kruhová</t>
  </si>
  <si>
    <t>-1707210679</t>
  </si>
  <si>
    <t>34571521</t>
  </si>
  <si>
    <t>krabice pod omítku PVC odbočná kruhová D 70mm s víčkem a svorkovnicí</t>
  </si>
  <si>
    <t>1590946873</t>
  </si>
  <si>
    <t>34571563</t>
  </si>
  <si>
    <t>krabice pod omítku PVC odbočná kruhová D 100mm s víčkem a svorkovnicí</t>
  </si>
  <si>
    <t>666794487</t>
  </si>
  <si>
    <t>-1418773402</t>
  </si>
  <si>
    <t>-862886961</t>
  </si>
  <si>
    <t>356043208</t>
  </si>
  <si>
    <t>209569301</t>
  </si>
  <si>
    <t>592529102</t>
  </si>
  <si>
    <t>20247781</t>
  </si>
  <si>
    <t>741122643</t>
  </si>
  <si>
    <t>Montáž kabel Cu plný kulatý žíla 5x10 mm2 uložený pevně (např. CYKY)</t>
  </si>
  <si>
    <t>-1286645895</t>
  </si>
  <si>
    <t>-1583926494</t>
  </si>
  <si>
    <t>1256664722</t>
  </si>
  <si>
    <t>617646005</t>
  </si>
  <si>
    <t>352077388</t>
  </si>
  <si>
    <t>-1533474577</t>
  </si>
  <si>
    <t>741130007</t>
  </si>
  <si>
    <t>Ukončení vodič izolovaný do 25 mm2 v rozváděči nebo na přístroji</t>
  </si>
  <si>
    <t>1481852581</t>
  </si>
  <si>
    <t>741132134</t>
  </si>
  <si>
    <t>Ukončení kabelů 4x25 mm2 smršťovací záklopkou nebo páskem bez letování</t>
  </si>
  <si>
    <t>361058344</t>
  </si>
  <si>
    <t>-994306729</t>
  </si>
  <si>
    <t>-94714746</t>
  </si>
  <si>
    <t>-1798826339</t>
  </si>
  <si>
    <t>-1748957174</t>
  </si>
  <si>
    <t>PC R3</t>
  </si>
  <si>
    <t>Rozvodnice RH</t>
  </si>
  <si>
    <t>221556306</t>
  </si>
  <si>
    <t>741310101</t>
  </si>
  <si>
    <t>Montáž spínač (polo)zapuštěný bezšroubové připojení 1-jednopólový se zapojením vodičů</t>
  </si>
  <si>
    <t>-498970048</t>
  </si>
  <si>
    <t>34539010</t>
  </si>
  <si>
    <t>přístroj spínače jednopólového, řazení 1, 1So bezšroubové svorky</t>
  </si>
  <si>
    <t>962457445</t>
  </si>
  <si>
    <t>741310112</t>
  </si>
  <si>
    <t>Montáž ovladač (polo)zapuštěný bezšroubové připojení 1/0-tlačítkový zapínací se zapojením vodičů</t>
  </si>
  <si>
    <t>-818214491</t>
  </si>
  <si>
    <t>ABB.3280BC10</t>
  </si>
  <si>
    <t>Sada pro nouzovou signalizaci</t>
  </si>
  <si>
    <t>2111244186</t>
  </si>
  <si>
    <t>741310121</t>
  </si>
  <si>
    <t>Montáž přepínač (polo)zapuštěný bezšroubové připojení 5-seriový se zapojením vodičů</t>
  </si>
  <si>
    <t>-54626793</t>
  </si>
  <si>
    <t>34539012</t>
  </si>
  <si>
    <t>přístroj přepínače sériového, řazení 5 bezšroubové svorky</t>
  </si>
  <si>
    <t>-113796471</t>
  </si>
  <si>
    <t>741310122</t>
  </si>
  <si>
    <t>Montáž přepínač (polo)zapuštěný bezšroubové připojení 6-střídavý se zapojením vodičů</t>
  </si>
  <si>
    <t>-738746442</t>
  </si>
  <si>
    <t>34539013</t>
  </si>
  <si>
    <t>přístroj přepínače střídavého, řazení 6, 6So bezšroubové svorky</t>
  </si>
  <si>
    <t>1828118955</t>
  </si>
  <si>
    <t>741311002</t>
  </si>
  <si>
    <t>Montáž spínač soumrakový se zapojením vodičů</t>
  </si>
  <si>
    <t>284707517</t>
  </si>
  <si>
    <t>741311003</t>
  </si>
  <si>
    <t>Montáž čidlo pohybu vestavné se zapojením vodičů</t>
  </si>
  <si>
    <t>-1589342670</t>
  </si>
  <si>
    <t>1040023530</t>
  </si>
  <si>
    <t>Pohybové čidlo 12 M -  360°, 10A/230V, stropní</t>
  </si>
  <si>
    <t>-2507576</t>
  </si>
  <si>
    <t>741313002</t>
  </si>
  <si>
    <t>Montáž zásuvka (polo)zapuštěná bezšroubové připojení 2P+PE dvojí zapojení - průběžná se zapojením vodičů</t>
  </si>
  <si>
    <t>-662981701</t>
  </si>
  <si>
    <t>34555241</t>
  </si>
  <si>
    <t>přístroj zásuvky zápustné jednonásobné, krytka s clonkami, bezšroubové svorky</t>
  </si>
  <si>
    <t>1157704740</t>
  </si>
  <si>
    <t>741313004</t>
  </si>
  <si>
    <t>Montáž zásuvka (polo)zapuštěná bezšroubové připojení 2x(2P+PE) dvojnásobná šikmá se zapojením vodičů</t>
  </si>
  <si>
    <t>1979453228</t>
  </si>
  <si>
    <t>34555242</t>
  </si>
  <si>
    <t>zásuvka zápustná dvojnásobná, šikmá, s clonkami, bezšroubové svorky</t>
  </si>
  <si>
    <t>-1447266136</t>
  </si>
  <si>
    <t>741313005</t>
  </si>
  <si>
    <t>Montáž zásuvka (polo)zapuštěná bezšroubové připojení 2P + PE s přepěťovou ochranou se zapojením vodičů</t>
  </si>
  <si>
    <t>-1686572615</t>
  </si>
  <si>
    <t>34555244</t>
  </si>
  <si>
    <t>přístroj zásuvky zápustné jednonásobné s optickou přepěťovou ochranou, krytka s clonkami, bezšroubové svorky</t>
  </si>
  <si>
    <t>-896055387</t>
  </si>
  <si>
    <t>741330731</t>
  </si>
  <si>
    <t>Zapojení spotřebiče bez dodávky</t>
  </si>
  <si>
    <t>1930974255</t>
  </si>
  <si>
    <t>1946052705</t>
  </si>
  <si>
    <t>-719343226</t>
  </si>
  <si>
    <t>SV 3</t>
  </si>
  <si>
    <t>-438675715</t>
  </si>
  <si>
    <t>SV 4</t>
  </si>
  <si>
    <t>-1594969775</t>
  </si>
  <si>
    <t>SV 5</t>
  </si>
  <si>
    <t>-1640791948</t>
  </si>
  <si>
    <t>SV 6</t>
  </si>
  <si>
    <t>-410580904</t>
  </si>
  <si>
    <t>-958743749</t>
  </si>
  <si>
    <t>33213828</t>
  </si>
  <si>
    <t>-458367658</t>
  </si>
  <si>
    <t>147830626</t>
  </si>
  <si>
    <t>-931781486</t>
  </si>
  <si>
    <t>1212349263</t>
  </si>
  <si>
    <t>741420001</t>
  </si>
  <si>
    <t>Montáž drát nebo lano hromosvodné svodové D do 10 mm s podpěrou</t>
  </si>
  <si>
    <t>-296555422</t>
  </si>
  <si>
    <t>35441072</t>
  </si>
  <si>
    <t>drát D 8mm FeZn pro hromosvod</t>
  </si>
  <si>
    <t>363221604</t>
  </si>
  <si>
    <t>35441415</t>
  </si>
  <si>
    <t>podpěra vedení FeZn do zdiva 150mm</t>
  </si>
  <si>
    <t>-1349063349</t>
  </si>
  <si>
    <t>751944957</t>
  </si>
  <si>
    <t>726975085</t>
  </si>
  <si>
    <t>-225805779</t>
  </si>
  <si>
    <t>-1836230410</t>
  </si>
  <si>
    <t>-2111577202</t>
  </si>
  <si>
    <t>35431012</t>
  </si>
  <si>
    <t>svorka uzemnění FeZn spojovací s příložkou</t>
  </si>
  <si>
    <t>-1388427732</t>
  </si>
  <si>
    <t>-1044586583</t>
  </si>
  <si>
    <t>-1130712396</t>
  </si>
  <si>
    <t>674190461</t>
  </si>
  <si>
    <t>35431024</t>
  </si>
  <si>
    <t>svorka uzemnění FeZn křížová pro vodič D 6- 10 mm s mezideskou</t>
  </si>
  <si>
    <t>-1294560103</t>
  </si>
  <si>
    <t>35431037</t>
  </si>
  <si>
    <t>svorka uzemnění FeZn na okapové žlaby, 85 mm</t>
  </si>
  <si>
    <t>-1213202820</t>
  </si>
  <si>
    <t>35431041</t>
  </si>
  <si>
    <t>svorka uzemnění FeZn bez pásky na vodovodní potrubí a okapové roury</t>
  </si>
  <si>
    <t>-764978527</t>
  </si>
  <si>
    <t>741420051</t>
  </si>
  <si>
    <t>Montáž vedení hromosvodné-úhelník nebo trubka s držáky do zdiva</t>
  </si>
  <si>
    <t>1790505993</t>
  </si>
  <si>
    <t>35441831</t>
  </si>
  <si>
    <t>úhelník ochranný na ochranu svodu - 2000mm, FeZn</t>
  </si>
  <si>
    <t>1488022918</t>
  </si>
  <si>
    <t>35441836</t>
  </si>
  <si>
    <t>držák ochranného úhelníku do zdiva, FeZn</t>
  </si>
  <si>
    <t>-1000302326</t>
  </si>
  <si>
    <t>1225940251</t>
  </si>
  <si>
    <t>-1401343674</t>
  </si>
  <si>
    <t>-245099801</t>
  </si>
  <si>
    <t>-389230002</t>
  </si>
  <si>
    <t>-902463149</t>
  </si>
  <si>
    <t>22012009</t>
  </si>
  <si>
    <t>2065422199</t>
  </si>
  <si>
    <t>-1788771391</t>
  </si>
  <si>
    <t>-2048723317</t>
  </si>
  <si>
    <t>-1687152602</t>
  </si>
  <si>
    <t>974622667</t>
  </si>
  <si>
    <t>-365460359</t>
  </si>
  <si>
    <t>1032043019</t>
  </si>
  <si>
    <t>D.1.4.2 a - ZTI - vnitřní kanalizace</t>
  </si>
  <si>
    <t>D1 - 721.: Vnitřní kanalizace</t>
  </si>
  <si>
    <t xml:space="preserve">    D2 - Vnitřní kanalizace</t>
  </si>
  <si>
    <t xml:space="preserve">    D3 - Zařizovací předměty</t>
  </si>
  <si>
    <t xml:space="preserve">    D4 - Zemní práce</t>
  </si>
  <si>
    <t>D1</t>
  </si>
  <si>
    <t>721.: Vnitřní kanalizace</t>
  </si>
  <si>
    <t>D2</t>
  </si>
  <si>
    <t>Vnitřní kanalizace</t>
  </si>
  <si>
    <t>PC</t>
  </si>
  <si>
    <t>Oprava propojení dosavadního potrubí do DN 200</t>
  </si>
  <si>
    <t>ks</t>
  </si>
  <si>
    <t>-1690819646</t>
  </si>
  <si>
    <t>1,00</t>
  </si>
  <si>
    <t>871313121</t>
  </si>
  <si>
    <t>Montáž potrubí z kanalizačních trub z PVC otevřený výkop DN 150</t>
  </si>
  <si>
    <t>-2094485912</t>
  </si>
  <si>
    <t>13,00</t>
  </si>
  <si>
    <t>721173403</t>
  </si>
  <si>
    <t>Potrubí kanalizační plastové svodné systém KG DN 150</t>
  </si>
  <si>
    <t>-328014003</t>
  </si>
  <si>
    <t>721173402</t>
  </si>
  <si>
    <t>Potrubí kanalizační plastové svodné systém KG DN 125</t>
  </si>
  <si>
    <t>-1466154340</t>
  </si>
  <si>
    <t>721173401</t>
  </si>
  <si>
    <t>Potrubí kanalizační plastové svodné systém KG DN 100</t>
  </si>
  <si>
    <t>-943965522</t>
  </si>
  <si>
    <t>721174025</t>
  </si>
  <si>
    <t>Potrubí kanalizační z PP odpadní systém HT DN 100</t>
  </si>
  <si>
    <t>1201534657</t>
  </si>
  <si>
    <t>Potrubí z plastových trub HT Systém (polypropylenové PPs) odpadní (svislé) DN 100</t>
  </si>
  <si>
    <t>0,8+0,8+4,2+0,6</t>
  </si>
  <si>
    <t>721174024</t>
  </si>
  <si>
    <t>Potrubí kanalizační z PP odpadní systém HT DN 75</t>
  </si>
  <si>
    <t>395855084</t>
  </si>
  <si>
    <t>Potrubí z plastových trub HT Systém (polypropylenové PPs) odpadní (svislé) DN 75</t>
  </si>
  <si>
    <t>4,2+1,2+0,7+1,3</t>
  </si>
  <si>
    <t>721174042</t>
  </si>
  <si>
    <t>Potrubí kanalizační z PP připojovací systém HT DN 40</t>
  </si>
  <si>
    <t>-1594114687</t>
  </si>
  <si>
    <t>Potrubí z plastových trub HT Systém (polypropylenové PPs) připojovací DN 40</t>
  </si>
  <si>
    <t>1,50</t>
  </si>
  <si>
    <t>721174043</t>
  </si>
  <si>
    <t>Potrubí kanalizační z PP připojovací systém HT DN 50</t>
  </si>
  <si>
    <t>-1375573891</t>
  </si>
  <si>
    <t>Potrubí z plastových trub HT Systém (polypropylenové PPs) připojovací DN 50</t>
  </si>
  <si>
    <t>0,5+0,5+0,5+0,5+0,5</t>
  </si>
  <si>
    <t>721290111</t>
  </si>
  <si>
    <t>Zkouška těsnosti potrubí kanalizace vodou do DN 125</t>
  </si>
  <si>
    <t>1062499570</t>
  </si>
  <si>
    <t>29,30</t>
  </si>
  <si>
    <t>721290112</t>
  </si>
  <si>
    <t>Zkouška těsnosti potrubí kanalizace vodou do DN 200</t>
  </si>
  <si>
    <t>818927526</t>
  </si>
  <si>
    <t>721273153</t>
  </si>
  <si>
    <t>Hlavice ventilační polypropylen PP DN 110</t>
  </si>
  <si>
    <t>-1448143106</t>
  </si>
  <si>
    <t>Ventilační hlavice z polypropylenu (PP) DN 110</t>
  </si>
  <si>
    <t>2,00</t>
  </si>
  <si>
    <t>PC.1</t>
  </si>
  <si>
    <t>Čistící tvarovky HTRE 110</t>
  </si>
  <si>
    <t>-1060726029</t>
  </si>
  <si>
    <t>PC.2</t>
  </si>
  <si>
    <t>Čistící tvarovky HTRE 75</t>
  </si>
  <si>
    <t>854295832</t>
  </si>
  <si>
    <t>3,00</t>
  </si>
  <si>
    <t>PC.4</t>
  </si>
  <si>
    <t>Stavební přípomoc - prostupy</t>
  </si>
  <si>
    <t>-571013240</t>
  </si>
  <si>
    <t>5,00</t>
  </si>
  <si>
    <t>PC.5</t>
  </si>
  <si>
    <t>Stavební přípomoc - drážky</t>
  </si>
  <si>
    <t>524063221</t>
  </si>
  <si>
    <t>11,40</t>
  </si>
  <si>
    <t>D3</t>
  </si>
  <si>
    <t>Zařizovací předměty</t>
  </si>
  <si>
    <t>725113122</t>
  </si>
  <si>
    <t>Montáž klozetových mís kombi</t>
  </si>
  <si>
    <t>-131250760</t>
  </si>
  <si>
    <t>Mísa klozetová keramická kombinační odpad svislý</t>
  </si>
  <si>
    <t>-362394170</t>
  </si>
  <si>
    <t xml:space="preserve">Kombinační klozet s keramickou splachovací nádržkou odpad svislý </t>
  </si>
  <si>
    <t>Mísa klozetová keramická kombinační zvýšená odpad svislý</t>
  </si>
  <si>
    <t>-947305179</t>
  </si>
  <si>
    <t>Kombinační klozet s keramickou splachovací nádržkou, zvýšený, pro pohybově limitované osoby, odpad svislý</t>
  </si>
  <si>
    <t>55167381</t>
  </si>
  <si>
    <t>Sedátko klozetové s poklopem duroplastové - bílé</t>
  </si>
  <si>
    <t>1285427487</t>
  </si>
  <si>
    <t>725211603</t>
  </si>
  <si>
    <t>Umyvadlo keramické, připevněné na stěnu šrouby, D+MTZ</t>
  </si>
  <si>
    <t>1524050255</t>
  </si>
  <si>
    <t>Umyvadla keramická bez výtokových armatur se zápachovou uzávěrkou připevněná na stěnu šrouby bílá bez sloupu nebo krytu na sifon</t>
  </si>
  <si>
    <t>PC.6</t>
  </si>
  <si>
    <t>Umyvadlo keramické, zdravotní, připevněné na stěnu šrouby, D+MTZ</t>
  </si>
  <si>
    <t>1666008372</t>
  </si>
  <si>
    <t>Umyvadla keramická zdravotní, bez výtokových armatur se zápachovou uzávěrkou připevněná na stěnu šrouby bílá bez sloupu nebo krytu na sifon</t>
  </si>
  <si>
    <t>PC.7</t>
  </si>
  <si>
    <t>Umyvadlový sifon trubkový</t>
  </si>
  <si>
    <t>-2139785932</t>
  </si>
  <si>
    <t>PC.8</t>
  </si>
  <si>
    <t>Podomítkový montážní system pro umyvadlo pro bezbariérové stavby</t>
  </si>
  <si>
    <t>2083850650</t>
  </si>
  <si>
    <t>Podomítkový montážní system pro závěsné umyvadlo  se samonosným ocelovým rámem</t>
  </si>
  <si>
    <t>PC.9</t>
  </si>
  <si>
    <t>Sifon umyvadlový podomítkový 5/4"x50mm</t>
  </si>
  <si>
    <t>1677370523</t>
  </si>
  <si>
    <t>Sifon umyvadlový podomítkový pro skrytou vestavbu, pro bezbariérové stavby, s bílou krytkou. Krabice pro montáž do stěny, vyjimatelná uzávěrka.</t>
  </si>
  <si>
    <t>725311121</t>
  </si>
  <si>
    <t>Dřez jednoduchý nerezový 560x480 mm D+MTZ</t>
  </si>
  <si>
    <t>-1179515646</t>
  </si>
  <si>
    <t>Dřez jednoduchý nerezový se zápachovou uzávěrkou s odkapávací miskou a plochou 560x480 mm</t>
  </si>
  <si>
    <t>PC.10</t>
  </si>
  <si>
    <t>Dřezový sifon plastový</t>
  </si>
  <si>
    <t>1886515197</t>
  </si>
  <si>
    <t>PC.11</t>
  </si>
  <si>
    <t>Vanička sprchová akrylátová čtvercová 900x900 mm D+MTZ</t>
  </si>
  <si>
    <t>817046407</t>
  </si>
  <si>
    <t>55161620</t>
  </si>
  <si>
    <t>Uzávěrka zápachová k vanám sprchových koutů HL 524 DN 50</t>
  </si>
  <si>
    <t>-2047871563</t>
  </si>
  <si>
    <t>55161841</t>
  </si>
  <si>
    <t>Zápachová uzávěrka u zásobníku TUV sifon HL21</t>
  </si>
  <si>
    <t>841968484</t>
  </si>
  <si>
    <t>PC.12</t>
  </si>
  <si>
    <t>Kuličkový sifon DN40 HL136N</t>
  </si>
  <si>
    <t>-233640898</t>
  </si>
  <si>
    <t>PC.13</t>
  </si>
  <si>
    <t>Podlahová vpust HL5100Pr, DN75 spříslušenstvím a nerez mřížkou</t>
  </si>
  <si>
    <t>2006373053</t>
  </si>
  <si>
    <t>725980123</t>
  </si>
  <si>
    <t>Revizní dvířka 200x200mm z PH (pro čistící kusy na kanalizaci)</t>
  </si>
  <si>
    <t>1566147593</t>
  </si>
  <si>
    <t>4,00</t>
  </si>
  <si>
    <t>D4</t>
  </si>
  <si>
    <t>132201201</t>
  </si>
  <si>
    <t>Hloubení rýh š do 2000 mm v hornině tř. 3 objemu do 100 m3</t>
  </si>
  <si>
    <t>926345509</t>
  </si>
  <si>
    <t>výkop vnitřní kanalizace</t>
  </si>
  <si>
    <t>7,02</t>
  </si>
  <si>
    <t>162201102</t>
  </si>
  <si>
    <t>Vodorovné přemístění do 50 m výkopku z horniny tř. 1 až 4</t>
  </si>
  <si>
    <t>-1012132597</t>
  </si>
  <si>
    <t>171201201</t>
  </si>
  <si>
    <t>Uložení sypaniny na skládku na pozemku</t>
  </si>
  <si>
    <t>-39523715</t>
  </si>
  <si>
    <t>174104111</t>
  </si>
  <si>
    <t>Zásyp zhutněný jam šachet rýh nebo kolem objektů</t>
  </si>
  <si>
    <t>-1987155627</t>
  </si>
  <si>
    <t>175101101</t>
  </si>
  <si>
    <t>Obsyp potrubí bez prohození sypaniny s dodáním štěrkopísku frakce 0 - 22 mm</t>
  </si>
  <si>
    <t>1372174931</t>
  </si>
  <si>
    <t>Lože pod potrubí otevřený výkop ze štěrkopísku</t>
  </si>
  <si>
    <t>1721449814</t>
  </si>
  <si>
    <t>1,17</t>
  </si>
  <si>
    <t>D.1.4.2 b - ZTI - vnitřní vodovod</t>
  </si>
  <si>
    <t>D1 - 722.: Vnitřní vodovod</t>
  </si>
  <si>
    <t xml:space="preserve">    D2 - Vnitřní vodovod</t>
  </si>
  <si>
    <t>722.: Vnitřní vodovod</t>
  </si>
  <si>
    <t>Vnitřní vodovod</t>
  </si>
  <si>
    <t>Dopojení na stávající potrubí přípojky</t>
  </si>
  <si>
    <t>-777883291</t>
  </si>
  <si>
    <t>722174002</t>
  </si>
  <si>
    <t>Potrubí vodovodní plastové PPR PN 16 D 20 x 2,8 mm</t>
  </si>
  <si>
    <t>-1930774711</t>
  </si>
  <si>
    <t>0,5+0,8+0,6+8,2+1,4+1,4+0,8+0,8</t>
  </si>
  <si>
    <t>0,5+7,9+1,4+1,5+0,8+0,8+0,8+2,2+0,5</t>
  </si>
  <si>
    <t>722174003</t>
  </si>
  <si>
    <t>Potrubí vodovodní plastové PPR svar polyfuze PN 16 D 25 x 3,5 mm</t>
  </si>
  <si>
    <t>1657267155</t>
  </si>
  <si>
    <t>0,70</t>
  </si>
  <si>
    <t>722174004</t>
  </si>
  <si>
    <t>Potrubí vodovodní plastové PPR svar polyfuze PN 16 D 32 x 4,4 mm</t>
  </si>
  <si>
    <t>-1772228219</t>
  </si>
  <si>
    <t>Potrubí z plastových trubek z polypropylenu (PPR) svařovaných polyfuzně PN 16 (SDR 7,4) D 32 x 4,4</t>
  </si>
  <si>
    <t>1,80</t>
  </si>
  <si>
    <t>722181251</t>
  </si>
  <si>
    <t>Ochrana vodovodního potrubí přilepenými tepelně izolačními trubicemi z PE tl do 25 mm DN do 22 mm</t>
  </si>
  <si>
    <t>-465258730</t>
  </si>
  <si>
    <t>30,90</t>
  </si>
  <si>
    <t>722181252</t>
  </si>
  <si>
    <t>Ochrana vodovodního potrubí přilepenými tepelně izolačními trubicemi z PE tl do 25 mm DN do 42 mm</t>
  </si>
  <si>
    <t>-1288917376</t>
  </si>
  <si>
    <t>2,50</t>
  </si>
  <si>
    <t>722290226</t>
  </si>
  <si>
    <t>Zkouška těsnosti vodovodního potrubí závitového do DN 50</t>
  </si>
  <si>
    <t>-1129035349</t>
  </si>
  <si>
    <t>Zkoušky, proplach a desinfekce vodovodního potrubí zkoušky těsnosti vodovodního potrubí závitového do DN 50</t>
  </si>
  <si>
    <t>33,40</t>
  </si>
  <si>
    <t>722290234</t>
  </si>
  <si>
    <t>Proplach a dezinfekce vodovodního potrubí do DN 80</t>
  </si>
  <si>
    <t>-193141670</t>
  </si>
  <si>
    <t>Zkoušky, proplach a desinfekce vodovodního potrubí proplach a desinfekce vodovodního potrubí do DN 80</t>
  </si>
  <si>
    <t>722220111</t>
  </si>
  <si>
    <t>Nástěnka pro výtokový ventil G 1/2 s jedním závitem</t>
  </si>
  <si>
    <t>600847715</t>
  </si>
  <si>
    <t>Armatury s jedním závitem nástěnky G 1/2</t>
  </si>
  <si>
    <t>11,00</t>
  </si>
  <si>
    <t>722230101</t>
  </si>
  <si>
    <t>Ventil přímý G 1/2 se dvěma závity</t>
  </si>
  <si>
    <t>100476855</t>
  </si>
  <si>
    <t>Armatury se dvěma závity ventily přímé  G 1/2</t>
  </si>
  <si>
    <t>722230103</t>
  </si>
  <si>
    <t>Ventil přímý G 1 se dvěma závity</t>
  </si>
  <si>
    <t>-576191278</t>
  </si>
  <si>
    <t>Armatury se dvěma závity ventily přímé  G 1</t>
  </si>
  <si>
    <t>725822633</t>
  </si>
  <si>
    <t>Baterie umyvadlové stojánkové</t>
  </si>
  <si>
    <t>1323685988</t>
  </si>
  <si>
    <t>725841322</t>
  </si>
  <si>
    <t>Sprchová baterie, s ruční sprchou vč. příslušenství, nástěnná, chrom</t>
  </si>
  <si>
    <t>soub.</t>
  </si>
  <si>
    <t>305482053</t>
  </si>
  <si>
    <t>Baterie sprchové nástěnné klasické s ruční sprchou vč. příslušenství, nástěnná, chrom</t>
  </si>
  <si>
    <t>Baterie dřezové nástěnné klasické s otáčivým kulatým ústím a délkou ramínka 300 mm</t>
  </si>
  <si>
    <t>-1242780825</t>
  </si>
  <si>
    <t>725539205</t>
  </si>
  <si>
    <t>Montáž ohřívačů zásobníkových závěsných tlakových do 160 litrů</t>
  </si>
  <si>
    <t>-2022181451</t>
  </si>
  <si>
    <t>725813111</t>
  </si>
  <si>
    <t>Ventil rohový bez připojovací trubičky nebo flexi hadičky G 1/2, chrom, vč. MTZ</t>
  </si>
  <si>
    <t>909822588</t>
  </si>
  <si>
    <t>6,00</t>
  </si>
  <si>
    <t>725811115</t>
  </si>
  <si>
    <t>PRAČKOVÝ VENTIL - 1/2" (s vnějším závitem 3/4", přívod 1/2")</t>
  </si>
  <si>
    <t>1967660633</t>
  </si>
  <si>
    <t>PRAČKOVÝ VENTIL - 1/2" (s vnějším závitem 3/4", přívod 1/2") výtokový ventil na hadici se zpětným a zavzdušňovacím ventilem</t>
  </si>
  <si>
    <t>Expanzní nádoba TV 8l, včetně připojovací atmatury</t>
  </si>
  <si>
    <t>822870200</t>
  </si>
  <si>
    <t>PC.3</t>
  </si>
  <si>
    <t>Tlakoměr se spodním přípojem rozsah 0-10 MPa</t>
  </si>
  <si>
    <t>520511356</t>
  </si>
  <si>
    <t>Pojistná sestava DN25 (PV25,ZK25,FI25,KK25)</t>
  </si>
  <si>
    <t>-31747607</t>
  </si>
  <si>
    <t>Revizní dvířka 200x200mm z PH (pro uzávěry vody ve zdi)</t>
  </si>
  <si>
    <t>-1852887635</t>
  </si>
  <si>
    <t>723150367</t>
  </si>
  <si>
    <t>Chránička D 57x2,9 mm</t>
  </si>
  <si>
    <t>784336463</t>
  </si>
  <si>
    <t>Potrubí z ocelových trubek hladkých chráničky D 57/2,9</t>
  </si>
  <si>
    <t>-1298739873</t>
  </si>
  <si>
    <t>7,00</t>
  </si>
  <si>
    <t>-917975259</t>
  </si>
  <si>
    <t>15,00</t>
  </si>
  <si>
    <t>D.1.4.3 - Vytápění</t>
  </si>
  <si>
    <t>Ing. František Fuk, Ladova 2, 586 01 Jihlava</t>
  </si>
  <si>
    <t xml:space="preserve">PSV - Práce a dodávky PSV   </t>
  </si>
  <si>
    <t xml:space="preserve">    713 - Izolace tepelné   </t>
  </si>
  <si>
    <t xml:space="preserve">    732 - Ústřední vytápění - strojovny   </t>
  </si>
  <si>
    <t xml:space="preserve">    733 - Ústřední vytápění - rozvodné potrubí   </t>
  </si>
  <si>
    <t xml:space="preserve">    734 - Ústřední vytápění - armatury   </t>
  </si>
  <si>
    <t xml:space="preserve">    735 - Ústřední vytápění - otopná tělesa   </t>
  </si>
  <si>
    <t xml:space="preserve">Práce a dodávky PSV   </t>
  </si>
  <si>
    <t xml:space="preserve">Izolace tepelné   </t>
  </si>
  <si>
    <t>713463411</t>
  </si>
  <si>
    <t>Montáž izolace tepelné potrubí a ohybů návlekovými izolačními pouzdry</t>
  </si>
  <si>
    <t>694685018</t>
  </si>
  <si>
    <t>R71300005</t>
  </si>
  <si>
    <t>tepelně izolační trubice minerál. vlna  spovrchovou úpravou ALs tl.20mm vnitřní průměr 22mm</t>
  </si>
  <si>
    <t>1747050280</t>
  </si>
  <si>
    <t>732</t>
  </si>
  <si>
    <t xml:space="preserve">Ústřední vytápění - strojovny   </t>
  </si>
  <si>
    <t>732331611</t>
  </si>
  <si>
    <t>Nádoba tlaková expanzní s membránou závitové připojení PN 0,6 o objemu 8 litrů,odděl. armatura 3/4"</t>
  </si>
  <si>
    <t>1957602174</t>
  </si>
  <si>
    <t>998732101</t>
  </si>
  <si>
    <t>Přesun hmot tonážní pro strojovny v objektech v do 6 m</t>
  </si>
  <si>
    <t>1131258811</t>
  </si>
  <si>
    <t>R73221010</t>
  </si>
  <si>
    <t>inverterové tepelné čerpadlo vzduch-voda, 3,9 kW , A-7/W35,1,4kW/400V, venkovní a vnitřní část s integrovaným ohřívačem a aku nádobou ,elektrokotel 8,8kW,oběhové čerpadlo, 3cv,2xpružná hadice,gumová podložka, regulátor,dálkové ovládání,el.topný kabel 2m</t>
  </si>
  <si>
    <t>sbr</t>
  </si>
  <si>
    <t>-1033039481</t>
  </si>
  <si>
    <t>733</t>
  </si>
  <si>
    <t xml:space="preserve">Ústřední vytápění - rozvodné potrubí   </t>
  </si>
  <si>
    <t>733223202</t>
  </si>
  <si>
    <t>Potrubí měděné tvrdé spojované tvrdým pájením D 15x1</t>
  </si>
  <si>
    <t>-1443709985</t>
  </si>
  <si>
    <t>733223204</t>
  </si>
  <si>
    <t>Potrubí měděné tvrdé spojované tvrdým pájením D 22x1</t>
  </si>
  <si>
    <t>-1870917507</t>
  </si>
  <si>
    <t>733224222</t>
  </si>
  <si>
    <t>Příplatek k potrubí měděnému za zhotovení přípojky z trubek měděných D 15x1</t>
  </si>
  <si>
    <t>-253814242</t>
  </si>
  <si>
    <t>733291101</t>
  </si>
  <si>
    <t>Zkouška těsnosti potrubí měděné do D 35x1,5</t>
  </si>
  <si>
    <t>-528596023</t>
  </si>
  <si>
    <t>733811221</t>
  </si>
  <si>
    <t>Ochrana vodovodního potrubí přilepenými termoizolačními trubicemi z PE tl do 9 mm DN do 22 mm</t>
  </si>
  <si>
    <t>-1748810431</t>
  </si>
  <si>
    <t>733811251</t>
  </si>
  <si>
    <t>Ochrana vodovodního potrubí přilepenými termoizolačními trubicemi z PE tl do 25 mm DN do 22 mm</t>
  </si>
  <si>
    <t>1866950745</t>
  </si>
  <si>
    <t>998733101</t>
  </si>
  <si>
    <t>Přesun hmot tonážní pro rozvody potrubí v objektech v do 6 m</t>
  </si>
  <si>
    <t>280222353</t>
  </si>
  <si>
    <t>734</t>
  </si>
  <si>
    <t xml:space="preserve">Ústřední vytápění - armatury   </t>
  </si>
  <si>
    <t>734211119</t>
  </si>
  <si>
    <t>Ventil závitový odvzdušňovací G 3/8 PN 14 do 120°C automatický</t>
  </si>
  <si>
    <t>256518066</t>
  </si>
  <si>
    <t>734221682</t>
  </si>
  <si>
    <t>Termostatická hlavice kapalinová PN 10 do 110°C otopných těles VK</t>
  </si>
  <si>
    <t>-1010673032</t>
  </si>
  <si>
    <t>734251212</t>
  </si>
  <si>
    <t>Ventil závitový pojistný rohový G 3/4 provozní tlak od 2,5 do 6 barů</t>
  </si>
  <si>
    <t>1258537156</t>
  </si>
  <si>
    <t>734261403</t>
  </si>
  <si>
    <t>Armatura připojovací rohová G 3/4x18 PN 10 do 110°C radiátorů typu VK</t>
  </si>
  <si>
    <t>-1161143504</t>
  </si>
  <si>
    <t>734291122</t>
  </si>
  <si>
    <t>Kohout plnící a vypouštěcí G 3/8 PN 10 do 110°C závitový</t>
  </si>
  <si>
    <t>-809152891</t>
  </si>
  <si>
    <t>734291243</t>
  </si>
  <si>
    <t>Filtr závitový přímý G 3/4 PN 16 do 130°C s vnitřními závity</t>
  </si>
  <si>
    <t>-1865055569</t>
  </si>
  <si>
    <t>734292714</t>
  </si>
  <si>
    <t>Kohout kulový přímý G 3/4 PN 42 do 185°C vnitřní závit</t>
  </si>
  <si>
    <t>1238069398</t>
  </si>
  <si>
    <t>734411132</t>
  </si>
  <si>
    <t>Teploměr technický s pevným stonkem a jímkou spodní připojení průměr 80 mm délky 100 mm</t>
  </si>
  <si>
    <t>1377606768</t>
  </si>
  <si>
    <t>734421102</t>
  </si>
  <si>
    <t>Tlakoměr s pevným stonkem a zpětnou klapkou tlak 0-16 bar průměr 63 mm spodní připojení</t>
  </si>
  <si>
    <t>-1342283159</t>
  </si>
  <si>
    <t>998734101</t>
  </si>
  <si>
    <t>Přesun hmot tonážní pro armatury v objektech v do 6 m</t>
  </si>
  <si>
    <t>959250506</t>
  </si>
  <si>
    <t>735</t>
  </si>
  <si>
    <t xml:space="preserve">Ústřední vytápění - otopná tělesa   </t>
  </si>
  <si>
    <t>735152252</t>
  </si>
  <si>
    <t>Otopné těleso panelové VK jednodeskové 1 přídavná přestupní plocha výška/délka 500/500mm výkon 429 W</t>
  </si>
  <si>
    <t>1456331588</t>
  </si>
  <si>
    <t>735152255</t>
  </si>
  <si>
    <t>Otopné těleso panelové VK jednodeskové 1 přídavná přestupní plocha výška/délka 500/800mm výkon 686 W</t>
  </si>
  <si>
    <t>91818868</t>
  </si>
  <si>
    <t>735152557</t>
  </si>
  <si>
    <t>Otopné těleso panelové VK dvoudeskové 2 přídavné přestupní plochy výška/délka 500/1000mm výkon 1452W</t>
  </si>
  <si>
    <t>1778673764</t>
  </si>
  <si>
    <t>735152655</t>
  </si>
  <si>
    <t>Otopné těleso panelové VK třídeskové 3 přídavné přestupní plochy výška/délka 500/800 mm výkon 1663 W</t>
  </si>
  <si>
    <t>-145977122</t>
  </si>
  <si>
    <t>735164522</t>
  </si>
  <si>
    <t>Montáž otopného tělesa trubkového Koralux Linear MAX na stěny výšky tělesa přes 1340 mm</t>
  </si>
  <si>
    <t>-1480454289</t>
  </si>
  <si>
    <t>R735001</t>
  </si>
  <si>
    <t>trubkové otopné těleso Linear max 1820.450 , středové připojení, připojovací armatura HM chrom, termostatická hlavice</t>
  </si>
  <si>
    <t>895564685</t>
  </si>
  <si>
    <t>R811001</t>
  </si>
  <si>
    <t>drobné stavební výpomoce, zprovoznění tep. čerpadla,topná zkouška , nastavení regulačních ventilů,naplnění systému upravenou vodou</t>
  </si>
  <si>
    <t>1117031895</t>
  </si>
  <si>
    <t>D.1.4.4 - Vzduchotechnika</t>
  </si>
  <si>
    <t>Agroprojekt Jihlava spol., s.r.o.</t>
  </si>
  <si>
    <t xml:space="preserve">    751 - Vzduchotechnika   </t>
  </si>
  <si>
    <t>R71300001</t>
  </si>
  <si>
    <t>izolační pásy z pěnového polyetylénu tl.10 mm pro izolaci vnitřního kruhového potrubí,Dod.+Mont.</t>
  </si>
  <si>
    <t>-1306126343</t>
  </si>
  <si>
    <t>751</t>
  </si>
  <si>
    <t xml:space="preserve">Vzduchotechnika   </t>
  </si>
  <si>
    <t>751122011</t>
  </si>
  <si>
    <t>Mtž vent rad ntl nástěnného základního D do 100 mm</t>
  </si>
  <si>
    <t>1322085504</t>
  </si>
  <si>
    <t>R7511200001</t>
  </si>
  <si>
    <t>radiální nástěnný plastový ventilátor tříotáčkový 200m3/hod,90Pa,50W/230V, pr.100,ZK,doběh</t>
  </si>
  <si>
    <t>131073477</t>
  </si>
  <si>
    <t>R7511200001.1</t>
  </si>
  <si>
    <t>axiální plastový ventilátor nástěnný 60m3/hod,25Pa,13W/230V, pr.100,ZK,doběh</t>
  </si>
  <si>
    <t>-388039136</t>
  </si>
  <si>
    <t>751122012</t>
  </si>
  <si>
    <t>Mtž vent rad ntl nástěnného základního D do 200 mm</t>
  </si>
  <si>
    <t>-1029949867</t>
  </si>
  <si>
    <t>R751130002</t>
  </si>
  <si>
    <t>diagonální potrubní plastový ventilátor tříotáčkový 500-160,230m3/hod,170Pa,50W/230V,pr.160,ZK160,2x pružná spojka 160, doběh</t>
  </si>
  <si>
    <t>411656031</t>
  </si>
  <si>
    <t>751322011</t>
  </si>
  <si>
    <t>Mtž talířového ventilu D do 100 mm</t>
  </si>
  <si>
    <t>-1469455873</t>
  </si>
  <si>
    <t>R75100008</t>
  </si>
  <si>
    <t>talířový ventil plastový IT 100 , zděř</t>
  </si>
  <si>
    <t>1518302325</t>
  </si>
  <si>
    <t>751398011</t>
  </si>
  <si>
    <t>Mtž větrací mřížky na kruhové potrubí D do 100 mm</t>
  </si>
  <si>
    <t>-1091667153</t>
  </si>
  <si>
    <t>R75100013</t>
  </si>
  <si>
    <t>mřížka plastová se síťkou na potrubí pr. 100</t>
  </si>
  <si>
    <t>-1925128843</t>
  </si>
  <si>
    <t>751510041</t>
  </si>
  <si>
    <t>Vzduchotechnické potrubí pozink kruhové spirálně vinuté D do 100 mm</t>
  </si>
  <si>
    <t>146606338</t>
  </si>
  <si>
    <t>751510042</t>
  </si>
  <si>
    <t>Vzduchotechnické potrubí pozink kruhové spirálně vinuté D do 200 mm</t>
  </si>
  <si>
    <t>-1478376954</t>
  </si>
  <si>
    <t>751514679</t>
  </si>
  <si>
    <t>Mtž škrtící klapky do plech potrubí kruhové bez příruby D do 200 mm</t>
  </si>
  <si>
    <t>223344133</t>
  </si>
  <si>
    <t>R75151002</t>
  </si>
  <si>
    <t>ruční regulační klapka pr.160</t>
  </si>
  <si>
    <t>-1553132375</t>
  </si>
  <si>
    <t>751514776</t>
  </si>
  <si>
    <t>Mtž protidešťové stříšky plech potrubí kruhové bez příruby D do 200 mm</t>
  </si>
  <si>
    <t>-570155664</t>
  </si>
  <si>
    <t>R75151003</t>
  </si>
  <si>
    <t>výfuková hlavice Cagi pr.160</t>
  </si>
  <si>
    <t>393513257</t>
  </si>
  <si>
    <t>751537011</t>
  </si>
  <si>
    <t>Mtž potrubí ohebného neizol z Al laminátové hadice D do 100 mm</t>
  </si>
  <si>
    <t>-763339943</t>
  </si>
  <si>
    <t>R7510020</t>
  </si>
  <si>
    <t>flexo potrubí pr. 100 odolné , Al</t>
  </si>
  <si>
    <t>-2049396761</t>
  </si>
  <si>
    <t>R751000003</t>
  </si>
  <si>
    <t>zaregulování potrubního systému na požadované výkony, provozní vyzkoušení celého systému</t>
  </si>
  <si>
    <t>1877491342</t>
  </si>
  <si>
    <t>SO 03 - Oplocení a sadové úpravy</t>
  </si>
  <si>
    <t>111151221</t>
  </si>
  <si>
    <t>Pokosení trávníku při souvislé ploše přes 1000 do 10000 m2 parkového v rovině nebo svahu do 1:5</t>
  </si>
  <si>
    <t>552399526</t>
  </si>
  <si>
    <t>https://podminky.urs.cz/item/CS_URS_2023_01/111151221</t>
  </si>
  <si>
    <t>853+617+95</t>
  </si>
  <si>
    <t>119005131</t>
  </si>
  <si>
    <t>Vytyčení výsadeb s rozmístěním rostlin dle projektové dokumentace zapojených nebo v záhonu, plochy přes 100 m2 ve sponu</t>
  </si>
  <si>
    <t>2112073062</t>
  </si>
  <si>
    <t>https://podminky.urs.cz/item/CS_URS_2023_01/119005131</t>
  </si>
  <si>
    <t>-1777159431</t>
  </si>
  <si>
    <t>1,7*1,7*0,7</t>
  </si>
  <si>
    <t>1,7*4,4*0,8</t>
  </si>
  <si>
    <t>-2110903335</t>
  </si>
  <si>
    <t>"výkop" 8,007</t>
  </si>
  <si>
    <t>"odečíst základy" -1,555</t>
  </si>
  <si>
    <t>-355307666</t>
  </si>
  <si>
    <t>https://podminky.urs.cz/item/CS_URS_2023_01/181151321</t>
  </si>
  <si>
    <t>181451131</t>
  </si>
  <si>
    <t>Založení trávníku na půdě předem připravené plochy přes 1000 m2 výsevem včetně utažení parkového v rovině nebo na svahu do 1:5</t>
  </si>
  <si>
    <t>-2143671560</t>
  </si>
  <si>
    <t>https://podminky.urs.cz/item/CS_URS_2023_01/181451131</t>
  </si>
  <si>
    <t>-1594476935</t>
  </si>
  <si>
    <t>1565*0,02 'Přepočtené koeficientem množství</t>
  </si>
  <si>
    <t>182311124</t>
  </si>
  <si>
    <t>Rozprostření a urovnání ornice ve svahu sklonu přes 1:5 ručně při souvislé ploše, tl. vrstvy přes 200 do 250 mm</t>
  </si>
  <si>
    <t>-66618046</t>
  </si>
  <si>
    <t>https://podminky.urs.cz/item/CS_URS_2022_01/182311124</t>
  </si>
  <si>
    <t>184102311</t>
  </si>
  <si>
    <t>Výsadba keře bez balu do předem vyhloubené jamky se zalitím v rovině nebo na svahu do 1:5 výšky do 2 m v terénu</t>
  </si>
  <si>
    <t>637330958</t>
  </si>
  <si>
    <t>https://podminky.urs.cz/item/CS_URS_2022_01/184102311</t>
  </si>
  <si>
    <t xml:space="preserve">Poznámka k položce:
</t>
  </si>
  <si>
    <t>"habr" 6,5*100</t>
  </si>
  <si>
    <t>"távolník" 115</t>
  </si>
  <si>
    <t>"buk" 107</t>
  </si>
  <si>
    <t>1X01</t>
  </si>
  <si>
    <t>habr obecný - balení po 100 ks pro živý plot (Carpinus betulus)</t>
  </si>
  <si>
    <t>512</t>
  </si>
  <si>
    <t>-1762275222</t>
  </si>
  <si>
    <t>Poznámka k položce:
Výška rostliny do 50 cm.
Balení se 100 kusy vystačí přibližně na 25-30 m dlouhý živý habrový plot (sazenice pouze v jedné řadě).</t>
  </si>
  <si>
    <t>osázená severní část oplocení, spon 30-60 cm, v délce 193 m</t>
  </si>
  <si>
    <t>"193/30" 7</t>
  </si>
  <si>
    <t>1X02</t>
  </si>
  <si>
    <t>tavolník Van Houtteův (Spiraea vanhouttei), prostokořenné sazenice 50-80cm</t>
  </si>
  <si>
    <t>-667809648</t>
  </si>
  <si>
    <t>v prostoru ochraného pásma plynovodu, počítáno se sponem 0,7 m, v délce 80-ti m</t>
  </si>
  <si>
    <t>"80/0,7 ks" 115</t>
  </si>
  <si>
    <t>1X03</t>
  </si>
  <si>
    <t>buk lesní na živý plot /Fagus sylvatica/ jednovýhonové sazenice v. 0,5 m</t>
  </si>
  <si>
    <t>-770158256</t>
  </si>
  <si>
    <t>osázená jižní část plotu ve sponu 80 cm, v délce 85-ti m</t>
  </si>
  <si>
    <t>"85/0,8 ks" 107</t>
  </si>
  <si>
    <t>184801131</t>
  </si>
  <si>
    <t>Ošetření vysazených dřevin ve skupinách v rovině nebo na svahu do 1:5</t>
  </si>
  <si>
    <t>905819438</t>
  </si>
  <si>
    <t>https://podminky.urs.cz/item/CS_URS_2023_01/184801131</t>
  </si>
  <si>
    <t>po dobu tří let od předání a převzetí díla</t>
  </si>
  <si>
    <t>324*3</t>
  </si>
  <si>
    <t>184803111</t>
  </si>
  <si>
    <t>Řez a tvarování živých plotů a stěn přímých, výšky do 0,8 m, šířky do 0,8 m</t>
  </si>
  <si>
    <t>-2109965795</t>
  </si>
  <si>
    <t>https://podminky.urs.cz/item/CS_URS_2023_01/184803111</t>
  </si>
  <si>
    <t>184911311</t>
  </si>
  <si>
    <t>Položení mulčovací textilie proti prorůstání plevelů kolem vysázených rostlin v rovině nebo na svahu do 1:5</t>
  </si>
  <si>
    <t>1135108998</t>
  </si>
  <si>
    <t>https://podminky.urs.cz/item/CS_URS_2022_01/184911311</t>
  </si>
  <si>
    <t>(105+45+210)* 0,9</t>
  </si>
  <si>
    <t>69311225</t>
  </si>
  <si>
    <t>geotextilie netkaná separační, ochranná, filtrační, drenážní PES 100g/m2</t>
  </si>
  <si>
    <t>-870349453</t>
  </si>
  <si>
    <t>184911421</t>
  </si>
  <si>
    <t>Mulčování vysazených rostlin mulčovací kůrou, tl. do 100 mm v rovině nebo na svahu do 1:5</t>
  </si>
  <si>
    <t>58242140</t>
  </si>
  <si>
    <t>https://podminky.urs.cz/item/CS_URS_2022_01/184911421</t>
  </si>
  <si>
    <t>10391100</t>
  </si>
  <si>
    <t>kůra mulčovací VL</t>
  </si>
  <si>
    <t>-434313497</t>
  </si>
  <si>
    <t>324*0,103 'Přepočtené koeficientem množství</t>
  </si>
  <si>
    <t>185802113</t>
  </si>
  <si>
    <t>Hnojení půdy nebo trávníku v rovině nebo na svahu do 1:5 umělým hnojivem na široko</t>
  </si>
  <si>
    <t>-862773792</t>
  </si>
  <si>
    <t>https://podminky.urs.cz/item/CS_URS_2023_01/185802113</t>
  </si>
  <si>
    <t>trávník - 50-100g/m2</t>
  </si>
  <si>
    <t>(1565*0,00008)*3</t>
  </si>
  <si>
    <t>dřeviny - 30-50g/m2</t>
  </si>
  <si>
    <t>324*0,00005</t>
  </si>
  <si>
    <t>25191155</t>
  </si>
  <si>
    <t>hnojivo průmyslové</t>
  </si>
  <si>
    <t>1699504903</t>
  </si>
  <si>
    <t>13060*0,03 'Přepočtené koeficientem množství</t>
  </si>
  <si>
    <t>185803111</t>
  </si>
  <si>
    <t>Ošetření trávníku jednorázové v rovině nebo na svahu do 1:5</t>
  </si>
  <si>
    <t>-105977407</t>
  </si>
  <si>
    <t>https://podminky.urs.cz/item/CS_URS_2023_01/185803111</t>
  </si>
  <si>
    <t>185803211</t>
  </si>
  <si>
    <t>Uválcování trávníku v rovině nebo na svahu do 1:5</t>
  </si>
  <si>
    <t>-472910060</t>
  </si>
  <si>
    <t>https://podminky.urs.cz/item/CS_URS_2023_01/185803211</t>
  </si>
  <si>
    <t>185804215</t>
  </si>
  <si>
    <t>Vypletí v rovině nebo na svahu do 1:5 trávníku po výsevu</t>
  </si>
  <si>
    <t>-885247479</t>
  </si>
  <si>
    <t>https://podminky.urs.cz/item/CS_URS_2023_01/185804215</t>
  </si>
  <si>
    <t>185804416</t>
  </si>
  <si>
    <t>Ochrana rostlin před mrazem přikrytím (zřízení) keřů výšky do 750 mm</t>
  </si>
  <si>
    <t>2087437932</t>
  </si>
  <si>
    <t>https://podminky.urs.cz/item/CS_URS_2023_01/185804416</t>
  </si>
  <si>
    <t>185804426</t>
  </si>
  <si>
    <t>Ochrana rostlin před mrazem odkrytím (odstranění) keřů výšky do 750 mm</t>
  </si>
  <si>
    <t>-1699388153</t>
  </si>
  <si>
    <t>https://podminky.urs.cz/item/CS_URS_2023_01/185804426</t>
  </si>
  <si>
    <t>185804514</t>
  </si>
  <si>
    <t>Odplevelení výsadeb v rovině nebo na svahu do 1:5 souvislých keřových skupin</t>
  </si>
  <si>
    <t>1310038729</t>
  </si>
  <si>
    <t>https://podminky.urs.cz/item/CS_URS_2023_01/185804514</t>
  </si>
  <si>
    <t>185811221</t>
  </si>
  <si>
    <t>Vyhrabání trávníku souvislé plochy přes 1000 do 10000 m2 v rovině nebo na svahu do 1:5</t>
  </si>
  <si>
    <t>-1688612541</t>
  </si>
  <si>
    <t>https://podminky.urs.cz/item/CS_URS_2023_01/185811221</t>
  </si>
  <si>
    <t>185851121</t>
  </si>
  <si>
    <t>Dovoz vody pro zálivku rostlin na vzdálenost do 1000 m</t>
  </si>
  <si>
    <t>444847860</t>
  </si>
  <si>
    <t>https://podminky.urs.cz/item/CS_URS_2023_01/185851121</t>
  </si>
  <si>
    <t>zálivka živého plotu</t>
  </si>
  <si>
    <t>872 kusů dřevin, 4l/ks, zálivka 3x do roka po dobu 3 let</t>
  </si>
  <si>
    <t>((872*4)/1000)*9</t>
  </si>
  <si>
    <t>zálivka trávníku</t>
  </si>
  <si>
    <t>5l vody na  1 m2</t>
  </si>
  <si>
    <t>((1565*5)/1000)*9</t>
  </si>
  <si>
    <t>233211115</t>
  </si>
  <si>
    <t>Zemní ocelové vruty pro ploty a dopravní značky průměru 76 mm, délky 800 mm</t>
  </si>
  <si>
    <t>537747280</t>
  </si>
  <si>
    <t>https://podminky.urs.cz/item/CS_URS_2022_01/233211115</t>
  </si>
  <si>
    <t>275313611</t>
  </si>
  <si>
    <t>Základy z betonu prostého patky a bloky z betonu kamenem neprokládaného tř. C 16/20</t>
  </si>
  <si>
    <t>-1484236956</t>
  </si>
  <si>
    <t>https://podminky.urs.cz/item/CS_URS_2022_01/275313611</t>
  </si>
  <si>
    <t>0,5*0,5*1,1</t>
  </si>
  <si>
    <t>0,5*3,2*0,8</t>
  </si>
  <si>
    <t>-381493636</t>
  </si>
  <si>
    <t>(0,5*4)*1,1</t>
  </si>
  <si>
    <t>(2*(0,5+3,2))*0,8</t>
  </si>
  <si>
    <t>-944525418</t>
  </si>
  <si>
    <t>338171124</t>
  </si>
  <si>
    <t>Montáž sloupků a vzpěr plotových ocelových trubkových nebo profilovaných výšky do 2,60 m do zemního vrutu</t>
  </si>
  <si>
    <t>1231714634</t>
  </si>
  <si>
    <t>https://podminky.urs.cz/item/CS_URS_2022_01/338171124</t>
  </si>
  <si>
    <t>55342263</t>
  </si>
  <si>
    <t>sloupek plotový koncový Pz a komaxitový 2500/48x1,5mm</t>
  </si>
  <si>
    <t>1180764090</t>
  </si>
  <si>
    <t>338171125</t>
  </si>
  <si>
    <t>Montáž sloupků a vzpěr plotových ocelových trubkových nebo profilovaných výšky do 2,60 m ukotvením k pevnému podkladu</t>
  </si>
  <si>
    <t>492772618</t>
  </si>
  <si>
    <t>https://podminky.urs.cz/item/CS_URS_2022_01/338171125</t>
  </si>
  <si>
    <t>55342274</t>
  </si>
  <si>
    <t>vzpěra plotová 38x1,5mm včetně krytky s uchem 2500mm</t>
  </si>
  <si>
    <t>36022531</t>
  </si>
  <si>
    <t>59232554</t>
  </si>
  <si>
    <t>kolík fixační pro ukotvení vzpěry do podhrabové desky</t>
  </si>
  <si>
    <t>-1614233793</t>
  </si>
  <si>
    <t>348121221</t>
  </si>
  <si>
    <t>Osazení podhrabových desek na ocelové sloupky, délky desek přes 2 do 3 m</t>
  </si>
  <si>
    <t>-1173081195</t>
  </si>
  <si>
    <t>https://podminky.urs.cz/item/CS_URS_2022_01/348121221</t>
  </si>
  <si>
    <t>3X01</t>
  </si>
  <si>
    <t>betonová podhrabová deska 2950x200x50 mm</t>
  </si>
  <si>
    <t>386879623</t>
  </si>
  <si>
    <t>3X12</t>
  </si>
  <si>
    <t xml:space="preserve">betonová podhrabová deska 2500x200x50 mm </t>
  </si>
  <si>
    <t>-812898962</t>
  </si>
  <si>
    <t>3X11</t>
  </si>
  <si>
    <t>betonová podhrabová deska 2450x200x50 mm</t>
  </si>
  <si>
    <t>-1464990885</t>
  </si>
  <si>
    <t>3X10</t>
  </si>
  <si>
    <t>betonová podhrabová deska 2000x200x50 mm</t>
  </si>
  <si>
    <t>515561687</t>
  </si>
  <si>
    <t>59232549</t>
  </si>
  <si>
    <t>držák podhrabové desky typ H pro sloupek D 40-50mm výšky 200mm průběžný povrchová úprava žárový zinek</t>
  </si>
  <si>
    <t>-1394368226</t>
  </si>
  <si>
    <t xml:space="preserve">na 10-ti sloupkách osazen koncový držák </t>
  </si>
  <si>
    <t>139-10</t>
  </si>
  <si>
    <t>59232551</t>
  </si>
  <si>
    <t>držák podhrabové desky typ U výšky 200mm koncový povrchová úprava žárový zinek</t>
  </si>
  <si>
    <t>2132341266</t>
  </si>
  <si>
    <t>348172117</t>
  </si>
  <si>
    <t>Montáž vjezdových bran samonosných posuvných jednokřídlových plochy přes 12 do 15 m2 včetně zapojení a seřízení</t>
  </si>
  <si>
    <t>1753821844</t>
  </si>
  <si>
    <t>https://podminky.urs.cz/item/CS_URS_2022_01/348172117</t>
  </si>
  <si>
    <t>3X07</t>
  </si>
  <si>
    <t xml:space="preserve">samonosná posuvná brána ocelová 9700x2000 (6500x2000) mm, materiál jakl 80x60x3,60x60x2 včetně spojovacího materiálu, konzoly na motor, 2x sloup 100x100x3 a výplně 3D pletivo Zn  </t>
  </si>
  <si>
    <t>-978851791</t>
  </si>
  <si>
    <t>3X08</t>
  </si>
  <si>
    <t>sada pro posuvnou bránu - 2ks vozík L, 9m C - profil L, vodící kladky, dolezdová kolečka, horní vedení</t>
  </si>
  <si>
    <t>1708344662</t>
  </si>
  <si>
    <t>3X09</t>
  </si>
  <si>
    <t>el. pohon (900kg) sada (motor, řj., 7bm hřebene, maják, fotozávora, vysílač, kabeláž)</t>
  </si>
  <si>
    <t>340525810</t>
  </si>
  <si>
    <t>348401130</t>
  </si>
  <si>
    <t>Montáž oplocení z pletiva strojového s napínacími dráty přes 1,6 do 2,0 m</t>
  </si>
  <si>
    <t>1811899171</t>
  </si>
  <si>
    <t>https://podminky.urs.cz/item/CS_URS_2022_01/348401130</t>
  </si>
  <si>
    <t>31327504</t>
  </si>
  <si>
    <t>pletivo drátěné plastifikované se čtvercovými oky 50/2,2mm v 2000mm</t>
  </si>
  <si>
    <t>-840814387</t>
  </si>
  <si>
    <t>407*1,05 'Přepočtené koeficientem množství</t>
  </si>
  <si>
    <t>3X02</t>
  </si>
  <si>
    <t>příchytka z PVC na napínací drát - zelená, šroubovací</t>
  </si>
  <si>
    <t>-1392743098</t>
  </si>
  <si>
    <t>Poznámka k položce:
Samořezný šroub je součástí příchytky a je již započtený v ceně.</t>
  </si>
  <si>
    <t>"sloupky u brány 100x100x3" 2*3</t>
  </si>
  <si>
    <t>"sloupky průměru 48 mm" 135*3</t>
  </si>
  <si>
    <t>3X03</t>
  </si>
  <si>
    <t>napínák (ráčna) povrchová úprava žár. zinek + PVC</t>
  </si>
  <si>
    <t>-1842307751</t>
  </si>
  <si>
    <t>"koncové sloupky u brány 100x100x3" 6</t>
  </si>
  <si>
    <t>"průměr 48 mm" 2*(16*3)</t>
  </si>
  <si>
    <t>3X04</t>
  </si>
  <si>
    <t>opasek na přichycení napínáku PVC na sloupek 48 mm zelený</t>
  </si>
  <si>
    <t>-1382124770</t>
  </si>
  <si>
    <t>16*3</t>
  </si>
  <si>
    <t>2*3</t>
  </si>
  <si>
    <t>3X05</t>
  </si>
  <si>
    <t>šroub a matice k opasku</t>
  </si>
  <si>
    <t>1333649254</t>
  </si>
  <si>
    <t>3X06</t>
  </si>
  <si>
    <t>očko na přichycení napínáku na opasek - PVC zelené</t>
  </si>
  <si>
    <t>926261938</t>
  </si>
  <si>
    <t>(16*3)*2</t>
  </si>
  <si>
    <t>348401350</t>
  </si>
  <si>
    <t>Montáž oplocení z pletiva rozvinutí, uchycení a napnutí drátu napínacího</t>
  </si>
  <si>
    <t>907685338</t>
  </si>
  <si>
    <t>https://podminky.urs.cz/item/CS_URS_2022_01/348401350</t>
  </si>
  <si>
    <t>"prostřední drát" 407</t>
  </si>
  <si>
    <t>15619100</t>
  </si>
  <si>
    <t>drát poplastovaný kruhový napínací 2,5/3,5mm</t>
  </si>
  <si>
    <t>-1647295918</t>
  </si>
  <si>
    <t>348401360</t>
  </si>
  <si>
    <t>Montáž oplocení z pletiva rozvinutí, uchycení a napnutí drátu přiháčkování pletiva k napínacímu drátu</t>
  </si>
  <si>
    <t>755932255</t>
  </si>
  <si>
    <t>https://podminky.urs.cz/item/CS_URS_2022_01/348401360</t>
  </si>
  <si>
    <t>998232110</t>
  </si>
  <si>
    <t>Přesun hmot pro oplocení se svislou nosnou konstrukcí zděnou z cihel, tvárnic, bloků, popř. kovovou nebo dřevěnou vodorovná dopravní vzdálenost do 50 m, pro oplocení výšky do 3 m</t>
  </si>
  <si>
    <t>1369939697</t>
  </si>
  <si>
    <t>https://podminky.urs.cz/item/CS_URS_2022_01/998232110</t>
  </si>
  <si>
    <t>998232121</t>
  </si>
  <si>
    <t>Příplatek k přesunu hmot pro oplocení za zvětšený přesun do 1000 m</t>
  </si>
  <si>
    <t>-838570002</t>
  </si>
  <si>
    <t>https://podminky.urs.cz/item/CS_URS_2022_01/998232121</t>
  </si>
  <si>
    <t>SO 04 - Mostní váha</t>
  </si>
  <si>
    <t xml:space="preserve">    9 - Ostatní konstrukce a práce</t>
  </si>
  <si>
    <t>-468067408</t>
  </si>
  <si>
    <t>3,5*11,5</t>
  </si>
  <si>
    <t>122151101</t>
  </si>
  <si>
    <t>Odkopávky a prokopávky nezapažené strojně v hornině třídy těžitelnosti I skupiny 1 a 2 do 20 m3</t>
  </si>
  <si>
    <t>1347488405</t>
  </si>
  <si>
    <t>https://podminky.urs.cz/item/CS_URS_2022_01/122151101</t>
  </si>
  <si>
    <t>10,7*3,5*0,49</t>
  </si>
  <si>
    <t>373115457</t>
  </si>
  <si>
    <t>18,351-5,2</t>
  </si>
  <si>
    <t>-896607543</t>
  </si>
  <si>
    <t>40,25*0,4</t>
  </si>
  <si>
    <t>168877284</t>
  </si>
  <si>
    <t>13,151*30</t>
  </si>
  <si>
    <t>-1064684993</t>
  </si>
  <si>
    <t>13,151*1,8</t>
  </si>
  <si>
    <t>-915764874</t>
  </si>
  <si>
    <t>-20062334</t>
  </si>
  <si>
    <t>0,25*0,8*26</t>
  </si>
  <si>
    <t>211971110</t>
  </si>
  <si>
    <t>Zřízení opláštění výplně z geotextilie odvodňovacích žeber nebo trativodů v rýze nebo zářezu se stěnami šikmými o sklonu do 1:2</t>
  </si>
  <si>
    <t>735497611</t>
  </si>
  <si>
    <t>https://podminky.urs.cz/item/CS_URS_2022_01/211971110</t>
  </si>
  <si>
    <t>štěrkový vsak obalený geotextílií</t>
  </si>
  <si>
    <t>(2*0,45*0,45+2*0,45*0,3+2*0,45*0,3)*4</t>
  </si>
  <si>
    <t>69311080</t>
  </si>
  <si>
    <t>geotextilie netkaná separační, ochranná, filtrační, drenážní PES 200g/m2</t>
  </si>
  <si>
    <t>487392702</t>
  </si>
  <si>
    <t>3,78*1,1845 'Přepočtené koeficientem množství</t>
  </si>
  <si>
    <t>212755215</t>
  </si>
  <si>
    <t>Trativody bez lože z drenážních trubek plastových flexibilních D 125 mm</t>
  </si>
  <si>
    <t>-96019437</t>
  </si>
  <si>
    <t>https://podminky.urs.cz/item/CS_URS_2022_01/212755215</t>
  </si>
  <si>
    <t>10*2</t>
  </si>
  <si>
    <t>4*2</t>
  </si>
  <si>
    <t>213311131</t>
  </si>
  <si>
    <t>Polštáře zhutněné pod základy z kameniva drobného drceného, frakce 0 - 4 mm</t>
  </si>
  <si>
    <t>123522250</t>
  </si>
  <si>
    <t>https://podminky.urs.cz/item/CS_URS_2022_01/213311131</t>
  </si>
  <si>
    <t>10,7*4,6*0,02</t>
  </si>
  <si>
    <t>2X01</t>
  </si>
  <si>
    <t>Lomová šachta KG 110 SN 4, dl. 1 m včetně štěrkového vsaku</t>
  </si>
  <si>
    <t>453637382</t>
  </si>
  <si>
    <t>564271014</t>
  </si>
  <si>
    <t>Podklad nebo podsyp ze štěrkopísku ŠP s rozprostřením, vlhčením a zhutněním plochy jednotlivě do 100 m2, po zhutnění tl. 280 mm</t>
  </si>
  <si>
    <t>1052071834</t>
  </si>
  <si>
    <t>https://podminky.urs.cz/item/CS_URS_2022_01/564271014</t>
  </si>
  <si>
    <t>10,7*4,6</t>
  </si>
  <si>
    <t>-1223171421</t>
  </si>
  <si>
    <t>pod nájezdy na váhu (CB kryt)</t>
  </si>
  <si>
    <t>2*(3,5*1)</t>
  </si>
  <si>
    <t>581141213</t>
  </si>
  <si>
    <t>Kryt cementobetonový silničních komunikací skupiny CB II tl. 220 mm</t>
  </si>
  <si>
    <t>1319102221</t>
  </si>
  <si>
    <t>https://podminky.urs.cz/item/CS_URS_2022_01/581141213</t>
  </si>
  <si>
    <t>nájezdy na váhu</t>
  </si>
  <si>
    <t>Ostatní konstrukce a práce</t>
  </si>
  <si>
    <t>9-001</t>
  </si>
  <si>
    <t>Silniční zapuštěná mostová váha 9x3 m</t>
  </si>
  <si>
    <t>1111620377</t>
  </si>
  <si>
    <t>Poznámka k položce:
Cena obsahuje:
1. mostní konstrukce
2. 4 ks tenzometrických snímačů s propojovacími kabely
3. váhový indikátor
4. speciální tenzometrický kabel 25 m
5. odolné krycí a tlumící pryžové pásy na nájezdech na váhu
6. T-profil pro obvodové těsnění
7. standardní dokumentace pro stavební připravenost
(body 1-7 - 334 000,-)
8. doprava, montáž, uvedení do provozu, zaškolení obsluhy - 65 000,-
9. ověření váhy za účasti ČMI  - 25 000,-
10. prefabrikovaný železobetonový základ - 115 000,-</t>
  </si>
  <si>
    <t>919123121</t>
  </si>
  <si>
    <t>Utěsnění dilatačních spár profily nebo pásy pásem přitavením na svislou hranu betonové desky asfaltovým izolačním</t>
  </si>
  <si>
    <t>842064952</t>
  </si>
  <si>
    <t>https://podminky.urs.cz/item/CS_URS_2022_01/919123121</t>
  </si>
  <si>
    <t>11,5*2</t>
  </si>
  <si>
    <t>3,5*2</t>
  </si>
  <si>
    <t>919716111</t>
  </si>
  <si>
    <t>Ocelová výztuž cementobetonového krytu ze svařovaných sítí hmotnosti do 7,5 kg/m2</t>
  </si>
  <si>
    <t>-1350651538</t>
  </si>
  <si>
    <t>https://podminky.urs.cz/item/CS_URS_2022_01/919716111</t>
  </si>
  <si>
    <t>průměr drátu 8 mm, oka 150x150 mm - 5,39 kg/m2</t>
  </si>
  <si>
    <t>(7*5,39)/1000</t>
  </si>
  <si>
    <t>998226011</t>
  </si>
  <si>
    <t>Přesun hmot pro pozemní komunikace a letiště s krytem montovaným ze silničních dílců ze železového nebo předpjatého betonu dopravní vzdálenost do 200 m jakékoliv délky objektu</t>
  </si>
  <si>
    <t>551440870</t>
  </si>
  <si>
    <t>https://podminky.urs.cz/item/CS_URS_2022_01/998226011</t>
  </si>
  <si>
    <t>Poznámka k položce:
V přesunu hmot je zohledněna vnitrostaveništní manipulace včetně čerpání betonu.
POZN.:
1. Pokud se prefabrikáty složí přímo do prostoru technologické manipulace (pracovní zóna jeřábu), nezapočítává se jejich hmotnost do hmotnosti pro výpočet přesunu hmot.
2. U podkladů z kameniva a štěrkopísku, u betonových podkladů (základových kcí) je uvažováno dodání materiálu přímo na místo zabudování nebo do prostoru technologické manipulace. U těchto položek se hmotnost materiálu nezapočítává do výpočtu přesunu hmot.</t>
  </si>
  <si>
    <t>SO 05 - Betonový box</t>
  </si>
  <si>
    <t>-1982103775</t>
  </si>
  <si>
    <t>2*24</t>
  </si>
  <si>
    <t>1,5*8,55</t>
  </si>
  <si>
    <t>132251252</t>
  </si>
  <si>
    <t>Hloubení nezapažených rýh šířky přes 800 do 2 000 mm strojně s urovnáním dna do předepsaného profilu a spádu v hornině třídy těžitelnosti I skupiny 3 přes 20 do 50 m3</t>
  </si>
  <si>
    <t>1341622225</t>
  </si>
  <si>
    <t>https://podminky.urs.cz/item/CS_URS_2022_01/132251252</t>
  </si>
  <si>
    <t>1,5*0,35*8,55</t>
  </si>
  <si>
    <t>2*0,35*24</t>
  </si>
  <si>
    <t>21,3</t>
  </si>
  <si>
    <t>765982151</t>
  </si>
  <si>
    <t>2036477183</t>
  </si>
  <si>
    <t>61*0,4</t>
  </si>
  <si>
    <t>1563423243</t>
  </si>
  <si>
    <t>21,3*30</t>
  </si>
  <si>
    <t>-1301892304</t>
  </si>
  <si>
    <t>21,3*1,8</t>
  </si>
  <si>
    <t>-1515799116</t>
  </si>
  <si>
    <t>1291772245</t>
  </si>
  <si>
    <t>0,45*0,5*24</t>
  </si>
  <si>
    <t>1346261017</t>
  </si>
  <si>
    <t>2,5*0,3*32,55</t>
  </si>
  <si>
    <t>1003365470</t>
  </si>
  <si>
    <t>1,9*0,1*32,55</t>
  </si>
  <si>
    <t>332540239</t>
  </si>
  <si>
    <t>1,5*0,6*32,55</t>
  </si>
  <si>
    <t>-841118258</t>
  </si>
  <si>
    <t>68,1*0,6</t>
  </si>
  <si>
    <t>292474144</t>
  </si>
  <si>
    <t>274362021</t>
  </si>
  <si>
    <t>Výztuž základů pasů ze svařovaných sítí z drátů typu KARI</t>
  </si>
  <si>
    <t>1086280863</t>
  </si>
  <si>
    <t>https://podminky.urs.cz/item/CS_URS_2022_01/274362021</t>
  </si>
  <si>
    <t>KH 30, průměr drátu 6 mm, oka 100x100 mm - 4,44 kg/m2</t>
  </si>
  <si>
    <t>((1,5*24)*4,44)/1000</t>
  </si>
  <si>
    <t>((1,5*8,55)*4,44)/1000</t>
  </si>
  <si>
    <t>327112111</t>
  </si>
  <si>
    <t>Opěrné zdi nebo dělicí stěny z betonových bloků ukládaných na pero a drážku tloušťky 600 mm</t>
  </si>
  <si>
    <t>-1565071390</t>
  </si>
  <si>
    <t>https://podminky.urs.cz/item/CS_URS_2022_01/327112111</t>
  </si>
  <si>
    <t>Poznámka k položce:
Bloky lze použít pro dočasné i trvalé dělicí stěny, opěrné zdi, boxy pro sypké materiály nebo zajištění výkopů. </t>
  </si>
  <si>
    <t>33*3</t>
  </si>
  <si>
    <t>Ztužení stěny ocelovými táhly průměru M20</t>
  </si>
  <si>
    <t>379675767</t>
  </si>
  <si>
    <t>Poznámka k položce:
kotvení 27x (M20 dl. 3,65 m)</t>
  </si>
  <si>
    <t>998152111</t>
  </si>
  <si>
    <t>Přesun hmot pro zdi a valy samostatné montované z dílců železobetonových nebo z předpjatého betonu vodorovná dopravní vzdálenost do 50 m, pro zdi výšky do 12 m</t>
  </si>
  <si>
    <t>-1119914472</t>
  </si>
  <si>
    <t>https://podminky.urs.cz/item/CS_URS_2022_01/998152111</t>
  </si>
  <si>
    <t>Poznámka k položce:
V přesunu hmot je zohledněna vnitrostaveništní manipulace včetně čerpání betonu pro základové pasy.
POZN.:
1. Pokud se prefabrikáty složí přímo do prostoru technologické manipulace (pracovní zóna jeřábu), nezapočítává se jejich hmotnost do hmotnosti pro výpočet přesunu hmot.
2. U podkladů z kameniva a štěrkopísku, u betonových podkladů (základových kcí) je uvažováno dodání materiálu přímo na místo zabudování nebo do prostoru technologické manipulace. U těchto položek se hmotnost materiálu nezapočítává do výpočtu přesunu hmot.</t>
  </si>
  <si>
    <t>VON -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</si>
  <si>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</si>
  <si>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</si>
  <si>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</si>
  <si>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</si>
  <si>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</si>
  <si>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</si>
  <si>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</si>
  <si>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</si>
  <si>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</si>
  <si>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</si>
  <si>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011134000</t>
  </si>
  <si>
    <t>Hydrogeologický průzkum pro vrtanou studnu</t>
  </si>
  <si>
    <t>1899706663</t>
  </si>
  <si>
    <t>https://podminky.urs.cz/item/CS_URS_2022_01/011134000</t>
  </si>
  <si>
    <t>Poznámka k položce:
Vyhodnocení hydrogeologickou zprávou.</t>
  </si>
  <si>
    <t>012103000</t>
  </si>
  <si>
    <t>Geodetické práce před výstavbou</t>
  </si>
  <si>
    <t>1869952598</t>
  </si>
  <si>
    <t>https://podminky.urs.cz/item/CS_URS_2021_01/012103000</t>
  </si>
  <si>
    <t xml:space="preserve">Poznámka k položce:
Vytyčení objektů stavby a pevných vytyčovacích bodů vč. fixace.
Zajištění vytyčení veškerých stávajících inženýrských sítí (včetně úhrady za vytyčení), odpovědnost za jejich neporušení během výstavby a zpětné předání jejich správcům.
</t>
  </si>
  <si>
    <t>012203000</t>
  </si>
  <si>
    <t>Geodetické práce při provádění stavby</t>
  </si>
  <si>
    <t>-716992381</t>
  </si>
  <si>
    <t>https://podminky.urs.cz/item/CS_URS_2021_01/012203000</t>
  </si>
  <si>
    <t>Poznámka k položce:
- výšková měření, výpočet objemů aj., které mají charakter kontrolních a upřesňujících činností
- měření posunu a změn polohy bodů v průběhu výstavby</t>
  </si>
  <si>
    <t>012303000</t>
  </si>
  <si>
    <t>Geodetické práce po výstavbě</t>
  </si>
  <si>
    <t>-1806197614</t>
  </si>
  <si>
    <t>https://podminky.urs.cz/item/CS_URS_2021_01/012303000</t>
  </si>
  <si>
    <t xml:space="preserve">Poznámka k položce:
Vypracování geodetického zaměření skutečného stavu v rozsahu nezbytném pro zápis změny do katastru nemovitostí nebo do dokumentací správců IS.
Zajištění veškerých geodetických prací souvisejících s realizací díla. Např: zaměření kanalizační přípojky, dešťové kanalizace, potrubí plynovodu, přípojky NN a rozvodů VO aj.
</t>
  </si>
  <si>
    <t>013002000</t>
  </si>
  <si>
    <t>Projektové práce pro vrtanou studnu a vodovodní přípojku</t>
  </si>
  <si>
    <t>-944512181</t>
  </si>
  <si>
    <t>https://podminky.urs.cz/item/CS_URS_2022_01/013002000</t>
  </si>
  <si>
    <t>013254000</t>
  </si>
  <si>
    <t>Dokumentace skutečného provedení stavby</t>
  </si>
  <si>
    <t>-1733248183</t>
  </si>
  <si>
    <t>https://podminky.urs.cz/item/CS_URS_2021_01/013254000</t>
  </si>
  <si>
    <t>Poznámka k položce:
Dokumentace 3x v listinné a digitální podobě, zakreslení změn PD, vč. revizí, prohlášení o shodě, likvidace odpadů apod.</t>
  </si>
  <si>
    <t>013294000</t>
  </si>
  <si>
    <t>Ostatní dokumentace</t>
  </si>
  <si>
    <t>-1125388773</t>
  </si>
  <si>
    <t>https://podminky.urs.cz/item/CS_URS_2021_01/013294000</t>
  </si>
  <si>
    <t>Poznámka k položce:
Fotodokumentace stavby před zahájením stavby, v průběhu výstavby a po výstavbě - zařazení fotek do fotoalba v časové posloupnosti a popisem činnosti a číslem ojektů, v listinné a digitální podobě, pasport okolních objektů.
Dílenská a výrobní dokumentace.</t>
  </si>
  <si>
    <t>VRN3</t>
  </si>
  <si>
    <t>Zařízení staveniště</t>
  </si>
  <si>
    <t>030001000</t>
  </si>
  <si>
    <t>2107090039</t>
  </si>
  <si>
    <t>https://podminky.urs.cz/item/CS_URS_2021_01/030001000</t>
  </si>
  <si>
    <t xml:space="preserve">Poznámka k položce:
Náklady na :
- související přípravné práce (projektové práce a terénní úpravy pro zařízení staveniště)
- vybavení staveniště (stavební buňky, mobilní WC, pronájem ploch, provizorní komunikace aj.)
- připojení na inženýrské sítě vč. nákladů na energii 
- zabezpečení staveniště (oplocení staveniště, opatření na ochranu sousedních pozemků, osvětlení staveniště, informační tabule stavby, dopravní značení na staveništi aj.)
- zrušení zařízení staveniště (rozebrání, bourání a odvoz zařízení staveniště, úprava terénu do původního stavu)
Cena byla určena procentuálně (≤3%) ze základních rozpočtových nákladů stavby (ZRN = HSV+PSV). </t>
  </si>
  <si>
    <t>VRN4</t>
  </si>
  <si>
    <t>Inženýrská činnost</t>
  </si>
  <si>
    <t>040001000</t>
  </si>
  <si>
    <t>-1916335036</t>
  </si>
  <si>
    <t>https://podminky.urs.cz/item/CS_URS_2021_01/040001000</t>
  </si>
  <si>
    <t xml:space="preserve">Poznámka k položce:
K inženýrské činnosti řadíme:
dozory (dozor projektanta, investora, SSD, BOZP, hydrogeologa aj.)
posudky (plán BOZP, PENB, energetický štítek obálky budovy aj.)
zkoušky a měření (tlakové, zátěžové, hutnící, měření a monitoring atd.)
revize (náklady na revize dočasných objektů nebo zařízení staveniště)
kompletační a koordinační činnost (náklady na výběrové řízení, činnosti související se zakázkou atd.)
ostatní inženýrská činnost
Cena byla určena procentuálně (≤3%) ze základních rozpočtových nákladů stavby (ZRN = HSV+PSV). </t>
  </si>
  <si>
    <t>043134000</t>
  </si>
  <si>
    <t>Zkoušky zatěžovací</t>
  </si>
  <si>
    <t>1301378005</t>
  </si>
  <si>
    <t>https://podminky.urs.cz/item/CS_URS_2021_01/043134000</t>
  </si>
  <si>
    <t>Poznámka k položce:
Statické zatěžovací zkoušky pro kontrolu zhutnění podloží komunikace a pro kontrolu hutnění zásypů výkopů sítí rázové zkoušky. Předpokládané množství zkoušek 12.
 V ceně jsou započteny technické práce při měření, vyhodnocení zkoušek a protokol včetně dopravy.</t>
  </si>
  <si>
    <t>043194000</t>
  </si>
  <si>
    <t>Hydrodynamická čerpací zkouška vrtané studny (dlouhodobá čerpací zkouška v délce 2 dnů)</t>
  </si>
  <si>
    <t>1529472523</t>
  </si>
  <si>
    <t>https://podminky.urs.cz/item/CS_URS_2022_01/043194000</t>
  </si>
  <si>
    <t>VRN7</t>
  </si>
  <si>
    <t>Provozní vlivy</t>
  </si>
  <si>
    <t>072002000</t>
  </si>
  <si>
    <t>Silniční provoz</t>
  </si>
  <si>
    <t>952591844</t>
  </si>
  <si>
    <t>https://podminky.urs.cz/item/CS_URS_2021_01/072002000</t>
  </si>
  <si>
    <t xml:space="preserve">Poznámka k položce:
Náklady na vyhotovení návrhu dočasného dopravního značení tzn. např. projednání, vytyčení a zrušení objížďky, náklady na omezení nebo přerušení provozu při použití značek, semaforů, zábran, kuželů, světelné signalizace apod., jejich projednání s dotčenými orgány a organizacemi, rozmístění značek, přemisťování a jejich údržba během výstavby včetně následného odstranění po ukončení stavebních prací.
</t>
  </si>
  <si>
    <t>075002000</t>
  </si>
  <si>
    <t>Ochranná pásma</t>
  </si>
  <si>
    <t>-547206436</t>
  </si>
  <si>
    <t>https://podminky.urs.cz/item/CS_URS_2021_01/075002000</t>
  </si>
  <si>
    <t xml:space="preserve">Poznámka k položce:
Jedná se o náklady související se zákazem, omezením nebo výkonem stavebních prací prováděných v blízkosti nadzemních el. vedení, křížení el. vedení, podzemních kabelových vedení, vodovodních vedení, vedení plynu, teplovodů, ropovodů, měníren proudu, trafostanic, ochranných pásem vodních zdrojů, vodáren, čistíren vod, plynáren, plynojemů apod.
Cena byla určena procentuálně (≤1,5%) ze základních rozpočtových nákladů stavby (ZRN = HSV+PSV). 
</t>
  </si>
  <si>
    <t>VRN9</t>
  </si>
  <si>
    <t>Ostatní náklady</t>
  </si>
  <si>
    <t>005211080R</t>
  </si>
  <si>
    <t>Bezpečnostní a hygienická opatření na staveništi</t>
  </si>
  <si>
    <t>966905339</t>
  </si>
  <si>
    <t xml:space="preserve">Poznámka k položce: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poplachové směrnice) a z hlediska provozu staveniště (provozně dopravní řád). </t>
  </si>
  <si>
    <t>0910</t>
  </si>
  <si>
    <t>Vypracování geometrického plánu pro vklad stavby do katastru nemovitostí</t>
  </si>
  <si>
    <t>889855202</t>
  </si>
  <si>
    <t>0911</t>
  </si>
  <si>
    <t>Zajištění vytyčení veškerých podzemních zařízení a sítí</t>
  </si>
  <si>
    <t>-332849382</t>
  </si>
  <si>
    <t>Poznámka k položce:
V cenách jsou zahrnuty i náklady na:
a) pochůzky projektovanou tratí,
b) vyznačení budoucí trasy,
c) rozmístění, očíslování a označení opěrných bodů,
d) označení překážek a míst pro kabelové prostupy a podchodové štoly.</t>
  </si>
  <si>
    <t>0912</t>
  </si>
  <si>
    <t>Opatření na ochranu pozemků sousedních se staveništěm</t>
  </si>
  <si>
    <t>-929089184</t>
  </si>
  <si>
    <t xml:space="preserve">Poznámka k položce:
Opravy, údržba a průběžné čištění, kropení komunikací užívaných v průběhu výstavby.
</t>
  </si>
  <si>
    <t>0913</t>
  </si>
  <si>
    <t>Dodávka a montáž informační tabule dle odstavce 12.2 smlouvy o dílo</t>
  </si>
  <si>
    <t>229828798</t>
  </si>
  <si>
    <t>0914</t>
  </si>
  <si>
    <t>Zajištění povinné publicity - dodávka a montáž dle odstavce 12.3 smlouvy o dílo</t>
  </si>
  <si>
    <t>-2108983328</t>
  </si>
  <si>
    <t>0915</t>
  </si>
  <si>
    <t>Dodání všech legislativou daných dokladů pro převedení průzkumného díla na trvalé vodní dílo</t>
  </si>
  <si>
    <t>-417199104</t>
  </si>
  <si>
    <t>0916</t>
  </si>
  <si>
    <t>Dodání dokladů nutných k přejímce stavby a pro vydání kolaudačního souhlasu</t>
  </si>
  <si>
    <t>-900866472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</si>
  <si>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</si>
  <si>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</si>
  <si>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</si>
  <si>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</si>
  <si>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</si>
  <si>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</si>
  <si>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</si>
  <si>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</si>
  <si>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</si>
  <si>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</si>
  <si>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</si>
  <si>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</si>
  <si>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</si>
  <si>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Provozní soubor</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</si>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</sst>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23" fillId="4"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22" xfId="0" applyFont="1" applyBorder="1" applyAlignment="1" applyProtection="1">
      <alignment vertical="center"/>
      <protection/>
    </xf>
    <xf numFmtId="0" fontId="41" fillId="0" borderId="3" xfId="0" applyFont="1" applyBorder="1" applyAlignment="1">
      <alignment vertical="center"/>
    </xf>
    <xf numFmtId="0" fontId="40" fillId="2" borderId="14"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0" fillId="0" borderId="0" xfId="0" applyFont="1" applyBorder="1" applyAlignment="1">
      <alignment horizontal="left" vertical="center" wrapText="1"/>
    </xf>
    <xf numFmtId="0" fontId="44"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4"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0" xfId="0" applyFont="1" applyBorder="1" applyAlignment="1">
      <alignment horizontal="left" vertical="center"/>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4" fillId="0" borderId="0" xfId="0" applyFont="1" applyBorder="1" applyAlignment="1">
      <alignment horizontal="center"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hyperlink" Target="https://podminky.urs.cz/item/CS_URS_2022_01/121151106" TargetMode="External" /><Relationship Id="rId2" Type="http://schemas.openxmlformats.org/officeDocument/2006/relationships/hyperlink" Target="https://podminky.urs.cz/item/CS_URS_2022_01/131151100" TargetMode="External" /><Relationship Id="rId3" Type="http://schemas.openxmlformats.org/officeDocument/2006/relationships/hyperlink" Target="https://podminky.urs.cz/item/CS_URS_2022_01/132151101" TargetMode="External" /><Relationship Id="rId4" Type="http://schemas.openxmlformats.org/officeDocument/2006/relationships/hyperlink" Target="https://podminky.urs.cz/item/CS_URS_2022_01/132151252" TargetMode="External" /><Relationship Id="rId5" Type="http://schemas.openxmlformats.org/officeDocument/2006/relationships/hyperlink" Target="https://podminky.urs.cz/item/CS_URS_2022_01/162251102" TargetMode="External" /><Relationship Id="rId6" Type="http://schemas.openxmlformats.org/officeDocument/2006/relationships/hyperlink" Target="https://podminky.urs.cz/item/CS_URS_2022_01/162351104" TargetMode="External" /><Relationship Id="rId7" Type="http://schemas.openxmlformats.org/officeDocument/2006/relationships/hyperlink" Target="https://podminky.urs.cz/item/CS_URS_2022_01/174111101" TargetMode="External" /><Relationship Id="rId8" Type="http://schemas.openxmlformats.org/officeDocument/2006/relationships/hyperlink" Target="https://podminky.urs.cz/item/CS_URS_2022_01/174151101" TargetMode="External" /><Relationship Id="rId9" Type="http://schemas.openxmlformats.org/officeDocument/2006/relationships/hyperlink" Target="https://podminky.urs.cz/item/CS_URS_2022_01/271542211" TargetMode="External" /><Relationship Id="rId10" Type="http://schemas.openxmlformats.org/officeDocument/2006/relationships/hyperlink" Target="https://podminky.urs.cz/item/CS_URS_2022_01/273313511" TargetMode="External" /><Relationship Id="rId11" Type="http://schemas.openxmlformats.org/officeDocument/2006/relationships/hyperlink" Target="https://podminky.urs.cz/item/CS_URS_2022_01/273321411" TargetMode="External" /><Relationship Id="rId12" Type="http://schemas.openxmlformats.org/officeDocument/2006/relationships/hyperlink" Target="https://podminky.urs.cz/item/CS_URS_2022_01/273351121" TargetMode="External" /><Relationship Id="rId13" Type="http://schemas.openxmlformats.org/officeDocument/2006/relationships/hyperlink" Target="https://podminky.urs.cz/item/CS_URS_2022_01/273351122" TargetMode="External" /><Relationship Id="rId14" Type="http://schemas.openxmlformats.org/officeDocument/2006/relationships/hyperlink" Target="https://podminky.urs.cz/item/CS_URS_2022_01/273362021" TargetMode="External" /><Relationship Id="rId15" Type="http://schemas.openxmlformats.org/officeDocument/2006/relationships/hyperlink" Target="https://podminky.urs.cz/item/CS_URS_2022_01/274313711" TargetMode="External" /><Relationship Id="rId16" Type="http://schemas.openxmlformats.org/officeDocument/2006/relationships/hyperlink" Target="https://podminky.urs.cz/item/CS_URS_2022_01/279113144" TargetMode="External" /><Relationship Id="rId17" Type="http://schemas.openxmlformats.org/officeDocument/2006/relationships/hyperlink" Target="https://podminky.urs.cz/item/CS_URS_2022_01/279361821" TargetMode="External" /><Relationship Id="rId18" Type="http://schemas.openxmlformats.org/officeDocument/2006/relationships/hyperlink" Target="https://podminky.urs.cz/item/CS_URS_2022_01/311101212" TargetMode="External" /><Relationship Id="rId19" Type="http://schemas.openxmlformats.org/officeDocument/2006/relationships/hyperlink" Target="https://podminky.urs.cz/item/CS_URS_2022_01/311101213" TargetMode="External" /><Relationship Id="rId20" Type="http://schemas.openxmlformats.org/officeDocument/2006/relationships/hyperlink" Target="https://podminky.urs.cz/item/CS_URS_2022_01/311270391" TargetMode="External" /><Relationship Id="rId21" Type="http://schemas.openxmlformats.org/officeDocument/2006/relationships/hyperlink" Target="https://podminky.urs.cz/item/CS_URS_2022_01/317278001" TargetMode="External" /><Relationship Id="rId22" Type="http://schemas.openxmlformats.org/officeDocument/2006/relationships/hyperlink" Target="https://podminky.urs.cz/item/CS_URS_2022_01/317278002" TargetMode="External" /><Relationship Id="rId23" Type="http://schemas.openxmlformats.org/officeDocument/2006/relationships/hyperlink" Target="https://podminky.urs.cz/item/CS_URS_2022_01/317278221" TargetMode="External" /><Relationship Id="rId24" Type="http://schemas.openxmlformats.org/officeDocument/2006/relationships/hyperlink" Target="https://podminky.urs.cz/item/CS_URS_2022_01/317278241" TargetMode="External" /><Relationship Id="rId25" Type="http://schemas.openxmlformats.org/officeDocument/2006/relationships/hyperlink" Target="https://podminky.urs.cz/item/CS_URS_2022_01/342271401" TargetMode="External" /><Relationship Id="rId26" Type="http://schemas.openxmlformats.org/officeDocument/2006/relationships/hyperlink" Target="https://podminky.urs.cz/item/CS_URS_2022_01/411168285" TargetMode="External" /><Relationship Id="rId27" Type="http://schemas.openxmlformats.org/officeDocument/2006/relationships/hyperlink" Target="https://podminky.urs.cz/item/CS_URS_2022_01/417321414" TargetMode="External" /><Relationship Id="rId28" Type="http://schemas.openxmlformats.org/officeDocument/2006/relationships/hyperlink" Target="https://podminky.urs.cz/item/CS_URS_2022_01/417351115" TargetMode="External" /><Relationship Id="rId29" Type="http://schemas.openxmlformats.org/officeDocument/2006/relationships/hyperlink" Target="https://podminky.urs.cz/item/CS_URS_2022_01/417351116" TargetMode="External" /><Relationship Id="rId30" Type="http://schemas.openxmlformats.org/officeDocument/2006/relationships/hyperlink" Target="https://podminky.urs.cz/item/CS_URS_2022_01/417361821" TargetMode="External" /><Relationship Id="rId31" Type="http://schemas.openxmlformats.org/officeDocument/2006/relationships/hyperlink" Target="https://podminky.urs.cz/item/CS_URS_2022_01/611321341" TargetMode="External" /><Relationship Id="rId32" Type="http://schemas.openxmlformats.org/officeDocument/2006/relationships/hyperlink" Target="https://podminky.urs.cz/item/CS_URS_2022_01/612321341" TargetMode="External" /><Relationship Id="rId33" Type="http://schemas.openxmlformats.org/officeDocument/2006/relationships/hyperlink" Target="https://podminky.urs.cz/item/CS_URS_2022_01/619991011" TargetMode="External" /><Relationship Id="rId34" Type="http://schemas.openxmlformats.org/officeDocument/2006/relationships/hyperlink" Target="https://podminky.urs.cz/item/CS_URS_2022_01/619991021" TargetMode="External" /><Relationship Id="rId35" Type="http://schemas.openxmlformats.org/officeDocument/2006/relationships/hyperlink" Target="https://podminky.urs.cz/item/CS_URS_2022_01/622142001" TargetMode="External" /><Relationship Id="rId36" Type="http://schemas.openxmlformats.org/officeDocument/2006/relationships/hyperlink" Target="https://podminky.urs.cz/item/CS_URS_2022_01/622151011" TargetMode="External" /><Relationship Id="rId37" Type="http://schemas.openxmlformats.org/officeDocument/2006/relationships/hyperlink" Target="https://podminky.urs.cz/item/CS_URS_2022_01/622211031" TargetMode="External" /><Relationship Id="rId38" Type="http://schemas.openxmlformats.org/officeDocument/2006/relationships/hyperlink" Target="https://podminky.urs.cz/item/CS_URS_2022_01/622252001" TargetMode="External" /><Relationship Id="rId39" Type="http://schemas.openxmlformats.org/officeDocument/2006/relationships/hyperlink" Target="https://podminky.urs.cz/item/CS_URS_2022_01/622252002" TargetMode="External" /><Relationship Id="rId40" Type="http://schemas.openxmlformats.org/officeDocument/2006/relationships/hyperlink" Target="https://podminky.urs.cz/item/CS_URS_2022_01/622511112" TargetMode="External" /><Relationship Id="rId41" Type="http://schemas.openxmlformats.org/officeDocument/2006/relationships/hyperlink" Target="https://podminky.urs.cz/item/CS_URS_2022_01/622521012" TargetMode="External" /><Relationship Id="rId42" Type="http://schemas.openxmlformats.org/officeDocument/2006/relationships/hyperlink" Target="https://podminky.urs.cz/item/CS_URS_2022_01/629991012" TargetMode="External" /><Relationship Id="rId43" Type="http://schemas.openxmlformats.org/officeDocument/2006/relationships/hyperlink" Target="https://podminky.urs.cz/item/CS_URS_2022_01/631311114" TargetMode="External" /><Relationship Id="rId44" Type="http://schemas.openxmlformats.org/officeDocument/2006/relationships/hyperlink" Target="https://podminky.urs.cz/item/CS_URS_2022_01/635111141" TargetMode="External" /><Relationship Id="rId45" Type="http://schemas.openxmlformats.org/officeDocument/2006/relationships/hyperlink" Target="https://podminky.urs.cz/item/CS_URS_2022_01/637211121" TargetMode="External" /><Relationship Id="rId46" Type="http://schemas.openxmlformats.org/officeDocument/2006/relationships/hyperlink" Target="https://podminky.urs.cz/item/CS_URS_2022_01/998011001" TargetMode="External" /><Relationship Id="rId47" Type="http://schemas.openxmlformats.org/officeDocument/2006/relationships/hyperlink" Target="https://podminky.urs.cz/item/CS_URS_2022_01/711161273" TargetMode="External" /><Relationship Id="rId48" Type="http://schemas.openxmlformats.org/officeDocument/2006/relationships/hyperlink" Target="https://podminky.urs.cz/item/CS_URS_2022_01/711161384" TargetMode="External" /><Relationship Id="rId49" Type="http://schemas.openxmlformats.org/officeDocument/2006/relationships/hyperlink" Target="https://podminky.urs.cz/item/CS_URS_2022_01/711831111" TargetMode="External" /><Relationship Id="rId50" Type="http://schemas.openxmlformats.org/officeDocument/2006/relationships/hyperlink" Target="https://podminky.urs.cz/item/CS_URS_2022_01/711831511" TargetMode="External" /><Relationship Id="rId51" Type="http://schemas.openxmlformats.org/officeDocument/2006/relationships/hyperlink" Target="https://podminky.urs.cz/item/CS_URS_2022_01/998711101" TargetMode="External" /><Relationship Id="rId52" Type="http://schemas.openxmlformats.org/officeDocument/2006/relationships/hyperlink" Target="https://podminky.urs.cz/item/CS_URS_2022_01/712311101" TargetMode="External" /><Relationship Id="rId53" Type="http://schemas.openxmlformats.org/officeDocument/2006/relationships/hyperlink" Target="https://podminky.urs.cz/item/CS_URS_2022_01/712341559" TargetMode="External" /><Relationship Id="rId54" Type="http://schemas.openxmlformats.org/officeDocument/2006/relationships/hyperlink" Target="https://podminky.urs.cz/item/CS_URS_2022_01/712363504" TargetMode="External" /><Relationship Id="rId55" Type="http://schemas.openxmlformats.org/officeDocument/2006/relationships/hyperlink" Target="https://podminky.urs.cz/item/CS_URS_2022_01/712363005" TargetMode="External" /><Relationship Id="rId56" Type="http://schemas.openxmlformats.org/officeDocument/2006/relationships/hyperlink" Target="https://podminky.urs.cz/item/CS_URS_2022_01/712363112" TargetMode="External" /><Relationship Id="rId57" Type="http://schemas.openxmlformats.org/officeDocument/2006/relationships/hyperlink" Target="https://podminky.urs.cz/item/CS_URS_2022_01/712363352" TargetMode="External" /><Relationship Id="rId58" Type="http://schemas.openxmlformats.org/officeDocument/2006/relationships/hyperlink" Target="https://podminky.urs.cz/item/CS_URS_2022_01/712363353" TargetMode="External" /><Relationship Id="rId59" Type="http://schemas.openxmlformats.org/officeDocument/2006/relationships/hyperlink" Target="https://podminky.urs.cz/item/CS_URS_2022_01/712964703" TargetMode="External" /><Relationship Id="rId60" Type="http://schemas.openxmlformats.org/officeDocument/2006/relationships/hyperlink" Target="https://podminky.urs.cz/item/CS_URS_2022_01/998712101" TargetMode="External" /><Relationship Id="rId61" Type="http://schemas.openxmlformats.org/officeDocument/2006/relationships/hyperlink" Target="https://podminky.urs.cz/item/CS_URS_2022_01/713121111" TargetMode="External" /><Relationship Id="rId62" Type="http://schemas.openxmlformats.org/officeDocument/2006/relationships/hyperlink" Target="https://podminky.urs.cz/item/CS_URS_2022_01/713131141" TargetMode="External" /><Relationship Id="rId63" Type="http://schemas.openxmlformats.org/officeDocument/2006/relationships/hyperlink" Target="https://podminky.urs.cz/item/CS_URS_2022_01/713141152" TargetMode="External" /><Relationship Id="rId64" Type="http://schemas.openxmlformats.org/officeDocument/2006/relationships/hyperlink" Target="https://podminky.urs.cz/item/CS_URS_2022_01/713141311" TargetMode="External" /><Relationship Id="rId65" Type="http://schemas.openxmlformats.org/officeDocument/2006/relationships/hyperlink" Target="https://podminky.urs.cz/item/CS_URS_2022_01/713141358" TargetMode="External" /><Relationship Id="rId66" Type="http://schemas.openxmlformats.org/officeDocument/2006/relationships/hyperlink" Target="https://podminky.urs.cz/item/CS_URS_2022_01/713191132" TargetMode="External" /><Relationship Id="rId67" Type="http://schemas.openxmlformats.org/officeDocument/2006/relationships/hyperlink" Target="https://podminky.urs.cz/item/CS_URS_2022_01/998713101" TargetMode="External" /><Relationship Id="rId68" Type="http://schemas.openxmlformats.org/officeDocument/2006/relationships/hyperlink" Target="https://podminky.urs.cz/item/CS_URS_2022_01/762361313" TargetMode="External" /><Relationship Id="rId69" Type="http://schemas.openxmlformats.org/officeDocument/2006/relationships/hyperlink" Target="https://podminky.urs.cz/item/CS_URS_2022_01/762723341" TargetMode="External" /><Relationship Id="rId70" Type="http://schemas.openxmlformats.org/officeDocument/2006/relationships/hyperlink" Target="https://podminky.urs.cz/item/CS_URS_2022_01/998762101" TargetMode="External" /><Relationship Id="rId71" Type="http://schemas.openxmlformats.org/officeDocument/2006/relationships/hyperlink" Target="https://podminky.urs.cz/item/CS_URS_2022_01/763131451" TargetMode="External" /><Relationship Id="rId72" Type="http://schemas.openxmlformats.org/officeDocument/2006/relationships/hyperlink" Target="https://podminky.urs.cz/item/CS_URS_2022_01/998763301" TargetMode="External" /><Relationship Id="rId73" Type="http://schemas.openxmlformats.org/officeDocument/2006/relationships/hyperlink" Target="https://podminky.urs.cz/item/CS_URS_2022_01/764212664" TargetMode="External" /><Relationship Id="rId74" Type="http://schemas.openxmlformats.org/officeDocument/2006/relationships/hyperlink" Target="https://podminky.urs.cz/item/CS_URS_2022_01/764214607" TargetMode="External" /><Relationship Id="rId75" Type="http://schemas.openxmlformats.org/officeDocument/2006/relationships/hyperlink" Target="https://podminky.urs.cz/item/CS_URS_2022_01/764215646" TargetMode="External" /><Relationship Id="rId76" Type="http://schemas.openxmlformats.org/officeDocument/2006/relationships/hyperlink" Target="https://podminky.urs.cz/item/CS_URS_2022_01/764216642" TargetMode="External" /><Relationship Id="rId77" Type="http://schemas.openxmlformats.org/officeDocument/2006/relationships/hyperlink" Target="https://podminky.urs.cz/item/CS_URS_2022_01/764216665" TargetMode="External" /><Relationship Id="rId78" Type="http://schemas.openxmlformats.org/officeDocument/2006/relationships/hyperlink" Target="https://podminky.urs.cz/item/CS_URS_2022_01/764511602" TargetMode="External" /><Relationship Id="rId79" Type="http://schemas.openxmlformats.org/officeDocument/2006/relationships/hyperlink" Target="https://podminky.urs.cz/item/CS_URS_2022_01/764511642" TargetMode="External" /><Relationship Id="rId80" Type="http://schemas.openxmlformats.org/officeDocument/2006/relationships/hyperlink" Target="https://podminky.urs.cz/item/CS_URS_2022_01/764518622" TargetMode="External" /><Relationship Id="rId81" Type="http://schemas.openxmlformats.org/officeDocument/2006/relationships/hyperlink" Target="https://podminky.urs.cz/item/CS_URS_2022_01/998764101" TargetMode="External" /><Relationship Id="rId82" Type="http://schemas.openxmlformats.org/officeDocument/2006/relationships/hyperlink" Target="https://podminky.urs.cz/item/CS_URS_2022_01/766622131" TargetMode="External" /><Relationship Id="rId83" Type="http://schemas.openxmlformats.org/officeDocument/2006/relationships/hyperlink" Target="https://podminky.urs.cz/item/CS_URS_2022_01/766660171" TargetMode="External" /><Relationship Id="rId84" Type="http://schemas.openxmlformats.org/officeDocument/2006/relationships/hyperlink" Target="https://podminky.urs.cz/item/CS_URS_2022_01/766660172" TargetMode="External" /><Relationship Id="rId85" Type="http://schemas.openxmlformats.org/officeDocument/2006/relationships/hyperlink" Target="https://podminky.urs.cz/item/CS_URS_2022_01/766660411" TargetMode="External" /><Relationship Id="rId86" Type="http://schemas.openxmlformats.org/officeDocument/2006/relationships/hyperlink" Target="https://podminky.urs.cz/item/CS_URS_2022_01/766682111" TargetMode="External" /><Relationship Id="rId87" Type="http://schemas.openxmlformats.org/officeDocument/2006/relationships/hyperlink" Target="https://podminky.urs.cz/item/CS_URS_2022_01/766694111" TargetMode="External" /><Relationship Id="rId88" Type="http://schemas.openxmlformats.org/officeDocument/2006/relationships/hyperlink" Target="https://podminky.urs.cz/item/CS_URS_2022_01/766694112" TargetMode="External" /><Relationship Id="rId89" Type="http://schemas.openxmlformats.org/officeDocument/2006/relationships/hyperlink" Target="https://podminky.urs.cz/item/CS_URS_2022_01/998766101" TargetMode="External" /><Relationship Id="rId90" Type="http://schemas.openxmlformats.org/officeDocument/2006/relationships/hyperlink" Target="https://podminky.urs.cz/item/CS_URS_2022_01/767812611" TargetMode="External" /><Relationship Id="rId91" Type="http://schemas.openxmlformats.org/officeDocument/2006/relationships/hyperlink" Target="https://podminky.urs.cz/item/CS_URS_2022_01/998767101" TargetMode="External" /><Relationship Id="rId92" Type="http://schemas.openxmlformats.org/officeDocument/2006/relationships/hyperlink" Target="https://podminky.urs.cz/item/CS_URS_2022_01/771121011" TargetMode="External" /><Relationship Id="rId93" Type="http://schemas.openxmlformats.org/officeDocument/2006/relationships/hyperlink" Target="https://podminky.urs.cz/item/CS_URS_2022_01/771473112" TargetMode="External" /><Relationship Id="rId94" Type="http://schemas.openxmlformats.org/officeDocument/2006/relationships/hyperlink" Target="https://podminky.urs.cz/item/CS_URS_2022_01/771573114" TargetMode="External" /><Relationship Id="rId95" Type="http://schemas.openxmlformats.org/officeDocument/2006/relationships/hyperlink" Target="https://podminky.urs.cz/item/CS_URS_2022_01/771592011" TargetMode="External" /><Relationship Id="rId96" Type="http://schemas.openxmlformats.org/officeDocument/2006/relationships/hyperlink" Target="https://podminky.urs.cz/item/CS_URS_2022_01/998771101" TargetMode="External" /><Relationship Id="rId97" Type="http://schemas.openxmlformats.org/officeDocument/2006/relationships/hyperlink" Target="https://podminky.urs.cz/item/CS_URS_2022_01/776121112" TargetMode="External" /><Relationship Id="rId98" Type="http://schemas.openxmlformats.org/officeDocument/2006/relationships/hyperlink" Target="https://podminky.urs.cz/item/CS_URS_2022_01/776221111" TargetMode="External" /><Relationship Id="rId99" Type="http://schemas.openxmlformats.org/officeDocument/2006/relationships/hyperlink" Target="https://podminky.urs.cz/item/CS_URS_2022_01/776411111" TargetMode="External" /><Relationship Id="rId100" Type="http://schemas.openxmlformats.org/officeDocument/2006/relationships/hyperlink" Target="https://podminky.urs.cz/item/CS_URS_2022_01/998776101" TargetMode="External" /><Relationship Id="rId101" Type="http://schemas.openxmlformats.org/officeDocument/2006/relationships/hyperlink" Target="https://podminky.urs.cz/item/CS_URS_2022_01/781121011" TargetMode="External" /><Relationship Id="rId102" Type="http://schemas.openxmlformats.org/officeDocument/2006/relationships/hyperlink" Target="https://podminky.urs.cz/item/CS_URS_2022_01/781473113" TargetMode="External" /><Relationship Id="rId103" Type="http://schemas.openxmlformats.org/officeDocument/2006/relationships/hyperlink" Target="https://podminky.urs.cz/item/CS_URS_2022_01/781493111" TargetMode="External" /><Relationship Id="rId104" Type="http://schemas.openxmlformats.org/officeDocument/2006/relationships/hyperlink" Target="https://podminky.urs.cz/item/CS_URS_2022_01/781493511" TargetMode="External" /><Relationship Id="rId105" Type="http://schemas.openxmlformats.org/officeDocument/2006/relationships/hyperlink" Target="https://podminky.urs.cz/item/CS_URS_2022_01/998781101" TargetMode="External" /><Relationship Id="rId106" Type="http://schemas.openxmlformats.org/officeDocument/2006/relationships/hyperlink" Target="https://podminky.urs.cz/item/CS_URS_2022_01/784211001" TargetMode="External" /><Relationship Id="rId107"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hyperlink" Target="https://podminky.urs.cz/item/CS_URS_2023_01/111151221" TargetMode="External" /><Relationship Id="rId2" Type="http://schemas.openxmlformats.org/officeDocument/2006/relationships/hyperlink" Target="https://podminky.urs.cz/item/CS_URS_2023_01/119005131" TargetMode="External" /><Relationship Id="rId3" Type="http://schemas.openxmlformats.org/officeDocument/2006/relationships/hyperlink" Target="https://podminky.urs.cz/item/CS_URS_2022_01/131251100" TargetMode="External" /><Relationship Id="rId4" Type="http://schemas.openxmlformats.org/officeDocument/2006/relationships/hyperlink" Target="https://podminky.urs.cz/item/CS_URS_2022_01/174111101" TargetMode="External" /><Relationship Id="rId5" Type="http://schemas.openxmlformats.org/officeDocument/2006/relationships/hyperlink" Target="https://podminky.urs.cz/item/CS_URS_2023_01/181151321" TargetMode="External" /><Relationship Id="rId6" Type="http://schemas.openxmlformats.org/officeDocument/2006/relationships/hyperlink" Target="https://podminky.urs.cz/item/CS_URS_2023_01/181451131" TargetMode="External" /><Relationship Id="rId7" Type="http://schemas.openxmlformats.org/officeDocument/2006/relationships/hyperlink" Target="https://podminky.urs.cz/item/CS_URS_2022_01/182311124" TargetMode="External" /><Relationship Id="rId8" Type="http://schemas.openxmlformats.org/officeDocument/2006/relationships/hyperlink" Target="https://podminky.urs.cz/item/CS_URS_2022_01/184102311" TargetMode="External" /><Relationship Id="rId9" Type="http://schemas.openxmlformats.org/officeDocument/2006/relationships/hyperlink" Target="https://podminky.urs.cz/item/CS_URS_2023_01/184801131" TargetMode="External" /><Relationship Id="rId10" Type="http://schemas.openxmlformats.org/officeDocument/2006/relationships/hyperlink" Target="https://podminky.urs.cz/item/CS_URS_2023_01/184803111" TargetMode="External" /><Relationship Id="rId11" Type="http://schemas.openxmlformats.org/officeDocument/2006/relationships/hyperlink" Target="https://podminky.urs.cz/item/CS_URS_2022_01/184911311" TargetMode="External" /><Relationship Id="rId12" Type="http://schemas.openxmlformats.org/officeDocument/2006/relationships/hyperlink" Target="https://podminky.urs.cz/item/CS_URS_2022_01/184911421" TargetMode="External" /><Relationship Id="rId13" Type="http://schemas.openxmlformats.org/officeDocument/2006/relationships/hyperlink" Target="https://podminky.urs.cz/item/CS_URS_2023_01/185802113" TargetMode="External" /><Relationship Id="rId14" Type="http://schemas.openxmlformats.org/officeDocument/2006/relationships/hyperlink" Target="https://podminky.urs.cz/item/CS_URS_2023_01/185803111" TargetMode="External" /><Relationship Id="rId15" Type="http://schemas.openxmlformats.org/officeDocument/2006/relationships/hyperlink" Target="https://podminky.urs.cz/item/CS_URS_2023_01/185803211" TargetMode="External" /><Relationship Id="rId16" Type="http://schemas.openxmlformats.org/officeDocument/2006/relationships/hyperlink" Target="https://podminky.urs.cz/item/CS_URS_2023_01/185804215" TargetMode="External" /><Relationship Id="rId17" Type="http://schemas.openxmlformats.org/officeDocument/2006/relationships/hyperlink" Target="https://podminky.urs.cz/item/CS_URS_2023_01/185804416" TargetMode="External" /><Relationship Id="rId18" Type="http://schemas.openxmlformats.org/officeDocument/2006/relationships/hyperlink" Target="https://podminky.urs.cz/item/CS_URS_2023_01/185804426" TargetMode="External" /><Relationship Id="rId19" Type="http://schemas.openxmlformats.org/officeDocument/2006/relationships/hyperlink" Target="https://podminky.urs.cz/item/CS_URS_2023_01/185804514" TargetMode="External" /><Relationship Id="rId20" Type="http://schemas.openxmlformats.org/officeDocument/2006/relationships/hyperlink" Target="https://podminky.urs.cz/item/CS_URS_2023_01/185811221" TargetMode="External" /><Relationship Id="rId21" Type="http://schemas.openxmlformats.org/officeDocument/2006/relationships/hyperlink" Target="https://podminky.urs.cz/item/CS_URS_2023_01/185851121" TargetMode="External" /><Relationship Id="rId22" Type="http://schemas.openxmlformats.org/officeDocument/2006/relationships/hyperlink" Target="https://podminky.urs.cz/item/CS_URS_2022_01/233211115" TargetMode="External" /><Relationship Id="rId23" Type="http://schemas.openxmlformats.org/officeDocument/2006/relationships/hyperlink" Target="https://podminky.urs.cz/item/CS_URS_2022_01/275313611" TargetMode="External" /><Relationship Id="rId24" Type="http://schemas.openxmlformats.org/officeDocument/2006/relationships/hyperlink" Target="https://podminky.urs.cz/item/CS_URS_2022_01/275351121" TargetMode="External" /><Relationship Id="rId25" Type="http://schemas.openxmlformats.org/officeDocument/2006/relationships/hyperlink" Target="https://podminky.urs.cz/item/CS_URS_2022_01/275351122" TargetMode="External" /><Relationship Id="rId26" Type="http://schemas.openxmlformats.org/officeDocument/2006/relationships/hyperlink" Target="https://podminky.urs.cz/item/CS_URS_2022_01/338171124" TargetMode="External" /><Relationship Id="rId27" Type="http://schemas.openxmlformats.org/officeDocument/2006/relationships/hyperlink" Target="https://podminky.urs.cz/item/CS_URS_2022_01/338171125" TargetMode="External" /><Relationship Id="rId28" Type="http://schemas.openxmlformats.org/officeDocument/2006/relationships/hyperlink" Target="https://podminky.urs.cz/item/CS_URS_2022_01/348121221" TargetMode="External" /><Relationship Id="rId29" Type="http://schemas.openxmlformats.org/officeDocument/2006/relationships/hyperlink" Target="https://podminky.urs.cz/item/CS_URS_2022_01/348172117" TargetMode="External" /><Relationship Id="rId30" Type="http://schemas.openxmlformats.org/officeDocument/2006/relationships/hyperlink" Target="https://podminky.urs.cz/item/CS_URS_2022_01/348401130" TargetMode="External" /><Relationship Id="rId31" Type="http://schemas.openxmlformats.org/officeDocument/2006/relationships/hyperlink" Target="https://podminky.urs.cz/item/CS_URS_2022_01/348401350" TargetMode="External" /><Relationship Id="rId32" Type="http://schemas.openxmlformats.org/officeDocument/2006/relationships/hyperlink" Target="https://podminky.urs.cz/item/CS_URS_2022_01/348401360" TargetMode="External" /><Relationship Id="rId33" Type="http://schemas.openxmlformats.org/officeDocument/2006/relationships/hyperlink" Target="https://podminky.urs.cz/item/CS_URS_2022_01/998232110" TargetMode="External" /><Relationship Id="rId34" Type="http://schemas.openxmlformats.org/officeDocument/2006/relationships/hyperlink" Target="https://podminky.urs.cz/item/CS_URS_2022_01/998232121" TargetMode="External" /><Relationship Id="rId35"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hyperlink" Target="https://podminky.urs.cz/item/CS_URS_2022_01/121151106" TargetMode="External" /><Relationship Id="rId2" Type="http://schemas.openxmlformats.org/officeDocument/2006/relationships/hyperlink" Target="https://podminky.urs.cz/item/CS_URS_2022_01/122151101" TargetMode="External" /><Relationship Id="rId3" Type="http://schemas.openxmlformats.org/officeDocument/2006/relationships/hyperlink" Target="https://podminky.urs.cz/item/CS_URS_2022_01/162251101" TargetMode="External" /><Relationship Id="rId4" Type="http://schemas.openxmlformats.org/officeDocument/2006/relationships/hyperlink" Target="https://podminky.urs.cz/item/CS_URS_2022_01/162351104" TargetMode="External" /><Relationship Id="rId5" Type="http://schemas.openxmlformats.org/officeDocument/2006/relationships/hyperlink" Target="https://podminky.urs.cz/item/CS_URS_2022_01/162751119" TargetMode="External" /><Relationship Id="rId6" Type="http://schemas.openxmlformats.org/officeDocument/2006/relationships/hyperlink" Target="https://podminky.urs.cz/item/CS_URS_2022_01/171201231" TargetMode="External" /><Relationship Id="rId7" Type="http://schemas.openxmlformats.org/officeDocument/2006/relationships/hyperlink" Target="https://podminky.urs.cz/item/CS_URS_2022_01/171251201" TargetMode="External" /><Relationship Id="rId8" Type="http://schemas.openxmlformats.org/officeDocument/2006/relationships/hyperlink" Target="https://podminky.urs.cz/item/CS_URS_2022_01/174111101" TargetMode="External" /><Relationship Id="rId9" Type="http://schemas.openxmlformats.org/officeDocument/2006/relationships/hyperlink" Target="https://podminky.urs.cz/item/CS_URS_2022_01/211971110" TargetMode="External" /><Relationship Id="rId10" Type="http://schemas.openxmlformats.org/officeDocument/2006/relationships/hyperlink" Target="https://podminky.urs.cz/item/CS_URS_2022_01/212755215" TargetMode="External" /><Relationship Id="rId11" Type="http://schemas.openxmlformats.org/officeDocument/2006/relationships/hyperlink" Target="https://podminky.urs.cz/item/CS_URS_2022_01/213311131" TargetMode="External" /><Relationship Id="rId12" Type="http://schemas.openxmlformats.org/officeDocument/2006/relationships/hyperlink" Target="https://podminky.urs.cz/item/CS_URS_2022_01/564271014" TargetMode="External" /><Relationship Id="rId13" Type="http://schemas.openxmlformats.org/officeDocument/2006/relationships/hyperlink" Target="https://podminky.urs.cz/item/CS_URS_2022_01/564871016" TargetMode="External" /><Relationship Id="rId14" Type="http://schemas.openxmlformats.org/officeDocument/2006/relationships/hyperlink" Target="https://podminky.urs.cz/item/CS_URS_2022_01/581141213" TargetMode="External" /><Relationship Id="rId15" Type="http://schemas.openxmlformats.org/officeDocument/2006/relationships/hyperlink" Target="https://podminky.urs.cz/item/CS_URS_2022_01/919123121" TargetMode="External" /><Relationship Id="rId16" Type="http://schemas.openxmlformats.org/officeDocument/2006/relationships/hyperlink" Target="https://podminky.urs.cz/item/CS_URS_2022_01/919716111" TargetMode="External" /><Relationship Id="rId17" Type="http://schemas.openxmlformats.org/officeDocument/2006/relationships/hyperlink" Target="https://podminky.urs.cz/item/CS_URS_2022_01/998226011" TargetMode="External" /><Relationship Id="rId18"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podminky.urs.cz/item/CS_URS_2022_01/121151106" TargetMode="External" /><Relationship Id="rId2" Type="http://schemas.openxmlformats.org/officeDocument/2006/relationships/hyperlink" Target="https://podminky.urs.cz/item/CS_URS_2022_01/132251252" TargetMode="External" /><Relationship Id="rId3" Type="http://schemas.openxmlformats.org/officeDocument/2006/relationships/hyperlink" Target="https://podminky.urs.cz/item/CS_URS_2022_01/162251101" TargetMode="External" /><Relationship Id="rId4" Type="http://schemas.openxmlformats.org/officeDocument/2006/relationships/hyperlink" Target="https://podminky.urs.cz/item/CS_URS_2022_01/162351104" TargetMode="External" /><Relationship Id="rId5" Type="http://schemas.openxmlformats.org/officeDocument/2006/relationships/hyperlink" Target="https://podminky.urs.cz/item/CS_URS_2022_01/162751119" TargetMode="External" /><Relationship Id="rId6" Type="http://schemas.openxmlformats.org/officeDocument/2006/relationships/hyperlink" Target="https://podminky.urs.cz/item/CS_URS_2022_01/171201231" TargetMode="External" /><Relationship Id="rId7" Type="http://schemas.openxmlformats.org/officeDocument/2006/relationships/hyperlink" Target="https://podminky.urs.cz/item/CS_URS_2022_01/171251201" TargetMode="External" /><Relationship Id="rId8" Type="http://schemas.openxmlformats.org/officeDocument/2006/relationships/hyperlink" Target="https://podminky.urs.cz/item/CS_URS_2022_01/174151101" TargetMode="External" /><Relationship Id="rId9" Type="http://schemas.openxmlformats.org/officeDocument/2006/relationships/hyperlink" Target="https://podminky.urs.cz/item/CS_URS_2022_01/213311151" TargetMode="External" /><Relationship Id="rId10" Type="http://schemas.openxmlformats.org/officeDocument/2006/relationships/hyperlink" Target="https://podminky.urs.cz/item/CS_URS_2022_01/273313511" TargetMode="External" /><Relationship Id="rId11" Type="http://schemas.openxmlformats.org/officeDocument/2006/relationships/hyperlink" Target="https://podminky.urs.cz/item/CS_URS_2022_01/274313711" TargetMode="External" /><Relationship Id="rId12" Type="http://schemas.openxmlformats.org/officeDocument/2006/relationships/hyperlink" Target="https://podminky.urs.cz/item/CS_URS_2022_01/274351121" TargetMode="External" /><Relationship Id="rId13" Type="http://schemas.openxmlformats.org/officeDocument/2006/relationships/hyperlink" Target="https://podminky.urs.cz/item/CS_URS_2022_01/274351122" TargetMode="External" /><Relationship Id="rId14" Type="http://schemas.openxmlformats.org/officeDocument/2006/relationships/hyperlink" Target="https://podminky.urs.cz/item/CS_URS_2022_01/274362021" TargetMode="External" /><Relationship Id="rId15" Type="http://schemas.openxmlformats.org/officeDocument/2006/relationships/hyperlink" Target="https://podminky.urs.cz/item/CS_URS_2022_01/327112111" TargetMode="External" /><Relationship Id="rId16" Type="http://schemas.openxmlformats.org/officeDocument/2006/relationships/hyperlink" Target="https://podminky.urs.cz/item/CS_URS_2022_01/998152111" TargetMode="External" /><Relationship Id="rId17"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3107323" TargetMode="External" /><Relationship Id="rId2" Type="http://schemas.openxmlformats.org/officeDocument/2006/relationships/hyperlink" Target="https://podminky.urs.cz/item/CS_URS_2022_01/113107342" TargetMode="External" /><Relationship Id="rId3" Type="http://schemas.openxmlformats.org/officeDocument/2006/relationships/hyperlink" Target="https://podminky.urs.cz/item/CS_URS_2022_01/113154111" TargetMode="External" /><Relationship Id="rId4" Type="http://schemas.openxmlformats.org/officeDocument/2006/relationships/hyperlink" Target="https://podminky.urs.cz/item/CS_URS_2022_01/121151126" TargetMode="External" /><Relationship Id="rId5" Type="http://schemas.openxmlformats.org/officeDocument/2006/relationships/hyperlink" Target="https://podminky.urs.cz/item/CS_URS_2022_01/131151106" TargetMode="External" /><Relationship Id="rId6" Type="http://schemas.openxmlformats.org/officeDocument/2006/relationships/hyperlink" Target="https://podminky.urs.cz/item/CS_URS_2022_01/132112231" TargetMode="External" /><Relationship Id="rId7" Type="http://schemas.openxmlformats.org/officeDocument/2006/relationships/hyperlink" Target="https://podminky.urs.cz/item/CS_URS_2022_01/132151252" TargetMode="External" /><Relationship Id="rId8" Type="http://schemas.openxmlformats.org/officeDocument/2006/relationships/hyperlink" Target="https://podminky.urs.cz/item/CS_URS_2022_01/162251101" TargetMode="External" /><Relationship Id="rId9" Type="http://schemas.openxmlformats.org/officeDocument/2006/relationships/hyperlink" Target="https://podminky.urs.cz/item/CS_URS_2022_01/162251102" TargetMode="External" /><Relationship Id="rId10" Type="http://schemas.openxmlformats.org/officeDocument/2006/relationships/hyperlink" Target="https://podminky.urs.cz/item/CS_URS_2022_01/162351104"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67151101" TargetMode="External" /><Relationship Id="rId13" Type="http://schemas.openxmlformats.org/officeDocument/2006/relationships/hyperlink" Target="https://podminky.urs.cz/item/CS_URS_2022_01/171201231" TargetMode="External" /><Relationship Id="rId14" Type="http://schemas.openxmlformats.org/officeDocument/2006/relationships/hyperlink" Target="https://podminky.urs.cz/item/CS_URS_2022_01/171251201" TargetMode="External" /><Relationship Id="rId15" Type="http://schemas.openxmlformats.org/officeDocument/2006/relationships/hyperlink" Target="https://podminky.urs.cz/item/CS_URS_2022_01/174111103" TargetMode="External" /><Relationship Id="rId16" Type="http://schemas.openxmlformats.org/officeDocument/2006/relationships/hyperlink" Target="https://podminky.urs.cz/item/CS_URS_2022_01/175151101" TargetMode="External" /><Relationship Id="rId17" Type="http://schemas.openxmlformats.org/officeDocument/2006/relationships/hyperlink" Target="https://podminky.urs.cz/item/CS_URS_2022_01/181151321" TargetMode="External" /><Relationship Id="rId18" Type="http://schemas.openxmlformats.org/officeDocument/2006/relationships/hyperlink" Target="https://podminky.urs.cz/item/CS_URS_2022_01/181351113" TargetMode="External" /><Relationship Id="rId19" Type="http://schemas.openxmlformats.org/officeDocument/2006/relationships/hyperlink" Target="https://podminky.urs.cz/item/CS_URS_2022_01/181411131" TargetMode="External" /><Relationship Id="rId20" Type="http://schemas.openxmlformats.org/officeDocument/2006/relationships/hyperlink" Target="https://podminky.urs.cz/item/CS_URS_2022_01/212752401" TargetMode="External" /><Relationship Id="rId21" Type="http://schemas.openxmlformats.org/officeDocument/2006/relationships/hyperlink" Target="https://podminky.urs.cz/item/CS_URS_2022_01/451573111" TargetMode="External" /><Relationship Id="rId22" Type="http://schemas.openxmlformats.org/officeDocument/2006/relationships/hyperlink" Target="https://podminky.urs.cz/item/CS_URS_2022_01/452111111" TargetMode="External" /><Relationship Id="rId23" Type="http://schemas.openxmlformats.org/officeDocument/2006/relationships/hyperlink" Target="https://podminky.urs.cz/item/CS_URS_2022_01/452112112" TargetMode="External" /><Relationship Id="rId24" Type="http://schemas.openxmlformats.org/officeDocument/2006/relationships/hyperlink" Target="https://podminky.urs.cz/item/CS_URS_2022_01/452311131" TargetMode="External" /><Relationship Id="rId25" Type="http://schemas.openxmlformats.org/officeDocument/2006/relationships/hyperlink" Target="https://podminky.urs.cz/item/CS_URS_2022_01/564730001" TargetMode="External" /><Relationship Id="rId26" Type="http://schemas.openxmlformats.org/officeDocument/2006/relationships/hyperlink" Target="https://podminky.urs.cz/item/CS_URS_2022_01/564750101" TargetMode="External" /><Relationship Id="rId27" Type="http://schemas.openxmlformats.org/officeDocument/2006/relationships/hyperlink" Target="https://podminky.urs.cz/item/CS_URS_2022_01/564760101" TargetMode="External" /><Relationship Id="rId28" Type="http://schemas.openxmlformats.org/officeDocument/2006/relationships/hyperlink" Target="https://podminky.urs.cz/item/CS_URS_2022_01/564851114" TargetMode="External" /><Relationship Id="rId29" Type="http://schemas.openxmlformats.org/officeDocument/2006/relationships/hyperlink" Target="https://podminky.urs.cz/item/CS_URS_2022_01/564861111" TargetMode="External" /><Relationship Id="rId30" Type="http://schemas.openxmlformats.org/officeDocument/2006/relationships/hyperlink" Target="https://podminky.urs.cz/item/CS_URS_2022_01/564871014" TargetMode="External" /><Relationship Id="rId31" Type="http://schemas.openxmlformats.org/officeDocument/2006/relationships/hyperlink" Target="https://podminky.urs.cz/item/CS_URS_2022_01/564871016" TargetMode="External" /><Relationship Id="rId32" Type="http://schemas.openxmlformats.org/officeDocument/2006/relationships/hyperlink" Target="https://podminky.urs.cz/item/CS_URS_2022_01/564952113" TargetMode="External" /><Relationship Id="rId33" Type="http://schemas.openxmlformats.org/officeDocument/2006/relationships/hyperlink" Target="https://podminky.urs.cz/item/CS_URS_2022_01/565135121" TargetMode="External" /><Relationship Id="rId34" Type="http://schemas.openxmlformats.org/officeDocument/2006/relationships/hyperlink" Target="https://podminky.urs.cz/item/CS_URS_2022_01/573111113" TargetMode="External" /><Relationship Id="rId35" Type="http://schemas.openxmlformats.org/officeDocument/2006/relationships/hyperlink" Target="https://podminky.urs.cz/item/CS_URS_2022_01/573111115" TargetMode="External" /><Relationship Id="rId36" Type="http://schemas.openxmlformats.org/officeDocument/2006/relationships/hyperlink" Target="https://podminky.urs.cz/item/CS_URS_2022_01/573211107" TargetMode="External" /><Relationship Id="rId37" Type="http://schemas.openxmlformats.org/officeDocument/2006/relationships/hyperlink" Target="https://podminky.urs.cz/item/CS_URS_2022_01/573211111" TargetMode="External" /><Relationship Id="rId38" Type="http://schemas.openxmlformats.org/officeDocument/2006/relationships/hyperlink" Target="https://podminky.urs.cz/item/CS_URS_2022_01/577134121" TargetMode="External" /><Relationship Id="rId39" Type="http://schemas.openxmlformats.org/officeDocument/2006/relationships/hyperlink" Target="https://podminky.urs.cz/item/CS_URS_2022_01/577144121" TargetMode="External" /><Relationship Id="rId40" Type="http://schemas.openxmlformats.org/officeDocument/2006/relationships/hyperlink" Target="https://podminky.urs.cz/item/CS_URS_2022_01/577155122" TargetMode="External" /><Relationship Id="rId41" Type="http://schemas.openxmlformats.org/officeDocument/2006/relationships/hyperlink" Target="https://podminky.urs.cz/item/CS_URS_2022_01/584121108" TargetMode="External" /><Relationship Id="rId42" Type="http://schemas.openxmlformats.org/officeDocument/2006/relationships/hyperlink" Target="https://podminky.urs.cz/item/CS_URS_2022_01/596211110" TargetMode="External" /><Relationship Id="rId43" Type="http://schemas.openxmlformats.org/officeDocument/2006/relationships/hyperlink" Target="https://podminky.urs.cz/item/CS_URS_2022_01/596412210" TargetMode="External" /><Relationship Id="rId44" Type="http://schemas.openxmlformats.org/officeDocument/2006/relationships/hyperlink" Target="https://podminky.urs.cz/item/CS_URS_2022_01/599141111" TargetMode="External" /><Relationship Id="rId45" Type="http://schemas.openxmlformats.org/officeDocument/2006/relationships/hyperlink" Target="https://podminky.urs.cz/item/CS_URS_2022_01/895941302" TargetMode="External" /><Relationship Id="rId46" Type="http://schemas.openxmlformats.org/officeDocument/2006/relationships/hyperlink" Target="https://podminky.urs.cz/item/CS_URS_2022_01/895941313" TargetMode="External" /><Relationship Id="rId47" Type="http://schemas.openxmlformats.org/officeDocument/2006/relationships/hyperlink" Target="https://podminky.urs.cz/item/CS_URS_2022_01/895941331" TargetMode="External" /><Relationship Id="rId48" Type="http://schemas.openxmlformats.org/officeDocument/2006/relationships/hyperlink" Target="https://podminky.urs.cz/item/CS_URS_2022_01/899204112" TargetMode="External" /><Relationship Id="rId49" Type="http://schemas.openxmlformats.org/officeDocument/2006/relationships/hyperlink" Target="https://podminky.urs.cz/item/CS_URS_2022_01/912211111" TargetMode="External" /><Relationship Id="rId50" Type="http://schemas.openxmlformats.org/officeDocument/2006/relationships/hyperlink" Target="https://podminky.urs.cz/item/CS_URS_2022_01/914511111" TargetMode="External" /><Relationship Id="rId51" Type="http://schemas.openxmlformats.org/officeDocument/2006/relationships/hyperlink" Target="https://podminky.urs.cz/item/CS_URS_2022_01/916131213" TargetMode="External" /><Relationship Id="rId52" Type="http://schemas.openxmlformats.org/officeDocument/2006/relationships/hyperlink" Target="https://podminky.urs.cz/item/CS_URS_2022_01/916231213" TargetMode="External" /><Relationship Id="rId53" Type="http://schemas.openxmlformats.org/officeDocument/2006/relationships/hyperlink" Target="https://podminky.urs.cz/item/CS_URS_2022_01/919125111" TargetMode="External" /><Relationship Id="rId54" Type="http://schemas.openxmlformats.org/officeDocument/2006/relationships/hyperlink" Target="https://podminky.urs.cz/item/CS_URS_2022_01/919521140" TargetMode="External" /><Relationship Id="rId55" Type="http://schemas.openxmlformats.org/officeDocument/2006/relationships/hyperlink" Target="https://podminky.urs.cz/item/CS_URS_2022_01/919731122" TargetMode="External" /><Relationship Id="rId56" Type="http://schemas.openxmlformats.org/officeDocument/2006/relationships/hyperlink" Target="https://podminky.urs.cz/item/CS_URS_2022_01/919732211" TargetMode="External" /><Relationship Id="rId57" Type="http://schemas.openxmlformats.org/officeDocument/2006/relationships/hyperlink" Target="https://podminky.urs.cz/item/CS_URS_2022_01/935113111" TargetMode="External" /><Relationship Id="rId58" Type="http://schemas.openxmlformats.org/officeDocument/2006/relationships/hyperlink" Target="https://podminky.urs.cz/item/CS_URS_2022_01/938902113" TargetMode="External" /><Relationship Id="rId59" Type="http://schemas.openxmlformats.org/officeDocument/2006/relationships/hyperlink" Target="https://podminky.urs.cz/item/CS_URS_2022_01/966006132" TargetMode="External" /><Relationship Id="rId60" Type="http://schemas.openxmlformats.org/officeDocument/2006/relationships/hyperlink" Target="https://podminky.urs.cz/item/CS_URS_2022_01/966008112" TargetMode="External" /><Relationship Id="rId61" Type="http://schemas.openxmlformats.org/officeDocument/2006/relationships/hyperlink" Target="https://podminky.urs.cz/item/CS_URS_2022_01/997221571" TargetMode="External" /><Relationship Id="rId62" Type="http://schemas.openxmlformats.org/officeDocument/2006/relationships/hyperlink" Target="https://podminky.urs.cz/item/CS_URS_2022_01/997221579" TargetMode="External" /><Relationship Id="rId63" Type="http://schemas.openxmlformats.org/officeDocument/2006/relationships/hyperlink" Target="https://podminky.urs.cz/item/CS_URS_2022_01/997221862" TargetMode="External" /><Relationship Id="rId64" Type="http://schemas.openxmlformats.org/officeDocument/2006/relationships/hyperlink" Target="https://podminky.urs.cz/item/CS_URS_2022_01/997221873" TargetMode="External" /><Relationship Id="rId65" Type="http://schemas.openxmlformats.org/officeDocument/2006/relationships/hyperlink" Target="https://podminky.urs.cz/item/CS_URS_2022_01/997221875" TargetMode="External" /><Relationship Id="rId66" Type="http://schemas.openxmlformats.org/officeDocument/2006/relationships/hyperlink" Target="https://podminky.urs.cz/item/CS_URS_2022_01/998223011" TargetMode="External" /><Relationship Id="rId67" Type="http://schemas.openxmlformats.org/officeDocument/2006/relationships/hyperlink" Target="https://podminky.urs.cz/item/CS_URS_2022_01/998225111" TargetMode="External" /><Relationship Id="rId68" Type="http://schemas.openxmlformats.org/officeDocument/2006/relationships/hyperlink" Target="https://podminky.urs.cz/item/CS_URS_2022_01/998274101" TargetMode="External" /><Relationship Id="rId69" Type="http://schemas.openxmlformats.org/officeDocument/2006/relationships/hyperlink" Target="https://podminky.urs.cz/item/CS_URS_2022_01/789233532" TargetMode="External" /><Relationship Id="rId70" Type="http://schemas.openxmlformats.org/officeDocument/2006/relationships/hyperlink" Target="https://podminky.urs.cz/item/CS_URS_2022_01/230210003" TargetMode="External" /><Relationship Id="rId7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s://podminky.urs.cz/item/CS_URS_2022_01/011134000" TargetMode="External" /><Relationship Id="rId2" Type="http://schemas.openxmlformats.org/officeDocument/2006/relationships/hyperlink" Target="https://podminky.urs.cz/item/CS_URS_2021_01/012103000" TargetMode="External" /><Relationship Id="rId3" Type="http://schemas.openxmlformats.org/officeDocument/2006/relationships/hyperlink" Target="https://podminky.urs.cz/item/CS_URS_2021_01/012203000" TargetMode="External" /><Relationship Id="rId4" Type="http://schemas.openxmlformats.org/officeDocument/2006/relationships/hyperlink" Target="https://podminky.urs.cz/item/CS_URS_2021_01/012303000" TargetMode="External" /><Relationship Id="rId5" Type="http://schemas.openxmlformats.org/officeDocument/2006/relationships/hyperlink" Target="https://podminky.urs.cz/item/CS_URS_2022_01/013002000" TargetMode="External" /><Relationship Id="rId6" Type="http://schemas.openxmlformats.org/officeDocument/2006/relationships/hyperlink" Target="https://podminky.urs.cz/item/CS_URS_2021_01/013254000" TargetMode="External" /><Relationship Id="rId7" Type="http://schemas.openxmlformats.org/officeDocument/2006/relationships/hyperlink" Target="https://podminky.urs.cz/item/CS_URS_2021_01/013294000" TargetMode="External" /><Relationship Id="rId8" Type="http://schemas.openxmlformats.org/officeDocument/2006/relationships/hyperlink" Target="https://podminky.urs.cz/item/CS_URS_2021_01/030001000" TargetMode="External" /><Relationship Id="rId9" Type="http://schemas.openxmlformats.org/officeDocument/2006/relationships/hyperlink" Target="https://podminky.urs.cz/item/CS_URS_2021_01/040001000" TargetMode="External" /><Relationship Id="rId10" Type="http://schemas.openxmlformats.org/officeDocument/2006/relationships/hyperlink" Target="https://podminky.urs.cz/item/CS_URS_2021_01/043134000" TargetMode="External" /><Relationship Id="rId11" Type="http://schemas.openxmlformats.org/officeDocument/2006/relationships/hyperlink" Target="https://podminky.urs.cz/item/CS_URS_2022_01/043194000" TargetMode="External" /><Relationship Id="rId12" Type="http://schemas.openxmlformats.org/officeDocument/2006/relationships/hyperlink" Target="https://podminky.urs.cz/item/CS_URS_2021_01/072002000" TargetMode="External" /><Relationship Id="rId13" Type="http://schemas.openxmlformats.org/officeDocument/2006/relationships/hyperlink" Target="https://podminky.urs.cz/item/CS_URS_2021_01/075002000" TargetMode="External" /><Relationship Id="rId14"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21151106" TargetMode="External" /><Relationship Id="rId2" Type="http://schemas.openxmlformats.org/officeDocument/2006/relationships/hyperlink" Target="https://podminky.urs.cz/item/CS_URS_2022_01/131151100" TargetMode="External" /><Relationship Id="rId3" Type="http://schemas.openxmlformats.org/officeDocument/2006/relationships/hyperlink" Target="https://podminky.urs.cz/item/CS_URS_2022_01/131251100" TargetMode="External" /><Relationship Id="rId4" Type="http://schemas.openxmlformats.org/officeDocument/2006/relationships/hyperlink" Target="https://podminky.urs.cz/item/CS_URS_2022_01/151101201" TargetMode="External" /><Relationship Id="rId5" Type="http://schemas.openxmlformats.org/officeDocument/2006/relationships/hyperlink" Target="https://podminky.urs.cz/item/CS_URS_2022_01/151101211" TargetMode="External" /><Relationship Id="rId6" Type="http://schemas.openxmlformats.org/officeDocument/2006/relationships/hyperlink" Target="https://podminky.urs.cz/item/CS_URS_2022_01/151101401" TargetMode="External" /><Relationship Id="rId7" Type="http://schemas.openxmlformats.org/officeDocument/2006/relationships/hyperlink" Target="https://podminky.urs.cz/item/CS_URS_2022_01/151101411" TargetMode="External" /><Relationship Id="rId8" Type="http://schemas.openxmlformats.org/officeDocument/2006/relationships/hyperlink" Target="https://podminky.urs.cz/item/CS_URS_2022_01/162251101" TargetMode="External" /><Relationship Id="rId9" Type="http://schemas.openxmlformats.org/officeDocument/2006/relationships/hyperlink" Target="https://podminky.urs.cz/item/CS_URS_2022_01/162251102" TargetMode="External" /><Relationship Id="rId10" Type="http://schemas.openxmlformats.org/officeDocument/2006/relationships/hyperlink" Target="https://podminky.urs.cz/item/CS_URS_2022_01/162351104" TargetMode="External" /><Relationship Id="rId11" Type="http://schemas.openxmlformats.org/officeDocument/2006/relationships/hyperlink" Target="https://podminky.urs.cz/item/CS_URS_2022_01/162751119" TargetMode="External" /><Relationship Id="rId12" Type="http://schemas.openxmlformats.org/officeDocument/2006/relationships/hyperlink" Target="https://podminky.urs.cz/item/CS_URS_2022_01/171201231" TargetMode="External" /><Relationship Id="rId13" Type="http://schemas.openxmlformats.org/officeDocument/2006/relationships/hyperlink" Target="https://podminky.urs.cz/item/CS_URS_2022_01/171251201" TargetMode="External" /><Relationship Id="rId14" Type="http://schemas.openxmlformats.org/officeDocument/2006/relationships/hyperlink" Target="https://podminky.urs.cz/item/CS_URS_2022_01/174111103" TargetMode="External" /><Relationship Id="rId15" Type="http://schemas.openxmlformats.org/officeDocument/2006/relationships/hyperlink" Target="https://podminky.urs.cz/item/CS_URS_2022_01/175111101" TargetMode="External" /><Relationship Id="rId16" Type="http://schemas.openxmlformats.org/officeDocument/2006/relationships/hyperlink" Target="https://podminky.urs.cz/item/CS_URS_2022_01/382413117" TargetMode="External" /><Relationship Id="rId17" Type="http://schemas.openxmlformats.org/officeDocument/2006/relationships/hyperlink" Target="https://podminky.urs.cz/item/CS_URS_2022_01/451573111" TargetMode="External" /><Relationship Id="rId18" Type="http://schemas.openxmlformats.org/officeDocument/2006/relationships/hyperlink" Target="https://podminky.urs.cz/item/CS_URS_2022_01/452311141" TargetMode="External" /><Relationship Id="rId19" Type="http://schemas.openxmlformats.org/officeDocument/2006/relationships/hyperlink" Target="https://podminky.urs.cz/item/CS_URS_2022_01/871315211" TargetMode="External" /><Relationship Id="rId20" Type="http://schemas.openxmlformats.org/officeDocument/2006/relationships/hyperlink" Target="https://podminky.urs.cz/item/CS_URS_2022_01/894812201" TargetMode="External" /><Relationship Id="rId21" Type="http://schemas.openxmlformats.org/officeDocument/2006/relationships/hyperlink" Target="https://podminky.urs.cz/item/CS_URS_2022_01/894812231" TargetMode="External" /><Relationship Id="rId22" Type="http://schemas.openxmlformats.org/officeDocument/2006/relationships/hyperlink" Target="https://podminky.urs.cz/item/CS_URS_2022_01/894812249" TargetMode="External" /><Relationship Id="rId23" Type="http://schemas.openxmlformats.org/officeDocument/2006/relationships/hyperlink" Target="https://podminky.urs.cz/item/CS_URS_2022_01/894812261" TargetMode="External" /><Relationship Id="rId24" Type="http://schemas.openxmlformats.org/officeDocument/2006/relationships/hyperlink" Target="https://podminky.urs.cz/item/CS_URS_2022_01/899102112" TargetMode="External" /><Relationship Id="rId25" Type="http://schemas.openxmlformats.org/officeDocument/2006/relationships/hyperlink" Target="https://podminky.urs.cz/item/CS_URS_2022_01/899623151" TargetMode="External" /><Relationship Id="rId26" Type="http://schemas.openxmlformats.org/officeDocument/2006/relationships/hyperlink" Target="https://podminky.urs.cz/item/CS_URS_2022_01/899633141" TargetMode="External" /><Relationship Id="rId27" Type="http://schemas.openxmlformats.org/officeDocument/2006/relationships/hyperlink" Target="https://podminky.urs.cz/item/CS_URS_2022_01/899643111" TargetMode="External" /><Relationship Id="rId28" Type="http://schemas.openxmlformats.org/officeDocument/2006/relationships/hyperlink" Target="https://podminky.urs.cz/item/CS_URS_2022_01/894608112" TargetMode="External" /><Relationship Id="rId29" Type="http://schemas.openxmlformats.org/officeDocument/2006/relationships/hyperlink" Target="https://podminky.urs.cz/item/CS_URS_2022_01/899658211" TargetMode="External" /><Relationship Id="rId30" Type="http://schemas.openxmlformats.org/officeDocument/2006/relationships/hyperlink" Target="https://podminky.urs.cz/item/CS_URS_2022_01/998142251" TargetMode="External" /><Relationship Id="rId31" Type="http://schemas.openxmlformats.org/officeDocument/2006/relationships/hyperlink" Target="https://podminky.urs.cz/item/CS_URS_2022_01/998276101" TargetMode="External" /><Relationship Id="rId32" Type="http://schemas.openxmlformats.org/officeDocument/2006/relationships/hyperlink" Target="https://podminky.urs.cz/item/CS_URS_2022_01/998276124" TargetMode="External" /><Relationship Id="rId3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1/121151106" TargetMode="External" /><Relationship Id="rId2" Type="http://schemas.openxmlformats.org/officeDocument/2006/relationships/hyperlink" Target="https://podminky.urs.cz/item/CS_URS_2023_01/132151102" TargetMode="External" /><Relationship Id="rId3" Type="http://schemas.openxmlformats.org/officeDocument/2006/relationships/hyperlink" Target="https://podminky.urs.cz/item/CS_URS_2023_01/134702101" TargetMode="External" /><Relationship Id="rId4" Type="http://schemas.openxmlformats.org/officeDocument/2006/relationships/hyperlink" Target="https://podminky.urs.cz/item/CS_URS_2023_01/162251102" TargetMode="External" /><Relationship Id="rId5" Type="http://schemas.openxmlformats.org/officeDocument/2006/relationships/hyperlink" Target="https://podminky.urs.cz/item/CS_URS_2023_01/162351104" TargetMode="External" /><Relationship Id="rId6" Type="http://schemas.openxmlformats.org/officeDocument/2006/relationships/hyperlink" Target="https://podminky.urs.cz/item/CS_URS_2023_01/162751119" TargetMode="External" /><Relationship Id="rId7" Type="http://schemas.openxmlformats.org/officeDocument/2006/relationships/hyperlink" Target="https://podminky.urs.cz/item/CS_URS_2023_01/171201231" TargetMode="External" /><Relationship Id="rId8" Type="http://schemas.openxmlformats.org/officeDocument/2006/relationships/hyperlink" Target="https://podminky.urs.cz/item/CS_URS_2023_01/171251201" TargetMode="External" /><Relationship Id="rId9" Type="http://schemas.openxmlformats.org/officeDocument/2006/relationships/hyperlink" Target="https://podminky.urs.cz/item/CS_URS_2023_01/174111103" TargetMode="External" /><Relationship Id="rId10" Type="http://schemas.openxmlformats.org/officeDocument/2006/relationships/hyperlink" Target="https://podminky.urs.cz/item/CS_URS_2023_01/175151101" TargetMode="External" /><Relationship Id="rId11" Type="http://schemas.openxmlformats.org/officeDocument/2006/relationships/hyperlink" Target="https://podminky.urs.cz/item/CS_URS_2023_01/242111113" TargetMode="External" /><Relationship Id="rId12" Type="http://schemas.openxmlformats.org/officeDocument/2006/relationships/hyperlink" Target="https://podminky.urs.cz/item/CS_URS_2023_01/243311111" TargetMode="External" /><Relationship Id="rId13" Type="http://schemas.openxmlformats.org/officeDocument/2006/relationships/hyperlink" Target="https://podminky.urs.cz/item/CS_URS_2023_01/243571113" TargetMode="External" /><Relationship Id="rId14" Type="http://schemas.openxmlformats.org/officeDocument/2006/relationships/hyperlink" Target="https://podminky.urs.cz/item/CS_URS_2023_01/245111111" TargetMode="External" /><Relationship Id="rId15" Type="http://schemas.openxmlformats.org/officeDocument/2006/relationships/hyperlink" Target="https://podminky.urs.cz/item/CS_URS_2023_01/247681114" TargetMode="External" /><Relationship Id="rId16" Type="http://schemas.openxmlformats.org/officeDocument/2006/relationships/hyperlink" Target="https://podminky.urs.cz/item/CS_URS_2023_01/451573111" TargetMode="External" /><Relationship Id="rId17" Type="http://schemas.openxmlformats.org/officeDocument/2006/relationships/hyperlink" Target="https://podminky.urs.cz/item/CS_URS_2023_01/451577777" TargetMode="External" /><Relationship Id="rId18" Type="http://schemas.openxmlformats.org/officeDocument/2006/relationships/hyperlink" Target="https://podminky.urs.cz/item/CS_URS_2023_01/596811220" TargetMode="External" /><Relationship Id="rId19" Type="http://schemas.openxmlformats.org/officeDocument/2006/relationships/hyperlink" Target="https://podminky.urs.cz/item/CS_URS_2023_01/871161211" TargetMode="External" /><Relationship Id="rId20" Type="http://schemas.openxmlformats.org/officeDocument/2006/relationships/hyperlink" Target="https://podminky.urs.cz/item/CS_URS_2023_01/899722111" TargetMode="External" /><Relationship Id="rId21" Type="http://schemas.openxmlformats.org/officeDocument/2006/relationships/hyperlink" Target="https://podminky.urs.cz/item/CS_URS_2023_01/998254011" TargetMode="External" /><Relationship Id="rId2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31251104" TargetMode="External" /><Relationship Id="rId2" Type="http://schemas.openxmlformats.org/officeDocument/2006/relationships/hyperlink" Target="https://podminky.urs.cz/item/CS_URS_2022_01/132151104" TargetMode="External" /><Relationship Id="rId3" Type="http://schemas.openxmlformats.org/officeDocument/2006/relationships/hyperlink" Target="https://podminky.urs.cz/item/CS_URS_2022_01/133251102" TargetMode="External" /><Relationship Id="rId4" Type="http://schemas.openxmlformats.org/officeDocument/2006/relationships/hyperlink" Target="https://podminky.urs.cz/item/CS_URS_2022_01/162251102" TargetMode="External" /><Relationship Id="rId5" Type="http://schemas.openxmlformats.org/officeDocument/2006/relationships/hyperlink" Target="https://podminky.urs.cz/item/CS_URS_2022_01/174151103" TargetMode="External" /><Relationship Id="rId6" Type="http://schemas.openxmlformats.org/officeDocument/2006/relationships/hyperlink" Target="https://podminky.urs.cz/item/CS_URS_2022_01/175151101" TargetMode="External" /><Relationship Id="rId7" Type="http://schemas.openxmlformats.org/officeDocument/2006/relationships/hyperlink" Target="https://podminky.urs.cz/item/CS_URS_2022_01/359901211" TargetMode="External" /><Relationship Id="rId8" Type="http://schemas.openxmlformats.org/officeDocument/2006/relationships/hyperlink" Target="https://podminky.urs.cz/item/CS_URS_2022_01/451573111" TargetMode="External" /><Relationship Id="rId9" Type="http://schemas.openxmlformats.org/officeDocument/2006/relationships/hyperlink" Target="https://podminky.urs.cz/item/CS_URS_2022_01/452112112" TargetMode="External" /><Relationship Id="rId10" Type="http://schemas.openxmlformats.org/officeDocument/2006/relationships/hyperlink" Target="https://podminky.urs.cz/item/CS_URS_2022_01/452311131" TargetMode="External" /><Relationship Id="rId11" Type="http://schemas.openxmlformats.org/officeDocument/2006/relationships/hyperlink" Target="https://podminky.urs.cz/item/CS_URS_2022_01/452351101" TargetMode="External" /><Relationship Id="rId12" Type="http://schemas.openxmlformats.org/officeDocument/2006/relationships/hyperlink" Target="https://podminky.urs.cz/item/CS_URS_2022_01/452386121" TargetMode="External" /><Relationship Id="rId13" Type="http://schemas.openxmlformats.org/officeDocument/2006/relationships/hyperlink" Target="https://podminky.urs.cz/item/CS_URS_2022_01/871315241" TargetMode="External" /><Relationship Id="rId14" Type="http://schemas.openxmlformats.org/officeDocument/2006/relationships/hyperlink" Target="https://podminky.urs.cz/item/CS_URS_2022_01/871355241" TargetMode="External" /><Relationship Id="rId15" Type="http://schemas.openxmlformats.org/officeDocument/2006/relationships/hyperlink" Target="https://podminky.urs.cz/item/CS_URS_2022_01/877315211" TargetMode="External" /><Relationship Id="rId16" Type="http://schemas.openxmlformats.org/officeDocument/2006/relationships/hyperlink" Target="https://podminky.urs.cz/item/CS_URS_2022_01/877315221" TargetMode="External" /><Relationship Id="rId17" Type="http://schemas.openxmlformats.org/officeDocument/2006/relationships/hyperlink" Target="https://podminky.urs.cz/item/CS_URS_2022_01/877355211" TargetMode="External" /><Relationship Id="rId18" Type="http://schemas.openxmlformats.org/officeDocument/2006/relationships/hyperlink" Target="https://podminky.urs.cz/item/CS_URS_2022_01/877355221" TargetMode="External" /><Relationship Id="rId19" Type="http://schemas.openxmlformats.org/officeDocument/2006/relationships/hyperlink" Target="https://podminky.urs.cz/item/CS_URS_2022_01/892351111" TargetMode="External" /><Relationship Id="rId20" Type="http://schemas.openxmlformats.org/officeDocument/2006/relationships/hyperlink" Target="https://podminky.urs.cz/item/CS_URS_2022_01/892372111" TargetMode="External" /><Relationship Id="rId21" Type="http://schemas.openxmlformats.org/officeDocument/2006/relationships/hyperlink" Target="https://podminky.urs.cz/item/CS_URS_2022_01/894410103" TargetMode="External" /><Relationship Id="rId22" Type="http://schemas.openxmlformats.org/officeDocument/2006/relationships/hyperlink" Target="https://podminky.urs.cz/item/CS_URS_2022_01/894410211" TargetMode="External" /><Relationship Id="rId23" Type="http://schemas.openxmlformats.org/officeDocument/2006/relationships/hyperlink" Target="https://podminky.urs.cz/item/CS_URS_2022_01/894410232" TargetMode="External" /><Relationship Id="rId24" Type="http://schemas.openxmlformats.org/officeDocument/2006/relationships/hyperlink" Target="https://podminky.urs.cz/item/CS_URS_2022_01/897171122" TargetMode="External" /><Relationship Id="rId25" Type="http://schemas.openxmlformats.org/officeDocument/2006/relationships/hyperlink" Target="https://podminky.urs.cz/item/CS_URS_2022_01/897171124" TargetMode="External" /><Relationship Id="rId26" Type="http://schemas.openxmlformats.org/officeDocument/2006/relationships/hyperlink" Target="https://podminky.urs.cz/item/CS_URS_2022_01/897173124" TargetMode="External" /><Relationship Id="rId27" Type="http://schemas.openxmlformats.org/officeDocument/2006/relationships/hyperlink" Target="https://podminky.urs.cz/item/CS_URS_2022_01/899104112" TargetMode="External" /><Relationship Id="rId28" Type="http://schemas.openxmlformats.org/officeDocument/2006/relationships/hyperlink" Target="https://podminky.urs.cz/item/CS_URS_2022_01/998276101" TargetMode="External" /><Relationship Id="rId29" Type="http://schemas.openxmlformats.org/officeDocument/2006/relationships/hyperlink" Target="https://podminky.urs.cz/item/CS_URS_2022_01/998276124" TargetMode="External" /><Relationship Id="rId30" Type="http://schemas.openxmlformats.org/officeDocument/2006/relationships/hyperlink" Target="https://podminky.urs.cz/item/CS_URS_2022_01/721241102" TargetMode="External" /><Relationship Id="rId31" Type="http://schemas.openxmlformats.org/officeDocument/2006/relationships/hyperlink" Target="https://podminky.urs.cz/item/CS_URS_2022_01/998721101" TargetMode="External" /><Relationship Id="rId3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1/131151100" TargetMode="External" /><Relationship Id="rId2" Type="http://schemas.openxmlformats.org/officeDocument/2006/relationships/hyperlink" Target="https://podminky.urs.cz/item/CS_URS_2022_01/181951112" TargetMode="External" /><Relationship Id="rId3" Type="http://schemas.openxmlformats.org/officeDocument/2006/relationships/hyperlink" Target="https://podminky.urs.cz/item/CS_URS_2022_01/451573111" TargetMode="Externa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121151116" TargetMode="External" /><Relationship Id="rId2" Type="http://schemas.openxmlformats.org/officeDocument/2006/relationships/hyperlink" Target="https://podminky.urs.cz/item/CS_URS_2022_01/122151102" TargetMode="External" /><Relationship Id="rId3" Type="http://schemas.openxmlformats.org/officeDocument/2006/relationships/hyperlink" Target="https://podminky.urs.cz/item/CS_URS_2022_01/131151104" TargetMode="External" /><Relationship Id="rId4" Type="http://schemas.openxmlformats.org/officeDocument/2006/relationships/hyperlink" Target="https://podminky.urs.cz/item/CS_URS_2022_01/132151251" TargetMode="External" /><Relationship Id="rId5" Type="http://schemas.openxmlformats.org/officeDocument/2006/relationships/hyperlink" Target="https://podminky.urs.cz/item/CS_URS_2022_01/162251101" TargetMode="External" /><Relationship Id="rId6" Type="http://schemas.openxmlformats.org/officeDocument/2006/relationships/hyperlink" Target="https://podminky.urs.cz/item/CS_URS_2022_01/162351104" TargetMode="External" /><Relationship Id="rId7" Type="http://schemas.openxmlformats.org/officeDocument/2006/relationships/hyperlink" Target="https://podminky.urs.cz/item/CS_URS_2022_01/162751119" TargetMode="External" /><Relationship Id="rId8" Type="http://schemas.openxmlformats.org/officeDocument/2006/relationships/hyperlink" Target="https://podminky.urs.cz/item/CS_URS_2022_01/171201231" TargetMode="External" /><Relationship Id="rId9" Type="http://schemas.openxmlformats.org/officeDocument/2006/relationships/hyperlink" Target="https://podminky.urs.cz/item/CS_URS_2022_01/171251201" TargetMode="External" /><Relationship Id="rId10" Type="http://schemas.openxmlformats.org/officeDocument/2006/relationships/hyperlink" Target="https://podminky.urs.cz/item/CS_URS_2022_01/174151101" TargetMode="External" /><Relationship Id="rId11" Type="http://schemas.openxmlformats.org/officeDocument/2006/relationships/hyperlink" Target="https://podminky.urs.cz/item/CS_URS_2022_01/213221111" TargetMode="External" /><Relationship Id="rId12" Type="http://schemas.openxmlformats.org/officeDocument/2006/relationships/hyperlink" Target="https://podminky.urs.cz/item/CS_URS_2022_01/213311151" TargetMode="External" /><Relationship Id="rId13" Type="http://schemas.openxmlformats.org/officeDocument/2006/relationships/hyperlink" Target="https://podminky.urs.cz/item/CS_URS_2022_01/273313511" TargetMode="External" /><Relationship Id="rId14" Type="http://schemas.openxmlformats.org/officeDocument/2006/relationships/hyperlink" Target="https://podminky.urs.cz/item/CS_URS_2022_01/273323511" TargetMode="External" /><Relationship Id="rId15" Type="http://schemas.openxmlformats.org/officeDocument/2006/relationships/hyperlink" Target="https://podminky.urs.cz/item/CS_URS_2022_01/273351121" TargetMode="External" /><Relationship Id="rId16" Type="http://schemas.openxmlformats.org/officeDocument/2006/relationships/hyperlink" Target="https://podminky.urs.cz/item/CS_URS_2022_01/273351122" TargetMode="External" /><Relationship Id="rId17" Type="http://schemas.openxmlformats.org/officeDocument/2006/relationships/hyperlink" Target="https://podminky.urs.cz/item/CS_URS_2022_01/273361821" TargetMode="External" /><Relationship Id="rId18" Type="http://schemas.openxmlformats.org/officeDocument/2006/relationships/hyperlink" Target="https://podminky.urs.cz/item/CS_URS_2022_01/273362021" TargetMode="External" /><Relationship Id="rId19" Type="http://schemas.openxmlformats.org/officeDocument/2006/relationships/hyperlink" Target="https://podminky.urs.cz/item/CS_URS_2022_01/274321411" TargetMode="External" /><Relationship Id="rId20" Type="http://schemas.openxmlformats.org/officeDocument/2006/relationships/hyperlink" Target="https://podminky.urs.cz/item/CS_URS_2022_01/274351121" TargetMode="External" /><Relationship Id="rId21" Type="http://schemas.openxmlformats.org/officeDocument/2006/relationships/hyperlink" Target="https://podminky.urs.cz/item/CS_URS_2022_01/274351122" TargetMode="External" /><Relationship Id="rId22" Type="http://schemas.openxmlformats.org/officeDocument/2006/relationships/hyperlink" Target="https://podminky.urs.cz/item/CS_URS_2022_01/274361821" TargetMode="External" /><Relationship Id="rId23" Type="http://schemas.openxmlformats.org/officeDocument/2006/relationships/hyperlink" Target="https://podminky.urs.cz/item/CS_URS_2022_01/275321411" TargetMode="External" /><Relationship Id="rId24" Type="http://schemas.openxmlformats.org/officeDocument/2006/relationships/hyperlink" Target="https://podminky.urs.cz/item/CS_URS_2022_01/275351121" TargetMode="External" /><Relationship Id="rId25" Type="http://schemas.openxmlformats.org/officeDocument/2006/relationships/hyperlink" Target="https://podminky.urs.cz/item/CS_URS_2022_01/275351122" TargetMode="External" /><Relationship Id="rId26" Type="http://schemas.openxmlformats.org/officeDocument/2006/relationships/hyperlink" Target="https://podminky.urs.cz/item/CS_URS_2022_01/275361821" TargetMode="External" /><Relationship Id="rId27" Type="http://schemas.openxmlformats.org/officeDocument/2006/relationships/hyperlink" Target="https://podminky.urs.cz/item/CS_URS_2022_01/311270391" TargetMode="External" /><Relationship Id="rId28" Type="http://schemas.openxmlformats.org/officeDocument/2006/relationships/hyperlink" Target="https://podminky.urs.cz/item/CS_URS_2022_01/312321814" TargetMode="External" /><Relationship Id="rId29" Type="http://schemas.openxmlformats.org/officeDocument/2006/relationships/hyperlink" Target="https://podminky.urs.cz/item/CS_URS_2022_01/312351121" TargetMode="External" /><Relationship Id="rId30" Type="http://schemas.openxmlformats.org/officeDocument/2006/relationships/hyperlink" Target="https://podminky.urs.cz/item/CS_URS_2022_01/312351122" TargetMode="External" /><Relationship Id="rId31" Type="http://schemas.openxmlformats.org/officeDocument/2006/relationships/hyperlink" Target="https://podminky.urs.cz/item/CS_URS_2022_01/312351911" TargetMode="External" /><Relationship Id="rId32" Type="http://schemas.openxmlformats.org/officeDocument/2006/relationships/hyperlink" Target="https://podminky.urs.cz/item/CS_URS_2022_01/312362021" TargetMode="External" /><Relationship Id="rId33" Type="http://schemas.openxmlformats.org/officeDocument/2006/relationships/hyperlink" Target="https://podminky.urs.cz/item/CS_URS_2022_01/342171111" TargetMode="External" /><Relationship Id="rId34" Type="http://schemas.openxmlformats.org/officeDocument/2006/relationships/hyperlink" Target="https://podminky.urs.cz/item/CS_URS_2022_01/444171111" TargetMode="External" /><Relationship Id="rId35" Type="http://schemas.openxmlformats.org/officeDocument/2006/relationships/hyperlink" Target="https://podminky.urs.cz/item/CS_URS_2022_01/612321341" TargetMode="External" /><Relationship Id="rId36" Type="http://schemas.openxmlformats.org/officeDocument/2006/relationships/hyperlink" Target="https://podminky.urs.cz/item/CS_URS_2022_01/631319211" TargetMode="External" /><Relationship Id="rId37" Type="http://schemas.openxmlformats.org/officeDocument/2006/relationships/hyperlink" Target="https://podminky.urs.cz/item/CS_URS_2022_01/631351101" TargetMode="External" /><Relationship Id="rId38" Type="http://schemas.openxmlformats.org/officeDocument/2006/relationships/hyperlink" Target="https://podminky.urs.cz/item/CS_URS_2022_01/631351102" TargetMode="External" /><Relationship Id="rId39" Type="http://schemas.openxmlformats.org/officeDocument/2006/relationships/hyperlink" Target="https://podminky.urs.cz/item/CS_URS_2022_01/634112115" TargetMode="External" /><Relationship Id="rId40" Type="http://schemas.openxmlformats.org/officeDocument/2006/relationships/hyperlink" Target="https://podminky.urs.cz/item/CS_URS_2022_01/634663113" TargetMode="External" /><Relationship Id="rId41" Type="http://schemas.openxmlformats.org/officeDocument/2006/relationships/hyperlink" Target="https://podminky.urs.cz/item/CS_URS_2022_01/634911133" TargetMode="External" /><Relationship Id="rId42" Type="http://schemas.openxmlformats.org/officeDocument/2006/relationships/hyperlink" Target="https://podminky.urs.cz/item/CS_URS_2022_01/646171121" TargetMode="External" /><Relationship Id="rId43" Type="http://schemas.openxmlformats.org/officeDocument/2006/relationships/hyperlink" Target="https://podminky.urs.cz/item/CS_URS_2022_01/998014211" TargetMode="External" /><Relationship Id="rId44" Type="http://schemas.openxmlformats.org/officeDocument/2006/relationships/hyperlink" Target="https://podminky.urs.cz/item/CS_URS_2022_01/711831111" TargetMode="External" /><Relationship Id="rId45" Type="http://schemas.openxmlformats.org/officeDocument/2006/relationships/hyperlink" Target="https://podminky.urs.cz/item/CS_URS_2022_01/711831511" TargetMode="External" /><Relationship Id="rId46" Type="http://schemas.openxmlformats.org/officeDocument/2006/relationships/hyperlink" Target="https://podminky.urs.cz/item/CS_URS_2022_01/998711101" TargetMode="External" /><Relationship Id="rId47" Type="http://schemas.openxmlformats.org/officeDocument/2006/relationships/hyperlink" Target="https://podminky.urs.cz/item/CS_URS_2022_01/764211636" TargetMode="External" /><Relationship Id="rId48" Type="http://schemas.openxmlformats.org/officeDocument/2006/relationships/hyperlink" Target="https://podminky.urs.cz/item/CS_URS_2022_01/764212634" TargetMode="External" /><Relationship Id="rId49" Type="http://schemas.openxmlformats.org/officeDocument/2006/relationships/hyperlink" Target="https://podminky.urs.cz/item/CS_URS_2022_01/764212663" TargetMode="External" /><Relationship Id="rId50" Type="http://schemas.openxmlformats.org/officeDocument/2006/relationships/hyperlink" Target="https://podminky.urs.cz/item/CS_URS_2022_01/764216600" TargetMode="External" /><Relationship Id="rId51" Type="http://schemas.openxmlformats.org/officeDocument/2006/relationships/hyperlink" Target="https://podminky.urs.cz/item/CS_URS_2022_01/764306142" TargetMode="External" /><Relationship Id="rId52" Type="http://schemas.openxmlformats.org/officeDocument/2006/relationships/hyperlink" Target="https://podminky.urs.cz/item/CS_URS_2022_01/764316605" TargetMode="External" /><Relationship Id="rId53" Type="http://schemas.openxmlformats.org/officeDocument/2006/relationships/hyperlink" Target="https://podminky.urs.cz/item/CS_URS_2022_01/764511602" TargetMode="External" /><Relationship Id="rId54" Type="http://schemas.openxmlformats.org/officeDocument/2006/relationships/hyperlink" Target="https://podminky.urs.cz/item/CS_URS_2022_01/764511642" TargetMode="External" /><Relationship Id="rId55" Type="http://schemas.openxmlformats.org/officeDocument/2006/relationships/hyperlink" Target="https://podminky.urs.cz/item/CS_URS_2022_01/764518622" TargetMode="External" /><Relationship Id="rId56" Type="http://schemas.openxmlformats.org/officeDocument/2006/relationships/hyperlink" Target="https://podminky.urs.cz/item/CS_URS_2022_01/998764101" TargetMode="External" /><Relationship Id="rId57" Type="http://schemas.openxmlformats.org/officeDocument/2006/relationships/hyperlink" Target="https://podminky.urs.cz/item/CS_URS_2022_01/767590110" TargetMode="External" /><Relationship Id="rId58" Type="http://schemas.openxmlformats.org/officeDocument/2006/relationships/hyperlink" Target="https://podminky.urs.cz/item/CS_URS_2022_01/767651114" TargetMode="External" /><Relationship Id="rId59" Type="http://schemas.openxmlformats.org/officeDocument/2006/relationships/hyperlink" Target="https://podminky.urs.cz/item/CS_URS_2022_01/767651126" TargetMode="External" /><Relationship Id="rId60" Type="http://schemas.openxmlformats.org/officeDocument/2006/relationships/hyperlink" Target="https://podminky.urs.cz/item/CS_URS_2022_01/998767101" TargetMode="External" /><Relationship Id="rId61" Type="http://schemas.openxmlformats.org/officeDocument/2006/relationships/hyperlink" Target="https://podminky.urs.cz/item/CS_URS_2022_01/783901453" TargetMode="External" /><Relationship Id="rId62" Type="http://schemas.openxmlformats.org/officeDocument/2006/relationships/hyperlink" Target="https://podminky.urs.cz/item/CS_URS_2022_01/783933171" TargetMode="External" /><Relationship Id="rId63" Type="http://schemas.openxmlformats.org/officeDocument/2006/relationships/hyperlink" Target="https://podminky.urs.cz/item/CS_URS_2022_01/783937163" TargetMode="External" /><Relationship Id="rId64" Type="http://schemas.openxmlformats.org/officeDocument/2006/relationships/hyperlink" Target="https://podminky.urs.cz/item/CS_URS_2022_01/784211003" TargetMode="External" /><Relationship Id="rId65"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33</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33</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2002803</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Kylešovice - sběrný dvůr</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Kylešovice</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1. 2. 2023</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25.65" customHeight="1">
      <c r="A49" s="39"/>
      <c r="B49" s="40"/>
      <c r="C49" s="33" t="s">
        <v>25</v>
      </c>
      <c r="D49" s="41"/>
      <c r="E49" s="41"/>
      <c r="F49" s="41"/>
      <c r="G49" s="41"/>
      <c r="H49" s="41"/>
      <c r="I49" s="41"/>
      <c r="J49" s="41"/>
      <c r="K49" s="41"/>
      <c r="L49" s="65" t="str">
        <f>IF(E11="","",E11)</f>
        <v>statutární město Opava, Horní náměstí 69, Opava</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Agroprojekt Jihlava, spol. s.r.o.</v>
      </c>
      <c r="AN49" s="65"/>
      <c r="AO49" s="65"/>
      <c r="AP49" s="65"/>
      <c r="AQ49" s="41"/>
      <c r="AR49" s="45"/>
      <c r="AS49" s="75" t="s">
        <v>53</v>
      </c>
      <c r="AT49" s="76"/>
      <c r="AU49" s="77"/>
      <c r="AV49" s="77"/>
      <c r="AW49" s="77"/>
      <c r="AX49" s="77"/>
      <c r="AY49" s="77"/>
      <c r="AZ49" s="77"/>
      <c r="BA49" s="77"/>
      <c r="BB49" s="77"/>
      <c r="BC49" s="77"/>
      <c r="BD49" s="78"/>
      <c r="BE49" s="39"/>
    </row>
    <row r="50" spans="1:57" s="2" customFormat="1" ht="25.6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Agroprojekt Jihlava, spol. s.r.o.</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ROUND(AG55+AG56+AG57+SUM(AG60:AG63)+AG66+SUM(AG73:AG76),2)</f>
        <v>0</v>
      </c>
      <c r="AH54" s="102"/>
      <c r="AI54" s="102"/>
      <c r="AJ54" s="102"/>
      <c r="AK54" s="102"/>
      <c r="AL54" s="102"/>
      <c r="AM54" s="102"/>
      <c r="AN54" s="103">
        <f>SUM(AG54,AT54)</f>
        <v>0</v>
      </c>
      <c r="AO54" s="103"/>
      <c r="AP54" s="103"/>
      <c r="AQ54" s="104" t="s">
        <v>19</v>
      </c>
      <c r="AR54" s="105"/>
      <c r="AS54" s="106">
        <f>ROUND(AS55+AS56+AS57+SUM(AS60:AS63)+AS66+SUM(AS73:AS76),2)</f>
        <v>0</v>
      </c>
      <c r="AT54" s="107">
        <f>ROUND(SUM(AV54:AW54),2)</f>
        <v>0</v>
      </c>
      <c r="AU54" s="108">
        <f>ROUND(AU55+AU56+AU57+SUM(AU60:AU63)+AU66+SUM(AU73:AU76),5)</f>
        <v>0</v>
      </c>
      <c r="AV54" s="107">
        <f>ROUND(AZ54*L29,2)</f>
        <v>0</v>
      </c>
      <c r="AW54" s="107">
        <f>ROUND(BA54*L30,2)</f>
        <v>0</v>
      </c>
      <c r="AX54" s="107">
        <f>ROUND(BB54*L29,2)</f>
        <v>0</v>
      </c>
      <c r="AY54" s="107">
        <f>ROUND(BC54*L30,2)</f>
        <v>0</v>
      </c>
      <c r="AZ54" s="107">
        <f>ROUND(AZ55+AZ56+AZ57+SUM(AZ60:AZ63)+AZ66+SUM(AZ73:AZ76),2)</f>
        <v>0</v>
      </c>
      <c r="BA54" s="107">
        <f>ROUND(BA55+BA56+BA57+SUM(BA60:BA63)+BA66+SUM(BA73:BA76),2)</f>
        <v>0</v>
      </c>
      <c r="BB54" s="107">
        <f>ROUND(BB55+BB56+BB57+SUM(BB60:BB63)+BB66+SUM(BB73:BB76),2)</f>
        <v>0</v>
      </c>
      <c r="BC54" s="107">
        <f>ROUND(BC55+BC56+BC57+SUM(BC60:BC63)+BC66+SUM(BC73:BC76),2)</f>
        <v>0</v>
      </c>
      <c r="BD54" s="109">
        <f>ROUND(BD55+BD56+BD57+SUM(BD60:BD63)+BD66+SUM(BD73:BD76),2)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'IO 01 - Komunikace a zpev...'!J30</f>
        <v>0</v>
      </c>
      <c r="AH55" s="116"/>
      <c r="AI55" s="116"/>
      <c r="AJ55" s="116"/>
      <c r="AK55" s="116"/>
      <c r="AL55" s="116"/>
      <c r="AM55" s="116"/>
      <c r="AN55" s="117">
        <f>SUM(AG55,AT55)</f>
        <v>0</v>
      </c>
      <c r="AO55" s="116"/>
      <c r="AP55" s="116"/>
      <c r="AQ55" s="118" t="s">
        <v>80</v>
      </c>
      <c r="AR55" s="119"/>
      <c r="AS55" s="120">
        <v>0</v>
      </c>
      <c r="AT55" s="121">
        <f>ROUND(SUM(AV55:AW55),2)</f>
        <v>0</v>
      </c>
      <c r="AU55" s="122">
        <f>'IO 01 - Komunikace a zpev...'!P92</f>
        <v>0</v>
      </c>
      <c r="AV55" s="121">
        <f>'IO 01 - Komunikace a zpev...'!J33</f>
        <v>0</v>
      </c>
      <c r="AW55" s="121">
        <f>'IO 01 - Komunikace a zpev...'!J34</f>
        <v>0</v>
      </c>
      <c r="AX55" s="121">
        <f>'IO 01 - Komunikace a zpev...'!J35</f>
        <v>0</v>
      </c>
      <c r="AY55" s="121">
        <f>'IO 01 - Komunikace a zpev...'!J36</f>
        <v>0</v>
      </c>
      <c r="AZ55" s="121">
        <f>'IO 01 - Komunikace a zpev...'!F33</f>
        <v>0</v>
      </c>
      <c r="BA55" s="121">
        <f>'IO 01 - Komunikace a zpev...'!F34</f>
        <v>0</v>
      </c>
      <c r="BB55" s="121">
        <f>'IO 01 - Komunikace a zpev...'!F35</f>
        <v>0</v>
      </c>
      <c r="BC55" s="121">
        <f>'IO 01 - Komunikace a zpev...'!F36</f>
        <v>0</v>
      </c>
      <c r="BD55" s="123">
        <f>'IO 01 - Komunikace a zpev...'!F37</f>
        <v>0</v>
      </c>
      <c r="BE55" s="7"/>
      <c r="BT55" s="124" t="s">
        <v>81</v>
      </c>
      <c r="BV55" s="124" t="s">
        <v>75</v>
      </c>
      <c r="BW55" s="124" t="s">
        <v>82</v>
      </c>
      <c r="BX55" s="124" t="s">
        <v>5</v>
      </c>
      <c r="CL55" s="124" t="s">
        <v>19</v>
      </c>
      <c r="CM55" s="124" t="s">
        <v>83</v>
      </c>
    </row>
    <row r="56" spans="1:91" s="7" customFormat="1" ht="24.7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'IO 02 - Splašková kanaliz...'!J30</f>
        <v>0</v>
      </c>
      <c r="AH56" s="116"/>
      <c r="AI56" s="116"/>
      <c r="AJ56" s="116"/>
      <c r="AK56" s="116"/>
      <c r="AL56" s="116"/>
      <c r="AM56" s="116"/>
      <c r="AN56" s="117">
        <f>SUM(AG56,AT56)</f>
        <v>0</v>
      </c>
      <c r="AO56" s="116"/>
      <c r="AP56" s="116"/>
      <c r="AQ56" s="118" t="s">
        <v>80</v>
      </c>
      <c r="AR56" s="119"/>
      <c r="AS56" s="120">
        <v>0</v>
      </c>
      <c r="AT56" s="121">
        <f>ROUND(SUM(AV56:AW56),2)</f>
        <v>0</v>
      </c>
      <c r="AU56" s="122">
        <f>'IO 02 - Splašková kanaliz...'!P85</f>
        <v>0</v>
      </c>
      <c r="AV56" s="121">
        <f>'IO 02 - Splašková kanaliz...'!J33</f>
        <v>0</v>
      </c>
      <c r="AW56" s="121">
        <f>'IO 02 - Splašková kanaliz...'!J34</f>
        <v>0</v>
      </c>
      <c r="AX56" s="121">
        <f>'IO 02 - Splašková kanaliz...'!J35</f>
        <v>0</v>
      </c>
      <c r="AY56" s="121">
        <f>'IO 02 - Splašková kanaliz...'!J36</f>
        <v>0</v>
      </c>
      <c r="AZ56" s="121">
        <f>'IO 02 - Splašková kanaliz...'!F33</f>
        <v>0</v>
      </c>
      <c r="BA56" s="121">
        <f>'IO 02 - Splašková kanaliz...'!F34</f>
        <v>0</v>
      </c>
      <c r="BB56" s="121">
        <f>'IO 02 - Splašková kanaliz...'!F35</f>
        <v>0</v>
      </c>
      <c r="BC56" s="121">
        <f>'IO 02 - Splašková kanaliz...'!F36</f>
        <v>0</v>
      </c>
      <c r="BD56" s="123">
        <f>'IO 02 - Splašková kanaliz...'!F37</f>
        <v>0</v>
      </c>
      <c r="BE56" s="7"/>
      <c r="BT56" s="124" t="s">
        <v>81</v>
      </c>
      <c r="BV56" s="124" t="s">
        <v>75</v>
      </c>
      <c r="BW56" s="124" t="s">
        <v>86</v>
      </c>
      <c r="BX56" s="124" t="s">
        <v>5</v>
      </c>
      <c r="CL56" s="124" t="s">
        <v>19</v>
      </c>
      <c r="CM56" s="124" t="s">
        <v>83</v>
      </c>
    </row>
    <row r="57" spans="1:91" s="7" customFormat="1" ht="24.75" customHeight="1">
      <c r="A57" s="7"/>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25">
        <f>ROUND(SUM(AG58:AG59),2)</f>
        <v>0</v>
      </c>
      <c r="AH57" s="116"/>
      <c r="AI57" s="116"/>
      <c r="AJ57" s="116"/>
      <c r="AK57" s="116"/>
      <c r="AL57" s="116"/>
      <c r="AM57" s="116"/>
      <c r="AN57" s="117">
        <f>SUM(AG57,AT57)</f>
        <v>0</v>
      </c>
      <c r="AO57" s="116"/>
      <c r="AP57" s="116"/>
      <c r="AQ57" s="118" t="s">
        <v>80</v>
      </c>
      <c r="AR57" s="119"/>
      <c r="AS57" s="120">
        <f>ROUND(SUM(AS58:AS59),2)</f>
        <v>0</v>
      </c>
      <c r="AT57" s="121">
        <f>ROUND(SUM(AV57:AW57),2)</f>
        <v>0</v>
      </c>
      <c r="AU57" s="122">
        <f>ROUND(SUM(AU58:AU59),5)</f>
        <v>0</v>
      </c>
      <c r="AV57" s="121">
        <f>ROUND(AZ57*L29,2)</f>
        <v>0</v>
      </c>
      <c r="AW57" s="121">
        <f>ROUND(BA57*L30,2)</f>
        <v>0</v>
      </c>
      <c r="AX57" s="121">
        <f>ROUND(BB57*L29,2)</f>
        <v>0</v>
      </c>
      <c r="AY57" s="121">
        <f>ROUND(BC57*L30,2)</f>
        <v>0</v>
      </c>
      <c r="AZ57" s="121">
        <f>ROUND(SUM(AZ58:AZ59),2)</f>
        <v>0</v>
      </c>
      <c r="BA57" s="121">
        <f>ROUND(SUM(BA58:BA59),2)</f>
        <v>0</v>
      </c>
      <c r="BB57" s="121">
        <f>ROUND(SUM(BB58:BB59),2)</f>
        <v>0</v>
      </c>
      <c r="BC57" s="121">
        <f>ROUND(SUM(BC58:BC59),2)</f>
        <v>0</v>
      </c>
      <c r="BD57" s="123">
        <f>ROUND(SUM(BD58:BD59),2)</f>
        <v>0</v>
      </c>
      <c r="BE57" s="7"/>
      <c r="BS57" s="124" t="s">
        <v>72</v>
      </c>
      <c r="BT57" s="124" t="s">
        <v>81</v>
      </c>
      <c r="BV57" s="124" t="s">
        <v>75</v>
      </c>
      <c r="BW57" s="124" t="s">
        <v>89</v>
      </c>
      <c r="BX57" s="124" t="s">
        <v>5</v>
      </c>
      <c r="CL57" s="124" t="s">
        <v>19</v>
      </c>
      <c r="CM57" s="124" t="s">
        <v>83</v>
      </c>
    </row>
    <row r="58" spans="1:91" s="4" customFormat="1" ht="23.25" customHeight="1">
      <c r="A58" s="112" t="s">
        <v>77</v>
      </c>
      <c r="B58" s="64"/>
      <c r="C58" s="126"/>
      <c r="D58" s="126"/>
      <c r="E58" s="127" t="s">
        <v>87</v>
      </c>
      <c r="F58" s="127"/>
      <c r="G58" s="127"/>
      <c r="H58" s="127"/>
      <c r="I58" s="127"/>
      <c r="J58" s="126"/>
      <c r="K58" s="127" t="s">
        <v>88</v>
      </c>
      <c r="L58" s="127"/>
      <c r="M58" s="127"/>
      <c r="N58" s="127"/>
      <c r="O58" s="127"/>
      <c r="P58" s="127"/>
      <c r="Q58" s="127"/>
      <c r="R58" s="127"/>
      <c r="S58" s="127"/>
      <c r="T58" s="127"/>
      <c r="U58" s="127"/>
      <c r="V58" s="127"/>
      <c r="W58" s="127"/>
      <c r="X58" s="127"/>
      <c r="Y58" s="127"/>
      <c r="Z58" s="127"/>
      <c r="AA58" s="127"/>
      <c r="AB58" s="127"/>
      <c r="AC58" s="127"/>
      <c r="AD58" s="127"/>
      <c r="AE58" s="127"/>
      <c r="AF58" s="127"/>
      <c r="AG58" s="128">
        <f>'IO 03 - Vodovodní přípojk...'!J30</f>
        <v>0</v>
      </c>
      <c r="AH58" s="126"/>
      <c r="AI58" s="126"/>
      <c r="AJ58" s="126"/>
      <c r="AK58" s="126"/>
      <c r="AL58" s="126"/>
      <c r="AM58" s="126"/>
      <c r="AN58" s="128">
        <f>SUM(AG58,AT58)</f>
        <v>0</v>
      </c>
      <c r="AO58" s="126"/>
      <c r="AP58" s="126"/>
      <c r="AQ58" s="129" t="s">
        <v>90</v>
      </c>
      <c r="AR58" s="66"/>
      <c r="AS58" s="130">
        <v>0</v>
      </c>
      <c r="AT58" s="131">
        <f>ROUND(SUM(AV58:AW58),2)</f>
        <v>0</v>
      </c>
      <c r="AU58" s="132">
        <f>'IO 03 - Vodovodní přípojk...'!P86</f>
        <v>0</v>
      </c>
      <c r="AV58" s="131">
        <f>'IO 03 - Vodovodní přípojk...'!J33</f>
        <v>0</v>
      </c>
      <c r="AW58" s="131">
        <f>'IO 03 - Vodovodní přípojk...'!J34</f>
        <v>0</v>
      </c>
      <c r="AX58" s="131">
        <f>'IO 03 - Vodovodní přípojk...'!J35</f>
        <v>0</v>
      </c>
      <c r="AY58" s="131">
        <f>'IO 03 - Vodovodní přípojk...'!J36</f>
        <v>0</v>
      </c>
      <c r="AZ58" s="131">
        <f>'IO 03 - Vodovodní přípojk...'!F33</f>
        <v>0</v>
      </c>
      <c r="BA58" s="131">
        <f>'IO 03 - Vodovodní přípojk...'!F34</f>
        <v>0</v>
      </c>
      <c r="BB58" s="131">
        <f>'IO 03 - Vodovodní přípojk...'!F35</f>
        <v>0</v>
      </c>
      <c r="BC58" s="131">
        <f>'IO 03 - Vodovodní přípojk...'!F36</f>
        <v>0</v>
      </c>
      <c r="BD58" s="133">
        <f>'IO 03 - Vodovodní přípojk...'!F37</f>
        <v>0</v>
      </c>
      <c r="BE58" s="4"/>
      <c r="BT58" s="134" t="s">
        <v>83</v>
      </c>
      <c r="BU58" s="134" t="s">
        <v>91</v>
      </c>
      <c r="BV58" s="134" t="s">
        <v>75</v>
      </c>
      <c r="BW58" s="134" t="s">
        <v>89</v>
      </c>
      <c r="BX58" s="134" t="s">
        <v>5</v>
      </c>
      <c r="CL58" s="134" t="s">
        <v>19</v>
      </c>
      <c r="CM58" s="134" t="s">
        <v>83</v>
      </c>
    </row>
    <row r="59" spans="1:90" s="4" customFormat="1" ht="23.25" customHeight="1">
      <c r="A59" s="112" t="s">
        <v>77</v>
      </c>
      <c r="B59" s="64"/>
      <c r="C59" s="126"/>
      <c r="D59" s="126"/>
      <c r="E59" s="127" t="s">
        <v>92</v>
      </c>
      <c r="F59" s="127"/>
      <c r="G59" s="127"/>
      <c r="H59" s="127"/>
      <c r="I59" s="127"/>
      <c r="J59" s="126"/>
      <c r="K59" s="127" t="s">
        <v>93</v>
      </c>
      <c r="L59" s="127"/>
      <c r="M59" s="127"/>
      <c r="N59" s="127"/>
      <c r="O59" s="127"/>
      <c r="P59" s="127"/>
      <c r="Q59" s="127"/>
      <c r="R59" s="127"/>
      <c r="S59" s="127"/>
      <c r="T59" s="127"/>
      <c r="U59" s="127"/>
      <c r="V59" s="127"/>
      <c r="W59" s="127"/>
      <c r="X59" s="127"/>
      <c r="Y59" s="127"/>
      <c r="Z59" s="127"/>
      <c r="AA59" s="127"/>
      <c r="AB59" s="127"/>
      <c r="AC59" s="127"/>
      <c r="AD59" s="127"/>
      <c r="AE59" s="127"/>
      <c r="AF59" s="127"/>
      <c r="AG59" s="128">
        <f>'IO 03 El - Elektrovýzbroj...'!J32</f>
        <v>0</v>
      </c>
      <c r="AH59" s="126"/>
      <c r="AI59" s="126"/>
      <c r="AJ59" s="126"/>
      <c r="AK59" s="126"/>
      <c r="AL59" s="126"/>
      <c r="AM59" s="126"/>
      <c r="AN59" s="128">
        <f>SUM(AG59,AT59)</f>
        <v>0</v>
      </c>
      <c r="AO59" s="126"/>
      <c r="AP59" s="126"/>
      <c r="AQ59" s="129" t="s">
        <v>90</v>
      </c>
      <c r="AR59" s="66"/>
      <c r="AS59" s="130">
        <v>0</v>
      </c>
      <c r="AT59" s="131">
        <f>ROUND(SUM(AV59:AW59),2)</f>
        <v>0</v>
      </c>
      <c r="AU59" s="132">
        <f>'IO 03 El - Elektrovýzbroj...'!P90</f>
        <v>0</v>
      </c>
      <c r="AV59" s="131">
        <f>'IO 03 El - Elektrovýzbroj...'!J35</f>
        <v>0</v>
      </c>
      <c r="AW59" s="131">
        <f>'IO 03 El - Elektrovýzbroj...'!J36</f>
        <v>0</v>
      </c>
      <c r="AX59" s="131">
        <f>'IO 03 El - Elektrovýzbroj...'!J37</f>
        <v>0</v>
      </c>
      <c r="AY59" s="131">
        <f>'IO 03 El - Elektrovýzbroj...'!J38</f>
        <v>0</v>
      </c>
      <c r="AZ59" s="131">
        <f>'IO 03 El - Elektrovýzbroj...'!F35</f>
        <v>0</v>
      </c>
      <c r="BA59" s="131">
        <f>'IO 03 El - Elektrovýzbroj...'!F36</f>
        <v>0</v>
      </c>
      <c r="BB59" s="131">
        <f>'IO 03 El - Elektrovýzbroj...'!F37</f>
        <v>0</v>
      </c>
      <c r="BC59" s="131">
        <f>'IO 03 El - Elektrovýzbroj...'!F38</f>
        <v>0</v>
      </c>
      <c r="BD59" s="133">
        <f>'IO 03 El - Elektrovýzbroj...'!F39</f>
        <v>0</v>
      </c>
      <c r="BE59" s="4"/>
      <c r="BT59" s="134" t="s">
        <v>83</v>
      </c>
      <c r="BV59" s="134" t="s">
        <v>75</v>
      </c>
      <c r="BW59" s="134" t="s">
        <v>94</v>
      </c>
      <c r="BX59" s="134" t="s">
        <v>89</v>
      </c>
      <c r="CL59" s="134" t="s">
        <v>19</v>
      </c>
    </row>
    <row r="60" spans="1:91" s="7" customFormat="1" ht="16.5" customHeight="1">
      <c r="A60" s="112" t="s">
        <v>77</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'IO 04 - Likvidace dešťový...'!J30</f>
        <v>0</v>
      </c>
      <c r="AH60" s="116"/>
      <c r="AI60" s="116"/>
      <c r="AJ60" s="116"/>
      <c r="AK60" s="116"/>
      <c r="AL60" s="116"/>
      <c r="AM60" s="116"/>
      <c r="AN60" s="117">
        <f>SUM(AG60,AT60)</f>
        <v>0</v>
      </c>
      <c r="AO60" s="116"/>
      <c r="AP60" s="116"/>
      <c r="AQ60" s="118" t="s">
        <v>80</v>
      </c>
      <c r="AR60" s="119"/>
      <c r="AS60" s="120">
        <v>0</v>
      </c>
      <c r="AT60" s="121">
        <f>ROUND(SUM(AV60:AW60),2)</f>
        <v>0</v>
      </c>
      <c r="AU60" s="122">
        <f>'IO 04 - Likvidace dešťový...'!P87</f>
        <v>0</v>
      </c>
      <c r="AV60" s="121">
        <f>'IO 04 - Likvidace dešťový...'!J33</f>
        <v>0</v>
      </c>
      <c r="AW60" s="121">
        <f>'IO 04 - Likvidace dešťový...'!J34</f>
        <v>0</v>
      </c>
      <c r="AX60" s="121">
        <f>'IO 04 - Likvidace dešťový...'!J35</f>
        <v>0</v>
      </c>
      <c r="AY60" s="121">
        <f>'IO 04 - Likvidace dešťový...'!J36</f>
        <v>0</v>
      </c>
      <c r="AZ60" s="121">
        <f>'IO 04 - Likvidace dešťový...'!F33</f>
        <v>0</v>
      </c>
      <c r="BA60" s="121">
        <f>'IO 04 - Likvidace dešťový...'!F34</f>
        <v>0</v>
      </c>
      <c r="BB60" s="121">
        <f>'IO 04 - Likvidace dešťový...'!F35</f>
        <v>0</v>
      </c>
      <c r="BC60" s="121">
        <f>'IO 04 - Likvidace dešťový...'!F36</f>
        <v>0</v>
      </c>
      <c r="BD60" s="123">
        <f>'IO 04 - Likvidace dešťový...'!F37</f>
        <v>0</v>
      </c>
      <c r="BE60" s="7"/>
      <c r="BT60" s="124" t="s">
        <v>81</v>
      </c>
      <c r="BV60" s="124" t="s">
        <v>75</v>
      </c>
      <c r="BW60" s="124" t="s">
        <v>97</v>
      </c>
      <c r="BX60" s="124" t="s">
        <v>5</v>
      </c>
      <c r="CL60" s="124" t="s">
        <v>19</v>
      </c>
      <c r="CM60" s="124" t="s">
        <v>83</v>
      </c>
    </row>
    <row r="61" spans="1:91" s="7" customFormat="1" ht="16.5" customHeight="1">
      <c r="A61" s="112" t="s">
        <v>77</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'IO 05 - Areálové rozvody ...'!J30</f>
        <v>0</v>
      </c>
      <c r="AH61" s="116"/>
      <c r="AI61" s="116"/>
      <c r="AJ61" s="116"/>
      <c r="AK61" s="116"/>
      <c r="AL61" s="116"/>
      <c r="AM61" s="116"/>
      <c r="AN61" s="117">
        <f>SUM(AG61,AT61)</f>
        <v>0</v>
      </c>
      <c r="AO61" s="116"/>
      <c r="AP61" s="116"/>
      <c r="AQ61" s="118" t="s">
        <v>80</v>
      </c>
      <c r="AR61" s="119"/>
      <c r="AS61" s="120">
        <v>0</v>
      </c>
      <c r="AT61" s="121">
        <f>ROUND(SUM(AV61:AW61),2)</f>
        <v>0</v>
      </c>
      <c r="AU61" s="122">
        <f>'IO 05 - Areálové rozvody ...'!P84</f>
        <v>0</v>
      </c>
      <c r="AV61" s="121">
        <f>'IO 05 - Areálové rozvody ...'!J33</f>
        <v>0</v>
      </c>
      <c r="AW61" s="121">
        <f>'IO 05 - Areálové rozvody ...'!J34</f>
        <v>0</v>
      </c>
      <c r="AX61" s="121">
        <f>'IO 05 - Areálové rozvody ...'!J35</f>
        <v>0</v>
      </c>
      <c r="AY61" s="121">
        <f>'IO 05 - Areálové rozvody ...'!J36</f>
        <v>0</v>
      </c>
      <c r="AZ61" s="121">
        <f>'IO 05 - Areálové rozvody ...'!F33</f>
        <v>0</v>
      </c>
      <c r="BA61" s="121">
        <f>'IO 05 - Areálové rozvody ...'!F34</f>
        <v>0</v>
      </c>
      <c r="BB61" s="121">
        <f>'IO 05 - Areálové rozvody ...'!F35</f>
        <v>0</v>
      </c>
      <c r="BC61" s="121">
        <f>'IO 05 - Areálové rozvody ...'!F36</f>
        <v>0</v>
      </c>
      <c r="BD61" s="123">
        <f>'IO 05 - Areálové rozvody ...'!F37</f>
        <v>0</v>
      </c>
      <c r="BE61" s="7"/>
      <c r="BT61" s="124" t="s">
        <v>81</v>
      </c>
      <c r="BV61" s="124" t="s">
        <v>75</v>
      </c>
      <c r="BW61" s="124" t="s">
        <v>100</v>
      </c>
      <c r="BX61" s="124" t="s">
        <v>5</v>
      </c>
      <c r="CL61" s="124" t="s">
        <v>19</v>
      </c>
      <c r="CM61" s="124" t="s">
        <v>83</v>
      </c>
    </row>
    <row r="62" spans="1:91" s="7" customFormat="1" ht="16.5" customHeight="1">
      <c r="A62" s="112" t="s">
        <v>77</v>
      </c>
      <c r="B62" s="113"/>
      <c r="C62" s="114"/>
      <c r="D62" s="115" t="s">
        <v>101</v>
      </c>
      <c r="E62" s="115"/>
      <c r="F62" s="115"/>
      <c r="G62" s="115"/>
      <c r="H62" s="115"/>
      <c r="I62" s="116"/>
      <c r="J62" s="115" t="s">
        <v>102</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'PBŘ - Požárně bezpečnostn...'!J30</f>
        <v>0</v>
      </c>
      <c r="AH62" s="116"/>
      <c r="AI62" s="116"/>
      <c r="AJ62" s="116"/>
      <c r="AK62" s="116"/>
      <c r="AL62" s="116"/>
      <c r="AM62" s="116"/>
      <c r="AN62" s="117">
        <f>SUM(AG62,AT62)</f>
        <v>0</v>
      </c>
      <c r="AO62" s="116"/>
      <c r="AP62" s="116"/>
      <c r="AQ62" s="118" t="s">
        <v>103</v>
      </c>
      <c r="AR62" s="119"/>
      <c r="AS62" s="120">
        <v>0</v>
      </c>
      <c r="AT62" s="121">
        <f>ROUND(SUM(AV62:AW62),2)</f>
        <v>0</v>
      </c>
      <c r="AU62" s="122">
        <f>'PBŘ - Požárně bezpečnostn...'!P82</f>
        <v>0</v>
      </c>
      <c r="AV62" s="121">
        <f>'PBŘ - Požárně bezpečnostn...'!J33</f>
        <v>0</v>
      </c>
      <c r="AW62" s="121">
        <f>'PBŘ - Požárně bezpečnostn...'!J34</f>
        <v>0</v>
      </c>
      <c r="AX62" s="121">
        <f>'PBŘ - Požárně bezpečnostn...'!J35</f>
        <v>0</v>
      </c>
      <c r="AY62" s="121">
        <f>'PBŘ - Požárně bezpečnostn...'!J36</f>
        <v>0</v>
      </c>
      <c r="AZ62" s="121">
        <f>'PBŘ - Požárně bezpečnostn...'!F33</f>
        <v>0</v>
      </c>
      <c r="BA62" s="121">
        <f>'PBŘ - Požárně bezpečnostn...'!F34</f>
        <v>0</v>
      </c>
      <c r="BB62" s="121">
        <f>'PBŘ - Požárně bezpečnostn...'!F35</f>
        <v>0</v>
      </c>
      <c r="BC62" s="121">
        <f>'PBŘ - Požárně bezpečnostn...'!F36</f>
        <v>0</v>
      </c>
      <c r="BD62" s="123">
        <f>'PBŘ - Požárně bezpečnostn...'!F37</f>
        <v>0</v>
      </c>
      <c r="BE62" s="7"/>
      <c r="BT62" s="124" t="s">
        <v>81</v>
      </c>
      <c r="BV62" s="124" t="s">
        <v>75</v>
      </c>
      <c r="BW62" s="124" t="s">
        <v>104</v>
      </c>
      <c r="BX62" s="124" t="s">
        <v>5</v>
      </c>
      <c r="CL62" s="124" t="s">
        <v>19</v>
      </c>
      <c r="CM62" s="124" t="s">
        <v>83</v>
      </c>
    </row>
    <row r="63" spans="1:91" s="7" customFormat="1" ht="16.5" customHeight="1">
      <c r="A63" s="7"/>
      <c r="B63" s="113"/>
      <c r="C63" s="114"/>
      <c r="D63" s="115" t="s">
        <v>105</v>
      </c>
      <c r="E63" s="115"/>
      <c r="F63" s="115"/>
      <c r="G63" s="115"/>
      <c r="H63" s="115"/>
      <c r="I63" s="116"/>
      <c r="J63" s="115" t="s">
        <v>106</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25">
        <f>ROUND(SUM(AG64:AG65),2)</f>
        <v>0</v>
      </c>
      <c r="AH63" s="116"/>
      <c r="AI63" s="116"/>
      <c r="AJ63" s="116"/>
      <c r="AK63" s="116"/>
      <c r="AL63" s="116"/>
      <c r="AM63" s="116"/>
      <c r="AN63" s="117">
        <f>SUM(AG63,AT63)</f>
        <v>0</v>
      </c>
      <c r="AO63" s="116"/>
      <c r="AP63" s="116"/>
      <c r="AQ63" s="118" t="s">
        <v>107</v>
      </c>
      <c r="AR63" s="119"/>
      <c r="AS63" s="120">
        <f>ROUND(SUM(AS64:AS65),2)</f>
        <v>0</v>
      </c>
      <c r="AT63" s="121">
        <f>ROUND(SUM(AV63:AW63),2)</f>
        <v>0</v>
      </c>
      <c r="AU63" s="122">
        <f>ROUND(SUM(AU64:AU65),5)</f>
        <v>0</v>
      </c>
      <c r="AV63" s="121">
        <f>ROUND(AZ63*L29,2)</f>
        <v>0</v>
      </c>
      <c r="AW63" s="121">
        <f>ROUND(BA63*L30,2)</f>
        <v>0</v>
      </c>
      <c r="AX63" s="121">
        <f>ROUND(BB63*L29,2)</f>
        <v>0</v>
      </c>
      <c r="AY63" s="121">
        <f>ROUND(BC63*L30,2)</f>
        <v>0</v>
      </c>
      <c r="AZ63" s="121">
        <f>ROUND(SUM(AZ64:AZ65),2)</f>
        <v>0</v>
      </c>
      <c r="BA63" s="121">
        <f>ROUND(SUM(BA64:BA65),2)</f>
        <v>0</v>
      </c>
      <c r="BB63" s="121">
        <f>ROUND(SUM(BB64:BB65),2)</f>
        <v>0</v>
      </c>
      <c r="BC63" s="121">
        <f>ROUND(SUM(BC64:BC65),2)</f>
        <v>0</v>
      </c>
      <c r="BD63" s="123">
        <f>ROUND(SUM(BD64:BD65),2)</f>
        <v>0</v>
      </c>
      <c r="BE63" s="7"/>
      <c r="BS63" s="124" t="s">
        <v>72</v>
      </c>
      <c r="BT63" s="124" t="s">
        <v>81</v>
      </c>
      <c r="BV63" s="124" t="s">
        <v>75</v>
      </c>
      <c r="BW63" s="124" t="s">
        <v>108</v>
      </c>
      <c r="BX63" s="124" t="s">
        <v>5</v>
      </c>
      <c r="CL63" s="124" t="s">
        <v>19</v>
      </c>
      <c r="CM63" s="124" t="s">
        <v>83</v>
      </c>
    </row>
    <row r="64" spans="1:91" s="4" customFormat="1" ht="16.5" customHeight="1">
      <c r="A64" s="112" t="s">
        <v>77</v>
      </c>
      <c r="B64" s="64"/>
      <c r="C64" s="126"/>
      <c r="D64" s="126"/>
      <c r="E64" s="127" t="s">
        <v>105</v>
      </c>
      <c r="F64" s="127"/>
      <c r="G64" s="127"/>
      <c r="H64" s="127"/>
      <c r="I64" s="127"/>
      <c r="J64" s="126"/>
      <c r="K64" s="127" t="s">
        <v>106</v>
      </c>
      <c r="L64" s="127"/>
      <c r="M64" s="127"/>
      <c r="N64" s="127"/>
      <c r="O64" s="127"/>
      <c r="P64" s="127"/>
      <c r="Q64" s="127"/>
      <c r="R64" s="127"/>
      <c r="S64" s="127"/>
      <c r="T64" s="127"/>
      <c r="U64" s="127"/>
      <c r="V64" s="127"/>
      <c r="W64" s="127"/>
      <c r="X64" s="127"/>
      <c r="Y64" s="127"/>
      <c r="Z64" s="127"/>
      <c r="AA64" s="127"/>
      <c r="AB64" s="127"/>
      <c r="AC64" s="127"/>
      <c r="AD64" s="127"/>
      <c r="AE64" s="127"/>
      <c r="AF64" s="127"/>
      <c r="AG64" s="128">
        <f>'SO 01 - Skladovací hala'!J30</f>
        <v>0</v>
      </c>
      <c r="AH64" s="126"/>
      <c r="AI64" s="126"/>
      <c r="AJ64" s="126"/>
      <c r="AK64" s="126"/>
      <c r="AL64" s="126"/>
      <c r="AM64" s="126"/>
      <c r="AN64" s="128">
        <f>SUM(AG64,AT64)</f>
        <v>0</v>
      </c>
      <c r="AO64" s="126"/>
      <c r="AP64" s="126"/>
      <c r="AQ64" s="129" t="s">
        <v>90</v>
      </c>
      <c r="AR64" s="66"/>
      <c r="AS64" s="130">
        <v>0</v>
      </c>
      <c r="AT64" s="131">
        <f>ROUND(SUM(AV64:AW64),2)</f>
        <v>0</v>
      </c>
      <c r="AU64" s="132">
        <f>'SO 01 - Skladovací hala'!P93</f>
        <v>0</v>
      </c>
      <c r="AV64" s="131">
        <f>'SO 01 - Skladovací hala'!J33</f>
        <v>0</v>
      </c>
      <c r="AW64" s="131">
        <f>'SO 01 - Skladovací hala'!J34</f>
        <v>0</v>
      </c>
      <c r="AX64" s="131">
        <f>'SO 01 - Skladovací hala'!J35</f>
        <v>0</v>
      </c>
      <c r="AY64" s="131">
        <f>'SO 01 - Skladovací hala'!J36</f>
        <v>0</v>
      </c>
      <c r="AZ64" s="131">
        <f>'SO 01 - Skladovací hala'!F33</f>
        <v>0</v>
      </c>
      <c r="BA64" s="131">
        <f>'SO 01 - Skladovací hala'!F34</f>
        <v>0</v>
      </c>
      <c r="BB64" s="131">
        <f>'SO 01 - Skladovací hala'!F35</f>
        <v>0</v>
      </c>
      <c r="BC64" s="131">
        <f>'SO 01 - Skladovací hala'!F36</f>
        <v>0</v>
      </c>
      <c r="BD64" s="133">
        <f>'SO 01 - Skladovací hala'!F37</f>
        <v>0</v>
      </c>
      <c r="BE64" s="4"/>
      <c r="BT64" s="134" t="s">
        <v>83</v>
      </c>
      <c r="BU64" s="134" t="s">
        <v>91</v>
      </c>
      <c r="BV64" s="134" t="s">
        <v>75</v>
      </c>
      <c r="BW64" s="134" t="s">
        <v>108</v>
      </c>
      <c r="BX64" s="134" t="s">
        <v>5</v>
      </c>
      <c r="CL64" s="134" t="s">
        <v>19</v>
      </c>
      <c r="CM64" s="134" t="s">
        <v>83</v>
      </c>
    </row>
    <row r="65" spans="1:90" s="4" customFormat="1" ht="16.5" customHeight="1">
      <c r="A65" s="112" t="s">
        <v>77</v>
      </c>
      <c r="B65" s="64"/>
      <c r="C65" s="126"/>
      <c r="D65" s="126"/>
      <c r="E65" s="127" t="s">
        <v>109</v>
      </c>
      <c r="F65" s="127"/>
      <c r="G65" s="127"/>
      <c r="H65" s="127"/>
      <c r="I65" s="127"/>
      <c r="J65" s="126"/>
      <c r="K65" s="127" t="s">
        <v>110</v>
      </c>
      <c r="L65" s="127"/>
      <c r="M65" s="127"/>
      <c r="N65" s="127"/>
      <c r="O65" s="127"/>
      <c r="P65" s="127"/>
      <c r="Q65" s="127"/>
      <c r="R65" s="127"/>
      <c r="S65" s="127"/>
      <c r="T65" s="127"/>
      <c r="U65" s="127"/>
      <c r="V65" s="127"/>
      <c r="W65" s="127"/>
      <c r="X65" s="127"/>
      <c r="Y65" s="127"/>
      <c r="Z65" s="127"/>
      <c r="AA65" s="127"/>
      <c r="AB65" s="127"/>
      <c r="AC65" s="127"/>
      <c r="AD65" s="127"/>
      <c r="AE65" s="127"/>
      <c r="AF65" s="127"/>
      <c r="AG65" s="128">
        <f>'D.1.4.1 - Elektroinstalace'!J32</f>
        <v>0</v>
      </c>
      <c r="AH65" s="126"/>
      <c r="AI65" s="126"/>
      <c r="AJ65" s="126"/>
      <c r="AK65" s="126"/>
      <c r="AL65" s="126"/>
      <c r="AM65" s="126"/>
      <c r="AN65" s="128">
        <f>SUM(AG65,AT65)</f>
        <v>0</v>
      </c>
      <c r="AO65" s="126"/>
      <c r="AP65" s="126"/>
      <c r="AQ65" s="129" t="s">
        <v>90</v>
      </c>
      <c r="AR65" s="66"/>
      <c r="AS65" s="130">
        <v>0</v>
      </c>
      <c r="AT65" s="131">
        <f>ROUND(SUM(AV65:AW65),2)</f>
        <v>0</v>
      </c>
      <c r="AU65" s="132">
        <f>'D.1.4.1 - Elektroinstalace'!P89</f>
        <v>0</v>
      </c>
      <c r="AV65" s="131">
        <f>'D.1.4.1 - Elektroinstalace'!J35</f>
        <v>0</v>
      </c>
      <c r="AW65" s="131">
        <f>'D.1.4.1 - Elektroinstalace'!J36</f>
        <v>0</v>
      </c>
      <c r="AX65" s="131">
        <f>'D.1.4.1 - Elektroinstalace'!J37</f>
        <v>0</v>
      </c>
      <c r="AY65" s="131">
        <f>'D.1.4.1 - Elektroinstalace'!J38</f>
        <v>0</v>
      </c>
      <c r="AZ65" s="131">
        <f>'D.1.4.1 - Elektroinstalace'!F35</f>
        <v>0</v>
      </c>
      <c r="BA65" s="131">
        <f>'D.1.4.1 - Elektroinstalace'!F36</f>
        <v>0</v>
      </c>
      <c r="BB65" s="131">
        <f>'D.1.4.1 - Elektroinstalace'!F37</f>
        <v>0</v>
      </c>
      <c r="BC65" s="131">
        <f>'D.1.4.1 - Elektroinstalace'!F38</f>
        <v>0</v>
      </c>
      <c r="BD65" s="133">
        <f>'D.1.4.1 - Elektroinstalace'!F39</f>
        <v>0</v>
      </c>
      <c r="BE65" s="4"/>
      <c r="BT65" s="134" t="s">
        <v>83</v>
      </c>
      <c r="BV65" s="134" t="s">
        <v>75</v>
      </c>
      <c r="BW65" s="134" t="s">
        <v>111</v>
      </c>
      <c r="BX65" s="134" t="s">
        <v>108</v>
      </c>
      <c r="CL65" s="134" t="s">
        <v>19</v>
      </c>
    </row>
    <row r="66" spans="1:91" s="7" customFormat="1" ht="16.5" customHeight="1">
      <c r="A66" s="7"/>
      <c r="B66" s="113"/>
      <c r="C66" s="114"/>
      <c r="D66" s="115" t="s">
        <v>112</v>
      </c>
      <c r="E66" s="115"/>
      <c r="F66" s="115"/>
      <c r="G66" s="115"/>
      <c r="H66" s="115"/>
      <c r="I66" s="116"/>
      <c r="J66" s="115" t="s">
        <v>113</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25">
        <f>ROUND(SUM(AG67:AG72),2)</f>
        <v>0</v>
      </c>
      <c r="AH66" s="116"/>
      <c r="AI66" s="116"/>
      <c r="AJ66" s="116"/>
      <c r="AK66" s="116"/>
      <c r="AL66" s="116"/>
      <c r="AM66" s="116"/>
      <c r="AN66" s="117">
        <f>SUM(AG66,AT66)</f>
        <v>0</v>
      </c>
      <c r="AO66" s="116"/>
      <c r="AP66" s="116"/>
      <c r="AQ66" s="118" t="s">
        <v>107</v>
      </c>
      <c r="AR66" s="119"/>
      <c r="AS66" s="120">
        <f>ROUND(SUM(AS67:AS72),2)</f>
        <v>0</v>
      </c>
      <c r="AT66" s="121">
        <f>ROUND(SUM(AV66:AW66),2)</f>
        <v>0</v>
      </c>
      <c r="AU66" s="122">
        <f>ROUND(SUM(AU67:AU72),5)</f>
        <v>0</v>
      </c>
      <c r="AV66" s="121">
        <f>ROUND(AZ66*L29,2)</f>
        <v>0</v>
      </c>
      <c r="AW66" s="121">
        <f>ROUND(BA66*L30,2)</f>
        <v>0</v>
      </c>
      <c r="AX66" s="121">
        <f>ROUND(BB66*L29,2)</f>
        <v>0</v>
      </c>
      <c r="AY66" s="121">
        <f>ROUND(BC66*L30,2)</f>
        <v>0</v>
      </c>
      <c r="AZ66" s="121">
        <f>ROUND(SUM(AZ67:AZ72),2)</f>
        <v>0</v>
      </c>
      <c r="BA66" s="121">
        <f>ROUND(SUM(BA67:BA72),2)</f>
        <v>0</v>
      </c>
      <c r="BB66" s="121">
        <f>ROUND(SUM(BB67:BB72),2)</f>
        <v>0</v>
      </c>
      <c r="BC66" s="121">
        <f>ROUND(SUM(BC67:BC72),2)</f>
        <v>0</v>
      </c>
      <c r="BD66" s="123">
        <f>ROUND(SUM(BD67:BD72),2)</f>
        <v>0</v>
      </c>
      <c r="BE66" s="7"/>
      <c r="BS66" s="124" t="s">
        <v>72</v>
      </c>
      <c r="BT66" s="124" t="s">
        <v>81</v>
      </c>
      <c r="BV66" s="124" t="s">
        <v>75</v>
      </c>
      <c r="BW66" s="124" t="s">
        <v>114</v>
      </c>
      <c r="BX66" s="124" t="s">
        <v>5</v>
      </c>
      <c r="CL66" s="124" t="s">
        <v>19</v>
      </c>
      <c r="CM66" s="124" t="s">
        <v>83</v>
      </c>
    </row>
    <row r="67" spans="1:91" s="4" customFormat="1" ht="16.5" customHeight="1">
      <c r="A67" s="112" t="s">
        <v>77</v>
      </c>
      <c r="B67" s="64"/>
      <c r="C67" s="126"/>
      <c r="D67" s="126"/>
      <c r="E67" s="127" t="s">
        <v>112</v>
      </c>
      <c r="F67" s="127"/>
      <c r="G67" s="127"/>
      <c r="H67" s="127"/>
      <c r="I67" s="127"/>
      <c r="J67" s="126"/>
      <c r="K67" s="127" t="s">
        <v>113</v>
      </c>
      <c r="L67" s="127"/>
      <c r="M67" s="127"/>
      <c r="N67" s="127"/>
      <c r="O67" s="127"/>
      <c r="P67" s="127"/>
      <c r="Q67" s="127"/>
      <c r="R67" s="127"/>
      <c r="S67" s="127"/>
      <c r="T67" s="127"/>
      <c r="U67" s="127"/>
      <c r="V67" s="127"/>
      <c r="W67" s="127"/>
      <c r="X67" s="127"/>
      <c r="Y67" s="127"/>
      <c r="Z67" s="127"/>
      <c r="AA67" s="127"/>
      <c r="AB67" s="127"/>
      <c r="AC67" s="127"/>
      <c r="AD67" s="127"/>
      <c r="AE67" s="127"/>
      <c r="AF67" s="127"/>
      <c r="AG67" s="128">
        <f>'SO 02 - Objekt obsluhy SD'!J30</f>
        <v>0</v>
      </c>
      <c r="AH67" s="126"/>
      <c r="AI67" s="126"/>
      <c r="AJ67" s="126"/>
      <c r="AK67" s="126"/>
      <c r="AL67" s="126"/>
      <c r="AM67" s="126"/>
      <c r="AN67" s="128">
        <f>SUM(AG67,AT67)</f>
        <v>0</v>
      </c>
      <c r="AO67" s="126"/>
      <c r="AP67" s="126"/>
      <c r="AQ67" s="129" t="s">
        <v>90</v>
      </c>
      <c r="AR67" s="66"/>
      <c r="AS67" s="130">
        <v>0</v>
      </c>
      <c r="AT67" s="131">
        <f>ROUND(SUM(AV67:AW67),2)</f>
        <v>0</v>
      </c>
      <c r="AU67" s="132">
        <f>'SO 02 - Objekt obsluhy SD'!P99</f>
        <v>0</v>
      </c>
      <c r="AV67" s="131">
        <f>'SO 02 - Objekt obsluhy SD'!J33</f>
        <v>0</v>
      </c>
      <c r="AW67" s="131">
        <f>'SO 02 - Objekt obsluhy SD'!J34</f>
        <v>0</v>
      </c>
      <c r="AX67" s="131">
        <f>'SO 02 - Objekt obsluhy SD'!J35</f>
        <v>0</v>
      </c>
      <c r="AY67" s="131">
        <f>'SO 02 - Objekt obsluhy SD'!J36</f>
        <v>0</v>
      </c>
      <c r="AZ67" s="131">
        <f>'SO 02 - Objekt obsluhy SD'!F33</f>
        <v>0</v>
      </c>
      <c r="BA67" s="131">
        <f>'SO 02 - Objekt obsluhy SD'!F34</f>
        <v>0</v>
      </c>
      <c r="BB67" s="131">
        <f>'SO 02 - Objekt obsluhy SD'!F35</f>
        <v>0</v>
      </c>
      <c r="BC67" s="131">
        <f>'SO 02 - Objekt obsluhy SD'!F36</f>
        <v>0</v>
      </c>
      <c r="BD67" s="133">
        <f>'SO 02 - Objekt obsluhy SD'!F37</f>
        <v>0</v>
      </c>
      <c r="BE67" s="4"/>
      <c r="BT67" s="134" t="s">
        <v>83</v>
      </c>
      <c r="BU67" s="134" t="s">
        <v>91</v>
      </c>
      <c r="BV67" s="134" t="s">
        <v>75</v>
      </c>
      <c r="BW67" s="134" t="s">
        <v>114</v>
      </c>
      <c r="BX67" s="134" t="s">
        <v>5</v>
      </c>
      <c r="CL67" s="134" t="s">
        <v>19</v>
      </c>
      <c r="CM67" s="134" t="s">
        <v>83</v>
      </c>
    </row>
    <row r="68" spans="1:90" s="4" customFormat="1" ht="16.5" customHeight="1">
      <c r="A68" s="112" t="s">
        <v>77</v>
      </c>
      <c r="B68" s="64"/>
      <c r="C68" s="126"/>
      <c r="D68" s="126"/>
      <c r="E68" s="127" t="s">
        <v>109</v>
      </c>
      <c r="F68" s="127"/>
      <c r="G68" s="127"/>
      <c r="H68" s="127"/>
      <c r="I68" s="127"/>
      <c r="J68" s="126"/>
      <c r="K68" s="127" t="s">
        <v>110</v>
      </c>
      <c r="L68" s="127"/>
      <c r="M68" s="127"/>
      <c r="N68" s="127"/>
      <c r="O68" s="127"/>
      <c r="P68" s="127"/>
      <c r="Q68" s="127"/>
      <c r="R68" s="127"/>
      <c r="S68" s="127"/>
      <c r="T68" s="127"/>
      <c r="U68" s="127"/>
      <c r="V68" s="127"/>
      <c r="W68" s="127"/>
      <c r="X68" s="127"/>
      <c r="Y68" s="127"/>
      <c r="Z68" s="127"/>
      <c r="AA68" s="127"/>
      <c r="AB68" s="127"/>
      <c r="AC68" s="127"/>
      <c r="AD68" s="127"/>
      <c r="AE68" s="127"/>
      <c r="AF68" s="127"/>
      <c r="AG68" s="128">
        <f>'D.1.4.1 - Elektroinstalace_01'!J32</f>
        <v>0</v>
      </c>
      <c r="AH68" s="126"/>
      <c r="AI68" s="126"/>
      <c r="AJ68" s="126"/>
      <c r="AK68" s="126"/>
      <c r="AL68" s="126"/>
      <c r="AM68" s="126"/>
      <c r="AN68" s="128">
        <f>SUM(AG68,AT68)</f>
        <v>0</v>
      </c>
      <c r="AO68" s="126"/>
      <c r="AP68" s="126"/>
      <c r="AQ68" s="129" t="s">
        <v>90</v>
      </c>
      <c r="AR68" s="66"/>
      <c r="AS68" s="130">
        <v>0</v>
      </c>
      <c r="AT68" s="131">
        <f>ROUND(SUM(AV68:AW68),2)</f>
        <v>0</v>
      </c>
      <c r="AU68" s="132">
        <f>'D.1.4.1 - Elektroinstalace_01'!P89</f>
        <v>0</v>
      </c>
      <c r="AV68" s="131">
        <f>'D.1.4.1 - Elektroinstalace_01'!J35</f>
        <v>0</v>
      </c>
      <c r="AW68" s="131">
        <f>'D.1.4.1 - Elektroinstalace_01'!J36</f>
        <v>0</v>
      </c>
      <c r="AX68" s="131">
        <f>'D.1.4.1 - Elektroinstalace_01'!J37</f>
        <v>0</v>
      </c>
      <c r="AY68" s="131">
        <f>'D.1.4.1 - Elektroinstalace_01'!J38</f>
        <v>0</v>
      </c>
      <c r="AZ68" s="131">
        <f>'D.1.4.1 - Elektroinstalace_01'!F35</f>
        <v>0</v>
      </c>
      <c r="BA68" s="131">
        <f>'D.1.4.1 - Elektroinstalace_01'!F36</f>
        <v>0</v>
      </c>
      <c r="BB68" s="131">
        <f>'D.1.4.1 - Elektroinstalace_01'!F37</f>
        <v>0</v>
      </c>
      <c r="BC68" s="131">
        <f>'D.1.4.1 - Elektroinstalace_01'!F38</f>
        <v>0</v>
      </c>
      <c r="BD68" s="133">
        <f>'D.1.4.1 - Elektroinstalace_01'!F39</f>
        <v>0</v>
      </c>
      <c r="BE68" s="4"/>
      <c r="BT68" s="134" t="s">
        <v>83</v>
      </c>
      <c r="BV68" s="134" t="s">
        <v>75</v>
      </c>
      <c r="BW68" s="134" t="s">
        <v>115</v>
      </c>
      <c r="BX68" s="134" t="s">
        <v>114</v>
      </c>
      <c r="CL68" s="134" t="s">
        <v>19</v>
      </c>
    </row>
    <row r="69" spans="1:90" s="4" customFormat="1" ht="23.25" customHeight="1">
      <c r="A69" s="112" t="s">
        <v>77</v>
      </c>
      <c r="B69" s="64"/>
      <c r="C69" s="126"/>
      <c r="D69" s="126"/>
      <c r="E69" s="127" t="s">
        <v>116</v>
      </c>
      <c r="F69" s="127"/>
      <c r="G69" s="127"/>
      <c r="H69" s="127"/>
      <c r="I69" s="127"/>
      <c r="J69" s="126"/>
      <c r="K69" s="127" t="s">
        <v>117</v>
      </c>
      <c r="L69" s="127"/>
      <c r="M69" s="127"/>
      <c r="N69" s="127"/>
      <c r="O69" s="127"/>
      <c r="P69" s="127"/>
      <c r="Q69" s="127"/>
      <c r="R69" s="127"/>
      <c r="S69" s="127"/>
      <c r="T69" s="127"/>
      <c r="U69" s="127"/>
      <c r="V69" s="127"/>
      <c r="W69" s="127"/>
      <c r="X69" s="127"/>
      <c r="Y69" s="127"/>
      <c r="Z69" s="127"/>
      <c r="AA69" s="127"/>
      <c r="AB69" s="127"/>
      <c r="AC69" s="127"/>
      <c r="AD69" s="127"/>
      <c r="AE69" s="127"/>
      <c r="AF69" s="127"/>
      <c r="AG69" s="128">
        <f>'D.1.4.2 a - ZTI - vnitřní...'!J32</f>
        <v>0</v>
      </c>
      <c r="AH69" s="126"/>
      <c r="AI69" s="126"/>
      <c r="AJ69" s="126"/>
      <c r="AK69" s="126"/>
      <c r="AL69" s="126"/>
      <c r="AM69" s="126"/>
      <c r="AN69" s="128">
        <f>SUM(AG69,AT69)</f>
        <v>0</v>
      </c>
      <c r="AO69" s="126"/>
      <c r="AP69" s="126"/>
      <c r="AQ69" s="129" t="s">
        <v>90</v>
      </c>
      <c r="AR69" s="66"/>
      <c r="AS69" s="130">
        <v>0</v>
      </c>
      <c r="AT69" s="131">
        <f>ROUND(SUM(AV69:AW69),2)</f>
        <v>0</v>
      </c>
      <c r="AU69" s="132">
        <f>'D.1.4.2 a - ZTI - vnitřní...'!P89</f>
        <v>0</v>
      </c>
      <c r="AV69" s="131">
        <f>'D.1.4.2 a - ZTI - vnitřní...'!J35</f>
        <v>0</v>
      </c>
      <c r="AW69" s="131">
        <f>'D.1.4.2 a - ZTI - vnitřní...'!J36</f>
        <v>0</v>
      </c>
      <c r="AX69" s="131">
        <f>'D.1.4.2 a - ZTI - vnitřní...'!J37</f>
        <v>0</v>
      </c>
      <c r="AY69" s="131">
        <f>'D.1.4.2 a - ZTI - vnitřní...'!J38</f>
        <v>0</v>
      </c>
      <c r="AZ69" s="131">
        <f>'D.1.4.2 a - ZTI - vnitřní...'!F35</f>
        <v>0</v>
      </c>
      <c r="BA69" s="131">
        <f>'D.1.4.2 a - ZTI - vnitřní...'!F36</f>
        <v>0</v>
      </c>
      <c r="BB69" s="131">
        <f>'D.1.4.2 a - ZTI - vnitřní...'!F37</f>
        <v>0</v>
      </c>
      <c r="BC69" s="131">
        <f>'D.1.4.2 a - ZTI - vnitřní...'!F38</f>
        <v>0</v>
      </c>
      <c r="BD69" s="133">
        <f>'D.1.4.2 a - ZTI - vnitřní...'!F39</f>
        <v>0</v>
      </c>
      <c r="BE69" s="4"/>
      <c r="BT69" s="134" t="s">
        <v>83</v>
      </c>
      <c r="BV69" s="134" t="s">
        <v>75</v>
      </c>
      <c r="BW69" s="134" t="s">
        <v>118</v>
      </c>
      <c r="BX69" s="134" t="s">
        <v>114</v>
      </c>
      <c r="CL69" s="134" t="s">
        <v>19</v>
      </c>
    </row>
    <row r="70" spans="1:90" s="4" customFormat="1" ht="23.25" customHeight="1">
      <c r="A70" s="112" t="s">
        <v>77</v>
      </c>
      <c r="B70" s="64"/>
      <c r="C70" s="126"/>
      <c r="D70" s="126"/>
      <c r="E70" s="127" t="s">
        <v>119</v>
      </c>
      <c r="F70" s="127"/>
      <c r="G70" s="127"/>
      <c r="H70" s="127"/>
      <c r="I70" s="127"/>
      <c r="J70" s="126"/>
      <c r="K70" s="127" t="s">
        <v>120</v>
      </c>
      <c r="L70" s="127"/>
      <c r="M70" s="127"/>
      <c r="N70" s="127"/>
      <c r="O70" s="127"/>
      <c r="P70" s="127"/>
      <c r="Q70" s="127"/>
      <c r="R70" s="127"/>
      <c r="S70" s="127"/>
      <c r="T70" s="127"/>
      <c r="U70" s="127"/>
      <c r="V70" s="127"/>
      <c r="W70" s="127"/>
      <c r="X70" s="127"/>
      <c r="Y70" s="127"/>
      <c r="Z70" s="127"/>
      <c r="AA70" s="127"/>
      <c r="AB70" s="127"/>
      <c r="AC70" s="127"/>
      <c r="AD70" s="127"/>
      <c r="AE70" s="127"/>
      <c r="AF70" s="127"/>
      <c r="AG70" s="128">
        <f>'D.1.4.2 b - ZTI - vnitřní...'!J32</f>
        <v>0</v>
      </c>
      <c r="AH70" s="126"/>
      <c r="AI70" s="126"/>
      <c r="AJ70" s="126"/>
      <c r="AK70" s="126"/>
      <c r="AL70" s="126"/>
      <c r="AM70" s="126"/>
      <c r="AN70" s="128">
        <f>SUM(AG70,AT70)</f>
        <v>0</v>
      </c>
      <c r="AO70" s="126"/>
      <c r="AP70" s="126"/>
      <c r="AQ70" s="129" t="s">
        <v>90</v>
      </c>
      <c r="AR70" s="66"/>
      <c r="AS70" s="130">
        <v>0</v>
      </c>
      <c r="AT70" s="131">
        <f>ROUND(SUM(AV70:AW70),2)</f>
        <v>0</v>
      </c>
      <c r="AU70" s="132">
        <f>'D.1.4.2 b - ZTI - vnitřní...'!P87</f>
        <v>0</v>
      </c>
      <c r="AV70" s="131">
        <f>'D.1.4.2 b - ZTI - vnitřní...'!J35</f>
        <v>0</v>
      </c>
      <c r="AW70" s="131">
        <f>'D.1.4.2 b - ZTI - vnitřní...'!J36</f>
        <v>0</v>
      </c>
      <c r="AX70" s="131">
        <f>'D.1.4.2 b - ZTI - vnitřní...'!J37</f>
        <v>0</v>
      </c>
      <c r="AY70" s="131">
        <f>'D.1.4.2 b - ZTI - vnitřní...'!J38</f>
        <v>0</v>
      </c>
      <c r="AZ70" s="131">
        <f>'D.1.4.2 b - ZTI - vnitřní...'!F35</f>
        <v>0</v>
      </c>
      <c r="BA70" s="131">
        <f>'D.1.4.2 b - ZTI - vnitřní...'!F36</f>
        <v>0</v>
      </c>
      <c r="BB70" s="131">
        <f>'D.1.4.2 b - ZTI - vnitřní...'!F37</f>
        <v>0</v>
      </c>
      <c r="BC70" s="131">
        <f>'D.1.4.2 b - ZTI - vnitřní...'!F38</f>
        <v>0</v>
      </c>
      <c r="BD70" s="133">
        <f>'D.1.4.2 b - ZTI - vnitřní...'!F39</f>
        <v>0</v>
      </c>
      <c r="BE70" s="4"/>
      <c r="BT70" s="134" t="s">
        <v>83</v>
      </c>
      <c r="BV70" s="134" t="s">
        <v>75</v>
      </c>
      <c r="BW70" s="134" t="s">
        <v>121</v>
      </c>
      <c r="BX70" s="134" t="s">
        <v>114</v>
      </c>
      <c r="CL70" s="134" t="s">
        <v>19</v>
      </c>
    </row>
    <row r="71" spans="1:90" s="4" customFormat="1" ht="16.5" customHeight="1">
      <c r="A71" s="112" t="s">
        <v>77</v>
      </c>
      <c r="B71" s="64"/>
      <c r="C71" s="126"/>
      <c r="D71" s="126"/>
      <c r="E71" s="127" t="s">
        <v>122</v>
      </c>
      <c r="F71" s="127"/>
      <c r="G71" s="127"/>
      <c r="H71" s="127"/>
      <c r="I71" s="127"/>
      <c r="J71" s="126"/>
      <c r="K71" s="127" t="s">
        <v>123</v>
      </c>
      <c r="L71" s="127"/>
      <c r="M71" s="127"/>
      <c r="N71" s="127"/>
      <c r="O71" s="127"/>
      <c r="P71" s="127"/>
      <c r="Q71" s="127"/>
      <c r="R71" s="127"/>
      <c r="S71" s="127"/>
      <c r="T71" s="127"/>
      <c r="U71" s="127"/>
      <c r="V71" s="127"/>
      <c r="W71" s="127"/>
      <c r="X71" s="127"/>
      <c r="Y71" s="127"/>
      <c r="Z71" s="127"/>
      <c r="AA71" s="127"/>
      <c r="AB71" s="127"/>
      <c r="AC71" s="127"/>
      <c r="AD71" s="127"/>
      <c r="AE71" s="127"/>
      <c r="AF71" s="127"/>
      <c r="AG71" s="128">
        <f>'D.1.4.3 - Vytápění'!J32</f>
        <v>0</v>
      </c>
      <c r="AH71" s="126"/>
      <c r="AI71" s="126"/>
      <c r="AJ71" s="126"/>
      <c r="AK71" s="126"/>
      <c r="AL71" s="126"/>
      <c r="AM71" s="126"/>
      <c r="AN71" s="128">
        <f>SUM(AG71,AT71)</f>
        <v>0</v>
      </c>
      <c r="AO71" s="126"/>
      <c r="AP71" s="126"/>
      <c r="AQ71" s="129" t="s">
        <v>90</v>
      </c>
      <c r="AR71" s="66"/>
      <c r="AS71" s="130">
        <v>0</v>
      </c>
      <c r="AT71" s="131">
        <f>ROUND(SUM(AV71:AW71),2)</f>
        <v>0</v>
      </c>
      <c r="AU71" s="132">
        <f>'D.1.4.3 - Vytápění'!P91</f>
        <v>0</v>
      </c>
      <c r="AV71" s="131">
        <f>'D.1.4.3 - Vytápění'!J35</f>
        <v>0</v>
      </c>
      <c r="AW71" s="131">
        <f>'D.1.4.3 - Vytápění'!J36</f>
        <v>0</v>
      </c>
      <c r="AX71" s="131">
        <f>'D.1.4.3 - Vytápění'!J37</f>
        <v>0</v>
      </c>
      <c r="AY71" s="131">
        <f>'D.1.4.3 - Vytápění'!J38</f>
        <v>0</v>
      </c>
      <c r="AZ71" s="131">
        <f>'D.1.4.3 - Vytápění'!F35</f>
        <v>0</v>
      </c>
      <c r="BA71" s="131">
        <f>'D.1.4.3 - Vytápění'!F36</f>
        <v>0</v>
      </c>
      <c r="BB71" s="131">
        <f>'D.1.4.3 - Vytápění'!F37</f>
        <v>0</v>
      </c>
      <c r="BC71" s="131">
        <f>'D.1.4.3 - Vytápění'!F38</f>
        <v>0</v>
      </c>
      <c r="BD71" s="133">
        <f>'D.1.4.3 - Vytápění'!F39</f>
        <v>0</v>
      </c>
      <c r="BE71" s="4"/>
      <c r="BT71" s="134" t="s">
        <v>83</v>
      </c>
      <c r="BV71" s="134" t="s">
        <v>75</v>
      </c>
      <c r="BW71" s="134" t="s">
        <v>124</v>
      </c>
      <c r="BX71" s="134" t="s">
        <v>114</v>
      </c>
      <c r="CL71" s="134" t="s">
        <v>19</v>
      </c>
    </row>
    <row r="72" spans="1:90" s="4" customFormat="1" ht="16.5" customHeight="1">
      <c r="A72" s="112" t="s">
        <v>77</v>
      </c>
      <c r="B72" s="64"/>
      <c r="C72" s="126"/>
      <c r="D72" s="126"/>
      <c r="E72" s="127" t="s">
        <v>125</v>
      </c>
      <c r="F72" s="127"/>
      <c r="G72" s="127"/>
      <c r="H72" s="127"/>
      <c r="I72" s="127"/>
      <c r="J72" s="126"/>
      <c r="K72" s="127" t="s">
        <v>126</v>
      </c>
      <c r="L72" s="127"/>
      <c r="M72" s="127"/>
      <c r="N72" s="127"/>
      <c r="O72" s="127"/>
      <c r="P72" s="127"/>
      <c r="Q72" s="127"/>
      <c r="R72" s="127"/>
      <c r="S72" s="127"/>
      <c r="T72" s="127"/>
      <c r="U72" s="127"/>
      <c r="V72" s="127"/>
      <c r="W72" s="127"/>
      <c r="X72" s="127"/>
      <c r="Y72" s="127"/>
      <c r="Z72" s="127"/>
      <c r="AA72" s="127"/>
      <c r="AB72" s="127"/>
      <c r="AC72" s="127"/>
      <c r="AD72" s="127"/>
      <c r="AE72" s="127"/>
      <c r="AF72" s="127"/>
      <c r="AG72" s="128">
        <f>'D.1.4.4 - Vzduchotechnika'!J32</f>
        <v>0</v>
      </c>
      <c r="AH72" s="126"/>
      <c r="AI72" s="126"/>
      <c r="AJ72" s="126"/>
      <c r="AK72" s="126"/>
      <c r="AL72" s="126"/>
      <c r="AM72" s="126"/>
      <c r="AN72" s="128">
        <f>SUM(AG72,AT72)</f>
        <v>0</v>
      </c>
      <c r="AO72" s="126"/>
      <c r="AP72" s="126"/>
      <c r="AQ72" s="129" t="s">
        <v>90</v>
      </c>
      <c r="AR72" s="66"/>
      <c r="AS72" s="130">
        <v>0</v>
      </c>
      <c r="AT72" s="131">
        <f>ROUND(SUM(AV72:AW72),2)</f>
        <v>0</v>
      </c>
      <c r="AU72" s="132">
        <f>'D.1.4.4 - Vzduchotechnika'!P88</f>
        <v>0</v>
      </c>
      <c r="AV72" s="131">
        <f>'D.1.4.4 - Vzduchotechnika'!J35</f>
        <v>0</v>
      </c>
      <c r="AW72" s="131">
        <f>'D.1.4.4 - Vzduchotechnika'!J36</f>
        <v>0</v>
      </c>
      <c r="AX72" s="131">
        <f>'D.1.4.4 - Vzduchotechnika'!J37</f>
        <v>0</v>
      </c>
      <c r="AY72" s="131">
        <f>'D.1.4.4 - Vzduchotechnika'!J38</f>
        <v>0</v>
      </c>
      <c r="AZ72" s="131">
        <f>'D.1.4.4 - Vzduchotechnika'!F35</f>
        <v>0</v>
      </c>
      <c r="BA72" s="131">
        <f>'D.1.4.4 - Vzduchotechnika'!F36</f>
        <v>0</v>
      </c>
      <c r="BB72" s="131">
        <f>'D.1.4.4 - Vzduchotechnika'!F37</f>
        <v>0</v>
      </c>
      <c r="BC72" s="131">
        <f>'D.1.4.4 - Vzduchotechnika'!F38</f>
        <v>0</v>
      </c>
      <c r="BD72" s="133">
        <f>'D.1.4.4 - Vzduchotechnika'!F39</f>
        <v>0</v>
      </c>
      <c r="BE72" s="4"/>
      <c r="BT72" s="134" t="s">
        <v>83</v>
      </c>
      <c r="BV72" s="134" t="s">
        <v>75</v>
      </c>
      <c r="BW72" s="134" t="s">
        <v>127</v>
      </c>
      <c r="BX72" s="134" t="s">
        <v>114</v>
      </c>
      <c r="CL72" s="134" t="s">
        <v>19</v>
      </c>
    </row>
    <row r="73" spans="1:91" s="7" customFormat="1" ht="16.5" customHeight="1">
      <c r="A73" s="112" t="s">
        <v>77</v>
      </c>
      <c r="B73" s="113"/>
      <c r="C73" s="114"/>
      <c r="D73" s="115" t="s">
        <v>128</v>
      </c>
      <c r="E73" s="115"/>
      <c r="F73" s="115"/>
      <c r="G73" s="115"/>
      <c r="H73" s="115"/>
      <c r="I73" s="116"/>
      <c r="J73" s="115" t="s">
        <v>129</v>
      </c>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7">
        <f>'SO 03 - Oplocení a sadové...'!J30</f>
        <v>0</v>
      </c>
      <c r="AH73" s="116"/>
      <c r="AI73" s="116"/>
      <c r="AJ73" s="116"/>
      <c r="AK73" s="116"/>
      <c r="AL73" s="116"/>
      <c r="AM73" s="116"/>
      <c r="AN73" s="117">
        <f>SUM(AG73,AT73)</f>
        <v>0</v>
      </c>
      <c r="AO73" s="116"/>
      <c r="AP73" s="116"/>
      <c r="AQ73" s="118" t="s">
        <v>107</v>
      </c>
      <c r="AR73" s="119"/>
      <c r="AS73" s="120">
        <v>0</v>
      </c>
      <c r="AT73" s="121">
        <f>ROUND(SUM(AV73:AW73),2)</f>
        <v>0</v>
      </c>
      <c r="AU73" s="122">
        <f>'SO 03 - Oplocení a sadové...'!P84</f>
        <v>0</v>
      </c>
      <c r="AV73" s="121">
        <f>'SO 03 - Oplocení a sadové...'!J33</f>
        <v>0</v>
      </c>
      <c r="AW73" s="121">
        <f>'SO 03 - Oplocení a sadové...'!J34</f>
        <v>0</v>
      </c>
      <c r="AX73" s="121">
        <f>'SO 03 - Oplocení a sadové...'!J35</f>
        <v>0</v>
      </c>
      <c r="AY73" s="121">
        <f>'SO 03 - Oplocení a sadové...'!J36</f>
        <v>0</v>
      </c>
      <c r="AZ73" s="121">
        <f>'SO 03 - Oplocení a sadové...'!F33</f>
        <v>0</v>
      </c>
      <c r="BA73" s="121">
        <f>'SO 03 - Oplocení a sadové...'!F34</f>
        <v>0</v>
      </c>
      <c r="BB73" s="121">
        <f>'SO 03 - Oplocení a sadové...'!F35</f>
        <v>0</v>
      </c>
      <c r="BC73" s="121">
        <f>'SO 03 - Oplocení a sadové...'!F36</f>
        <v>0</v>
      </c>
      <c r="BD73" s="123">
        <f>'SO 03 - Oplocení a sadové...'!F37</f>
        <v>0</v>
      </c>
      <c r="BE73" s="7"/>
      <c r="BT73" s="124" t="s">
        <v>81</v>
      </c>
      <c r="BV73" s="124" t="s">
        <v>75</v>
      </c>
      <c r="BW73" s="124" t="s">
        <v>130</v>
      </c>
      <c r="BX73" s="124" t="s">
        <v>5</v>
      </c>
      <c r="CL73" s="124" t="s">
        <v>19</v>
      </c>
      <c r="CM73" s="124" t="s">
        <v>83</v>
      </c>
    </row>
    <row r="74" spans="1:91" s="7" customFormat="1" ht="16.5" customHeight="1">
      <c r="A74" s="112" t="s">
        <v>77</v>
      </c>
      <c r="B74" s="113"/>
      <c r="C74" s="114"/>
      <c r="D74" s="115" t="s">
        <v>131</v>
      </c>
      <c r="E74" s="115"/>
      <c r="F74" s="115"/>
      <c r="G74" s="115"/>
      <c r="H74" s="115"/>
      <c r="I74" s="116"/>
      <c r="J74" s="115" t="s">
        <v>132</v>
      </c>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7">
        <f>'SO 04 - Mostní váha'!J30</f>
        <v>0</v>
      </c>
      <c r="AH74" s="116"/>
      <c r="AI74" s="116"/>
      <c r="AJ74" s="116"/>
      <c r="AK74" s="116"/>
      <c r="AL74" s="116"/>
      <c r="AM74" s="116"/>
      <c r="AN74" s="117">
        <f>SUM(AG74,AT74)</f>
        <v>0</v>
      </c>
      <c r="AO74" s="116"/>
      <c r="AP74" s="116"/>
      <c r="AQ74" s="118" t="s">
        <v>107</v>
      </c>
      <c r="AR74" s="119"/>
      <c r="AS74" s="120">
        <v>0</v>
      </c>
      <c r="AT74" s="121">
        <f>ROUND(SUM(AV74:AW74),2)</f>
        <v>0</v>
      </c>
      <c r="AU74" s="122">
        <f>'SO 04 - Mostní váha'!P85</f>
        <v>0</v>
      </c>
      <c r="AV74" s="121">
        <f>'SO 04 - Mostní váha'!J33</f>
        <v>0</v>
      </c>
      <c r="AW74" s="121">
        <f>'SO 04 - Mostní váha'!J34</f>
        <v>0</v>
      </c>
      <c r="AX74" s="121">
        <f>'SO 04 - Mostní váha'!J35</f>
        <v>0</v>
      </c>
      <c r="AY74" s="121">
        <f>'SO 04 - Mostní váha'!J36</f>
        <v>0</v>
      </c>
      <c r="AZ74" s="121">
        <f>'SO 04 - Mostní váha'!F33</f>
        <v>0</v>
      </c>
      <c r="BA74" s="121">
        <f>'SO 04 - Mostní váha'!F34</f>
        <v>0</v>
      </c>
      <c r="BB74" s="121">
        <f>'SO 04 - Mostní váha'!F35</f>
        <v>0</v>
      </c>
      <c r="BC74" s="121">
        <f>'SO 04 - Mostní váha'!F36</f>
        <v>0</v>
      </c>
      <c r="BD74" s="123">
        <f>'SO 04 - Mostní váha'!F37</f>
        <v>0</v>
      </c>
      <c r="BE74" s="7"/>
      <c r="BT74" s="124" t="s">
        <v>81</v>
      </c>
      <c r="BV74" s="124" t="s">
        <v>75</v>
      </c>
      <c r="BW74" s="124" t="s">
        <v>133</v>
      </c>
      <c r="BX74" s="124" t="s">
        <v>5</v>
      </c>
      <c r="CL74" s="124" t="s">
        <v>19</v>
      </c>
      <c r="CM74" s="124" t="s">
        <v>83</v>
      </c>
    </row>
    <row r="75" spans="1:91" s="7" customFormat="1" ht="16.5" customHeight="1">
      <c r="A75" s="112" t="s">
        <v>77</v>
      </c>
      <c r="B75" s="113"/>
      <c r="C75" s="114"/>
      <c r="D75" s="115" t="s">
        <v>134</v>
      </c>
      <c r="E75" s="115"/>
      <c r="F75" s="115"/>
      <c r="G75" s="115"/>
      <c r="H75" s="115"/>
      <c r="I75" s="116"/>
      <c r="J75" s="115" t="s">
        <v>135</v>
      </c>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7">
        <f>'SO 05 - Betonový box'!J30</f>
        <v>0</v>
      </c>
      <c r="AH75" s="116"/>
      <c r="AI75" s="116"/>
      <c r="AJ75" s="116"/>
      <c r="AK75" s="116"/>
      <c r="AL75" s="116"/>
      <c r="AM75" s="116"/>
      <c r="AN75" s="117">
        <f>SUM(AG75,AT75)</f>
        <v>0</v>
      </c>
      <c r="AO75" s="116"/>
      <c r="AP75" s="116"/>
      <c r="AQ75" s="118" t="s">
        <v>107</v>
      </c>
      <c r="AR75" s="119"/>
      <c r="AS75" s="120">
        <v>0</v>
      </c>
      <c r="AT75" s="121">
        <f>ROUND(SUM(AV75:AW75),2)</f>
        <v>0</v>
      </c>
      <c r="AU75" s="122">
        <f>'SO 05 - Betonový box'!P84</f>
        <v>0</v>
      </c>
      <c r="AV75" s="121">
        <f>'SO 05 - Betonový box'!J33</f>
        <v>0</v>
      </c>
      <c r="AW75" s="121">
        <f>'SO 05 - Betonový box'!J34</f>
        <v>0</v>
      </c>
      <c r="AX75" s="121">
        <f>'SO 05 - Betonový box'!J35</f>
        <v>0</v>
      </c>
      <c r="AY75" s="121">
        <f>'SO 05 - Betonový box'!J36</f>
        <v>0</v>
      </c>
      <c r="AZ75" s="121">
        <f>'SO 05 - Betonový box'!F33</f>
        <v>0</v>
      </c>
      <c r="BA75" s="121">
        <f>'SO 05 - Betonový box'!F34</f>
        <v>0</v>
      </c>
      <c r="BB75" s="121">
        <f>'SO 05 - Betonový box'!F35</f>
        <v>0</v>
      </c>
      <c r="BC75" s="121">
        <f>'SO 05 - Betonový box'!F36</f>
        <v>0</v>
      </c>
      <c r="BD75" s="123">
        <f>'SO 05 - Betonový box'!F37</f>
        <v>0</v>
      </c>
      <c r="BE75" s="7"/>
      <c r="BT75" s="124" t="s">
        <v>81</v>
      </c>
      <c r="BV75" s="124" t="s">
        <v>75</v>
      </c>
      <c r="BW75" s="124" t="s">
        <v>136</v>
      </c>
      <c r="BX75" s="124" t="s">
        <v>5</v>
      </c>
      <c r="CL75" s="124" t="s">
        <v>19</v>
      </c>
      <c r="CM75" s="124" t="s">
        <v>83</v>
      </c>
    </row>
    <row r="76" spans="1:91" s="7" customFormat="1" ht="16.5" customHeight="1">
      <c r="A76" s="112" t="s">
        <v>77</v>
      </c>
      <c r="B76" s="113"/>
      <c r="C76" s="114"/>
      <c r="D76" s="115" t="s">
        <v>137</v>
      </c>
      <c r="E76" s="115"/>
      <c r="F76" s="115"/>
      <c r="G76" s="115"/>
      <c r="H76" s="115"/>
      <c r="I76" s="116"/>
      <c r="J76" s="115" t="s">
        <v>138</v>
      </c>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7">
        <f>'VON - Vedlejší a ostatní ...'!J30</f>
        <v>0</v>
      </c>
      <c r="AH76" s="116"/>
      <c r="AI76" s="116"/>
      <c r="AJ76" s="116"/>
      <c r="AK76" s="116"/>
      <c r="AL76" s="116"/>
      <c r="AM76" s="116"/>
      <c r="AN76" s="117">
        <f>SUM(AG76,AT76)</f>
        <v>0</v>
      </c>
      <c r="AO76" s="116"/>
      <c r="AP76" s="116"/>
      <c r="AQ76" s="118" t="s">
        <v>137</v>
      </c>
      <c r="AR76" s="119"/>
      <c r="AS76" s="135">
        <v>0</v>
      </c>
      <c r="AT76" s="136">
        <f>ROUND(SUM(AV76:AW76),2)</f>
        <v>0</v>
      </c>
      <c r="AU76" s="137">
        <f>'VON - Vedlejší a ostatní ...'!P85</f>
        <v>0</v>
      </c>
      <c r="AV76" s="136">
        <f>'VON - Vedlejší a ostatní ...'!J33</f>
        <v>0</v>
      </c>
      <c r="AW76" s="136">
        <f>'VON - Vedlejší a ostatní ...'!J34</f>
        <v>0</v>
      </c>
      <c r="AX76" s="136">
        <f>'VON - Vedlejší a ostatní ...'!J35</f>
        <v>0</v>
      </c>
      <c r="AY76" s="136">
        <f>'VON - Vedlejší a ostatní ...'!J36</f>
        <v>0</v>
      </c>
      <c r="AZ76" s="136">
        <f>'VON - Vedlejší a ostatní ...'!F33</f>
        <v>0</v>
      </c>
      <c r="BA76" s="136">
        <f>'VON - Vedlejší a ostatní ...'!F34</f>
        <v>0</v>
      </c>
      <c r="BB76" s="136">
        <f>'VON - Vedlejší a ostatní ...'!F35</f>
        <v>0</v>
      </c>
      <c r="BC76" s="136">
        <f>'VON - Vedlejší a ostatní ...'!F36</f>
        <v>0</v>
      </c>
      <c r="BD76" s="138">
        <f>'VON - Vedlejší a ostatní ...'!F37</f>
        <v>0</v>
      </c>
      <c r="BE76" s="7"/>
      <c r="BT76" s="124" t="s">
        <v>81</v>
      </c>
      <c r="BV76" s="124" t="s">
        <v>75</v>
      </c>
      <c r="BW76" s="124" t="s">
        <v>139</v>
      </c>
      <c r="BX76" s="124" t="s">
        <v>5</v>
      </c>
      <c r="CL76" s="124" t="s">
        <v>19</v>
      </c>
      <c r="CM76" s="124" t="s">
        <v>83</v>
      </c>
    </row>
    <row r="77" spans="1:57" s="2" customFormat="1" ht="30" customHeight="1">
      <c r="A77" s="39"/>
      <c r="B77" s="40"/>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5"/>
      <c r="AS77" s="39"/>
      <c r="AT77" s="39"/>
      <c r="AU77" s="39"/>
      <c r="AV77" s="39"/>
      <c r="AW77" s="39"/>
      <c r="AX77" s="39"/>
      <c r="AY77" s="39"/>
      <c r="AZ77" s="39"/>
      <c r="BA77" s="39"/>
      <c r="BB77" s="39"/>
      <c r="BC77" s="39"/>
      <c r="BD77" s="39"/>
      <c r="BE77" s="39"/>
    </row>
    <row r="78" spans="1:57" s="2" customFormat="1" ht="6.95" customHeight="1">
      <c r="A78" s="39"/>
      <c r="B78" s="60"/>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45"/>
      <c r="AS78" s="39"/>
      <c r="AT78" s="39"/>
      <c r="AU78" s="39"/>
      <c r="AV78" s="39"/>
      <c r="AW78" s="39"/>
      <c r="AX78" s="39"/>
      <c r="AY78" s="39"/>
      <c r="AZ78" s="39"/>
      <c r="BA78" s="39"/>
      <c r="BB78" s="39"/>
      <c r="BC78" s="39"/>
      <c r="BD78" s="39"/>
      <c r="BE78" s="39"/>
    </row>
  </sheetData>
  <sheetProtection password="CC35" sheet="1" objects="1" scenarios="1" formatColumns="0" formatRows="0"/>
  <mergeCells count="126">
    <mergeCell ref="L45:AO45"/>
    <mergeCell ref="AM47:AN47"/>
    <mergeCell ref="AS49:AT51"/>
    <mergeCell ref="AM49:AP49"/>
    <mergeCell ref="AM50:AP50"/>
    <mergeCell ref="I52:AF52"/>
    <mergeCell ref="C52:G52"/>
    <mergeCell ref="D55:H55"/>
    <mergeCell ref="J55:AF55"/>
    <mergeCell ref="D56:H56"/>
    <mergeCell ref="J56:AF56"/>
    <mergeCell ref="D57:H57"/>
    <mergeCell ref="J57:AF57"/>
    <mergeCell ref="K58:AF58"/>
    <mergeCell ref="E58:I58"/>
    <mergeCell ref="K59:AF59"/>
    <mergeCell ref="E59:I59"/>
    <mergeCell ref="J60:AF60"/>
    <mergeCell ref="D60:H60"/>
    <mergeCell ref="D61:H61"/>
    <mergeCell ref="J61:AF61"/>
    <mergeCell ref="AN52:AP52"/>
    <mergeCell ref="AG52:AM52"/>
    <mergeCell ref="AN55:AP55"/>
    <mergeCell ref="AG55:AM55"/>
    <mergeCell ref="AN56:AP56"/>
    <mergeCell ref="AG56:AM56"/>
    <mergeCell ref="AG57:AM57"/>
    <mergeCell ref="AN57:AP57"/>
    <mergeCell ref="AN58:AP58"/>
    <mergeCell ref="AG58:AM58"/>
    <mergeCell ref="AN59:AP59"/>
    <mergeCell ref="AG59:AM59"/>
    <mergeCell ref="AG60:AM60"/>
    <mergeCell ref="AN60:AP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61:AM61"/>
    <mergeCell ref="AN61:AP61"/>
    <mergeCell ref="AN62:AP62"/>
    <mergeCell ref="AG62:AM62"/>
    <mergeCell ref="AN63:AP63"/>
    <mergeCell ref="AG63:AM63"/>
    <mergeCell ref="AG64:AM64"/>
    <mergeCell ref="AN64:AP64"/>
    <mergeCell ref="AG65:AM65"/>
    <mergeCell ref="AN65:AP65"/>
    <mergeCell ref="AG66:AM66"/>
    <mergeCell ref="AN66:AP66"/>
    <mergeCell ref="AG67:AM67"/>
    <mergeCell ref="AN67:AP67"/>
    <mergeCell ref="AG68:AM68"/>
    <mergeCell ref="AN68:AP68"/>
    <mergeCell ref="AG69:AM69"/>
    <mergeCell ref="AN69:AP69"/>
    <mergeCell ref="AN70:AP70"/>
    <mergeCell ref="AG70:AM70"/>
    <mergeCell ref="AN71:AP71"/>
    <mergeCell ref="AG71:AM71"/>
    <mergeCell ref="AN72:AP72"/>
    <mergeCell ref="AG72:AM72"/>
    <mergeCell ref="AG73:AM73"/>
    <mergeCell ref="AN73:AP73"/>
    <mergeCell ref="AN74:AP74"/>
    <mergeCell ref="AG74:AM74"/>
    <mergeCell ref="AG75:AM75"/>
    <mergeCell ref="AN75:AP75"/>
    <mergeCell ref="AN76:AP76"/>
    <mergeCell ref="AG76:AM76"/>
    <mergeCell ref="J62:AF62"/>
    <mergeCell ref="D62:H62"/>
    <mergeCell ref="D63:H63"/>
    <mergeCell ref="J63:AF63"/>
    <mergeCell ref="E64:I64"/>
    <mergeCell ref="K64:AF64"/>
    <mergeCell ref="K65:AF65"/>
    <mergeCell ref="E65:I65"/>
    <mergeCell ref="J66:AF66"/>
    <mergeCell ref="D66:H66"/>
    <mergeCell ref="K67:AF67"/>
    <mergeCell ref="E67:I67"/>
    <mergeCell ref="K68:AF68"/>
    <mergeCell ref="E68:I68"/>
    <mergeCell ref="E69:I69"/>
    <mergeCell ref="K69:AF69"/>
    <mergeCell ref="E70:I70"/>
    <mergeCell ref="K70:AF70"/>
    <mergeCell ref="K71:AF71"/>
    <mergeCell ref="E71:I71"/>
    <mergeCell ref="E72:I72"/>
    <mergeCell ref="K72:AF72"/>
    <mergeCell ref="J73:AF73"/>
    <mergeCell ref="D73:H73"/>
    <mergeCell ref="D74:H74"/>
    <mergeCell ref="J74:AF74"/>
    <mergeCell ref="D75:H75"/>
    <mergeCell ref="J75:AF75"/>
    <mergeCell ref="J76:AF76"/>
    <mergeCell ref="D76:H76"/>
  </mergeCells>
  <hyperlinks>
    <hyperlink ref="A55" location="'IO 01 - Komunikace a zpev...'!C2" display="/"/>
    <hyperlink ref="A56" location="'IO 02 - Splašková kanaliz...'!C2" display="/"/>
    <hyperlink ref="A58" location="'IO 03 - Vodovodní přípojk...'!C2" display="/"/>
    <hyperlink ref="A59" location="'IO 03 El - Elektrovýzbroj...'!C2" display="/"/>
    <hyperlink ref="A60" location="'IO 04 - Likvidace dešťový...'!C2" display="/"/>
    <hyperlink ref="A61" location="'IO 05 - Areálové rozvody ...'!C2" display="/"/>
    <hyperlink ref="A62" location="'PBŘ - Požárně bezpečnostn...'!C2" display="/"/>
    <hyperlink ref="A64" location="'SO 01 - Skladovací hala'!C2" display="/"/>
    <hyperlink ref="A65" location="'D.1.4.1 - Elektroinstalace'!C2" display="/"/>
    <hyperlink ref="A67" location="'SO 02 - Objekt obsluhy SD'!C2" display="/"/>
    <hyperlink ref="A68" location="'D.1.4.1 - Elektroinstalace_01'!C2" display="/"/>
    <hyperlink ref="A69" location="'D.1.4.2 a - ZTI - vnitřní...'!C2" display="/"/>
    <hyperlink ref="A70" location="'D.1.4.2 b - ZTI - vnitřní...'!C2" display="/"/>
    <hyperlink ref="A71" location="'D.1.4.3 - Vytápění'!C2" display="/"/>
    <hyperlink ref="A72" location="'D.1.4.4 - Vzduchotechnika'!C2" display="/"/>
    <hyperlink ref="A73" location="'SO 03 - Oplocení a sadové...'!C2" display="/"/>
    <hyperlink ref="A74" location="'SO 04 - Mostní váha'!C2" display="/"/>
    <hyperlink ref="A75" location="'SO 05 - Betonový box'!C2" display="/"/>
    <hyperlink ref="A7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111</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1632</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2023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ROUND((SUM(BE89:BE168)),2)</f>
        <v>0</v>
      </c>
      <c r="G35" s="39"/>
      <c r="H35" s="39"/>
      <c r="I35" s="158">
        <v>0.21</v>
      </c>
      <c r="J35" s="157">
        <f>ROUND(((SUM(BE89:BE168))*I35),2)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ROUND((SUM(BF89:BF168)),2)</f>
        <v>0</v>
      </c>
      <c r="G36" s="39"/>
      <c r="H36" s="39"/>
      <c r="I36" s="158">
        <v>0.15</v>
      </c>
      <c r="J36" s="157">
        <f>ROUND(((SUM(BF89:BF168))*I36),2)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ROUND((SUM(BG89:BG168)),2)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ROUND((SUM(BH89:BH168)),2)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ROUND((SUM(BI89:BI168)),2)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1632</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D.1.4.1 - Elektroinstalace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statutární město Opava, Horní náměstí 69, Opava</v>
      </c>
      <c r="G58" s="41"/>
      <c r="H58" s="41"/>
      <c r="I58" s="33" t="s">
        <v>32</v>
      </c>
      <c r="J58" s="37" t="str">
        <f>E23</f>
        <v>Agroprojekt Jihlava, spol. s.r.o.</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2024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2025</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4.85" customHeight="1">
      <c r="A66" s="10"/>
      <c r="B66" s="181"/>
      <c r="C66" s="126"/>
      <c r="D66" s="182" t="s">
        <v>1075</v>
      </c>
      <c r="E66" s="183"/>
      <c r="F66" s="183"/>
      <c r="G66" s="183"/>
      <c r="H66" s="183"/>
      <c r="I66" s="183"/>
      <c r="J66" s="184">
        <f>J161</f>
        <v>0</v>
      </c>
      <c r="K66" s="126"/>
      <c r="L66" s="185"/>
      <c r="S66" s="10"/>
      <c r="T66" s="10"/>
      <c r="U66" s="10"/>
      <c r="V66" s="10"/>
      <c r="W66" s="10"/>
      <c r="X66" s="10"/>
      <c r="Y66" s="10"/>
      <c r="Z66" s="10"/>
      <c r="AA66" s="10"/>
      <c r="AB66" s="10"/>
      <c r="AC66" s="10"/>
      <c r="AD66" s="10"/>
      <c r="AE66" s="10"/>
    </row>
    <row r="67" spans="1:31" s="10" customFormat="1" ht="14.85" customHeight="1">
      <c r="A67" s="10"/>
      <c r="B67" s="181"/>
      <c r="C67" s="126"/>
      <c r="D67" s="182" t="s">
        <v>1076</v>
      </c>
      <c r="E67" s="183"/>
      <c r="F67" s="183"/>
      <c r="G67" s="183"/>
      <c r="H67" s="183"/>
      <c r="I67" s="183"/>
      <c r="J67" s="184">
        <f>J162</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160</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Kylešovice - sběrný dvůr</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141</v>
      </c>
      <c r="D78" s="23"/>
      <c r="E78" s="23"/>
      <c r="F78" s="23"/>
      <c r="G78" s="23"/>
      <c r="H78" s="23"/>
      <c r="I78" s="23"/>
      <c r="J78" s="23"/>
      <c r="K78" s="23"/>
      <c r="L78" s="21"/>
    </row>
    <row r="79" spans="1:31" s="2" customFormat="1" ht="16.5" customHeight="1">
      <c r="A79" s="39"/>
      <c r="B79" s="40"/>
      <c r="C79" s="41"/>
      <c r="D79" s="41"/>
      <c r="E79" s="170" t="s">
        <v>1632</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1070</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D.1.4.1 - Elektroinstalace</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Kylešovice</v>
      </c>
      <c r="G83" s="41"/>
      <c r="H83" s="41"/>
      <c r="I83" s="33" t="s">
        <v>23</v>
      </c>
      <c r="J83" s="73" t="str">
        <f>IF(J14="","",J14)</f>
        <v>1. 2. 2023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statutární město Opava, Horní náměstí 69, Opava</v>
      </c>
      <c r="G85" s="41"/>
      <c r="H85" s="41"/>
      <c r="I85" s="33" t="s">
        <v>32</v>
      </c>
      <c r="J85" s="37" t="str">
        <f>E23</f>
        <v>Agroprojekt Jihlava, spol. s.r.o.</v>
      </c>
      <c r="K85" s="41"/>
      <c r="L85" s="145"/>
      <c r="S85" s="39"/>
      <c r="T85" s="39"/>
      <c r="U85" s="39"/>
      <c r="V85" s="39"/>
      <c r="W85" s="39"/>
      <c r="X85" s="39"/>
      <c r="Y85" s="39"/>
      <c r="Z85" s="39"/>
      <c r="AA85" s="39"/>
      <c r="AB85" s="39"/>
      <c r="AC85" s="39"/>
      <c r="AD85" s="39"/>
      <c r="AE85" s="39"/>
    </row>
    <row r="86" spans="1:31" s="2" customFormat="1" ht="25.65" customHeight="1">
      <c r="A86" s="39"/>
      <c r="B86" s="40"/>
      <c r="C86" s="33" t="s">
        <v>30</v>
      </c>
      <c r="D86" s="41"/>
      <c r="E86" s="41"/>
      <c r="F86" s="28" t="str">
        <f>IF(E20="","",E20)</f>
        <v>Vyplň údaj</v>
      </c>
      <c r="G86" s="41"/>
      <c r="H86" s="41"/>
      <c r="I86" s="33" t="s">
        <v>36</v>
      </c>
      <c r="J86" s="37" t="str">
        <f>E26</f>
        <v>Agroprojekt Jihlava, spol. s.r.o.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161</v>
      </c>
      <c r="D88" s="189" t="s">
        <v>58</v>
      </c>
      <c r="E88" s="189" t="s">
        <v>54</v>
      </c>
      <c r="F88" s="189" t="s">
        <v>55</v>
      </c>
      <c r="G88" s="189" t="s">
        <v>162</v>
      </c>
      <c r="H88" s="189" t="s">
        <v>163</v>
      </c>
      <c r="I88" s="189" t="s">
        <v>164</v>
      </c>
      <c r="J88" s="190" t="s">
        <v>145</v>
      </c>
      <c r="K88" s="191" t="s">
        <v>165</v>
      </c>
      <c r="L88" s="192"/>
      <c r="M88" s="93" t="s">
        <v>19</v>
      </c>
      <c r="N88" s="94" t="s">
        <v>43</v>
      </c>
      <c r="O88" s="94" t="s">
        <v>166</v>
      </c>
      <c r="P88" s="94" t="s">
        <v>167</v>
      </c>
      <c r="Q88" s="94" t="s">
        <v>168</v>
      </c>
      <c r="R88" s="94" t="s">
        <v>169</v>
      </c>
      <c r="S88" s="94" t="s">
        <v>170</v>
      </c>
      <c r="T88" s="95" t="s">
        <v>171</v>
      </c>
      <c r="U88" s="186"/>
      <c r="V88" s="186"/>
      <c r="W88" s="186"/>
      <c r="X88" s="186"/>
      <c r="Y88" s="186"/>
      <c r="Z88" s="186"/>
      <c r="AA88" s="186"/>
      <c r="AB88" s="186"/>
      <c r="AC88" s="186"/>
      <c r="AD88" s="186"/>
      <c r="AE88" s="186"/>
    </row>
    <row r="89" spans="1:63" s="2" customFormat="1" ht="22.8" customHeight="1">
      <c r="A89" s="39"/>
      <c r="B89" s="40"/>
      <c r="C89" s="100" t="s">
        <v>172</v>
      </c>
      <c r="D89" s="41"/>
      <c r="E89" s="41"/>
      <c r="F89" s="41"/>
      <c r="G89" s="41"/>
      <c r="H89" s="41"/>
      <c r="I89" s="41"/>
      <c r="J89" s="193">
        <f>BK89</f>
        <v>0</v>
      </c>
      <c r="K89" s="41"/>
      <c r="L89" s="45"/>
      <c r="M89" s="96"/>
      <c r="N89" s="194"/>
      <c r="O89" s="97"/>
      <c r="P89" s="195">
        <f>P90</f>
        <v>0</v>
      </c>
      <c r="Q89" s="97"/>
      <c r="R89" s="195">
        <f>R90</f>
        <v>0.548085</v>
      </c>
      <c r="S89" s="97"/>
      <c r="T89" s="196">
        <f>T90</f>
        <v>0</v>
      </c>
      <c r="U89" s="39"/>
      <c r="V89" s="39"/>
      <c r="W89" s="39"/>
      <c r="X89" s="39"/>
      <c r="Y89" s="39"/>
      <c r="Z89" s="39"/>
      <c r="AA89" s="39"/>
      <c r="AB89" s="39"/>
      <c r="AC89" s="39"/>
      <c r="AD89" s="39"/>
      <c r="AE89" s="39"/>
      <c r="AT89" s="18" t="s">
        <v>72</v>
      </c>
      <c r="AU89" s="18" t="s">
        <v>146</v>
      </c>
      <c r="BK89" s="197">
        <f>BK90</f>
        <v>0</v>
      </c>
    </row>
    <row r="90" spans="1:63" s="12" customFormat="1" ht="25.9" customHeight="1">
      <c r="A90" s="12"/>
      <c r="B90" s="198"/>
      <c r="C90" s="199"/>
      <c r="D90" s="200" t="s">
        <v>72</v>
      </c>
      <c r="E90" s="201" t="s">
        <v>733</v>
      </c>
      <c r="F90" s="201" t="s">
        <v>733</v>
      </c>
      <c r="G90" s="199"/>
      <c r="H90" s="199"/>
      <c r="I90" s="202"/>
      <c r="J90" s="203">
        <f>BK90</f>
        <v>0</v>
      </c>
      <c r="K90" s="199"/>
      <c r="L90" s="204"/>
      <c r="M90" s="205"/>
      <c r="N90" s="206"/>
      <c r="O90" s="206"/>
      <c r="P90" s="207">
        <f>P91</f>
        <v>0</v>
      </c>
      <c r="Q90" s="206"/>
      <c r="R90" s="207">
        <f>R91</f>
        <v>0.548085</v>
      </c>
      <c r="S90" s="206"/>
      <c r="T90" s="208">
        <f>T91</f>
        <v>0</v>
      </c>
      <c r="U90" s="12"/>
      <c r="V90" s="12"/>
      <c r="W90" s="12"/>
      <c r="X90" s="12"/>
      <c r="Y90" s="12"/>
      <c r="Z90" s="12"/>
      <c r="AA90" s="12"/>
      <c r="AB90" s="12"/>
      <c r="AC90" s="12"/>
      <c r="AD90" s="12"/>
      <c r="AE90" s="12"/>
      <c r="AR90" s="209" t="s">
        <v>83</v>
      </c>
      <c r="AT90" s="210" t="s">
        <v>72</v>
      </c>
      <c r="AU90" s="210" t="s">
        <v>73</v>
      </c>
      <c r="AY90" s="209" t="s">
        <v>175</v>
      </c>
      <c r="BK90" s="211">
        <f>BK91</f>
        <v>0</v>
      </c>
    </row>
    <row r="91" spans="1:63" s="12" customFormat="1" ht="22.8" customHeight="1">
      <c r="A91" s="12"/>
      <c r="B91" s="198"/>
      <c r="C91" s="199"/>
      <c r="D91" s="200" t="s">
        <v>72</v>
      </c>
      <c r="E91" s="212" t="s">
        <v>2026</v>
      </c>
      <c r="F91" s="212" t="s">
        <v>2027</v>
      </c>
      <c r="G91" s="199"/>
      <c r="H91" s="199"/>
      <c r="I91" s="202"/>
      <c r="J91" s="213">
        <f>BK91</f>
        <v>0</v>
      </c>
      <c r="K91" s="199"/>
      <c r="L91" s="204"/>
      <c r="M91" s="205"/>
      <c r="N91" s="206"/>
      <c r="O91" s="206"/>
      <c r="P91" s="207">
        <f>P92+SUM(P93:P162)</f>
        <v>0</v>
      </c>
      <c r="Q91" s="206"/>
      <c r="R91" s="207">
        <f>R92+SUM(R93:R162)</f>
        <v>0.548085</v>
      </c>
      <c r="S91" s="206"/>
      <c r="T91" s="208">
        <f>T92+SUM(T93:T162)</f>
        <v>0</v>
      </c>
      <c r="U91" s="12"/>
      <c r="V91" s="12"/>
      <c r="W91" s="12"/>
      <c r="X91" s="12"/>
      <c r="Y91" s="12"/>
      <c r="Z91" s="12"/>
      <c r="AA91" s="12"/>
      <c r="AB91" s="12"/>
      <c r="AC91" s="12"/>
      <c r="AD91" s="12"/>
      <c r="AE91" s="12"/>
      <c r="AR91" s="209" t="s">
        <v>83</v>
      </c>
      <c r="AT91" s="210" t="s">
        <v>72</v>
      </c>
      <c r="AU91" s="210" t="s">
        <v>81</v>
      </c>
      <c r="AY91" s="209" t="s">
        <v>175</v>
      </c>
      <c r="BK91" s="211">
        <f>BK92+SUM(BK93:BK162)</f>
        <v>0</v>
      </c>
    </row>
    <row r="92" spans="1:65" s="2" customFormat="1" ht="24.15" customHeight="1">
      <c r="A92" s="39"/>
      <c r="B92" s="40"/>
      <c r="C92" s="214" t="s">
        <v>81</v>
      </c>
      <c r="D92" s="214" t="s">
        <v>177</v>
      </c>
      <c r="E92" s="215" t="s">
        <v>2028</v>
      </c>
      <c r="F92" s="216" t="s">
        <v>2029</v>
      </c>
      <c r="G92" s="217" t="s">
        <v>342</v>
      </c>
      <c r="H92" s="218">
        <v>101</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2030</v>
      </c>
    </row>
    <row r="93" spans="1:65" s="2" customFormat="1" ht="21.75" customHeight="1">
      <c r="A93" s="39"/>
      <c r="B93" s="40"/>
      <c r="C93" s="267" t="s">
        <v>83</v>
      </c>
      <c r="D93" s="267" t="s">
        <v>307</v>
      </c>
      <c r="E93" s="268" t="s">
        <v>2031</v>
      </c>
      <c r="F93" s="269" t="s">
        <v>2032</v>
      </c>
      <c r="G93" s="270" t="s">
        <v>342</v>
      </c>
      <c r="H93" s="271">
        <v>96</v>
      </c>
      <c r="I93" s="272"/>
      <c r="J93" s="273">
        <f>ROUND(I93*H93,2)</f>
        <v>0</v>
      </c>
      <c r="K93" s="274"/>
      <c r="L93" s="275"/>
      <c r="M93" s="276" t="s">
        <v>19</v>
      </c>
      <c r="N93" s="277" t="s">
        <v>44</v>
      </c>
      <c r="O93" s="85"/>
      <c r="P93" s="224">
        <f>O93*H93</f>
        <v>0</v>
      </c>
      <c r="Q93" s="224">
        <v>0.00016</v>
      </c>
      <c r="R93" s="224">
        <f>Q93*H93</f>
        <v>0.015360000000000002</v>
      </c>
      <c r="S93" s="224">
        <v>0</v>
      </c>
      <c r="T93" s="225">
        <f>S93*H93</f>
        <v>0</v>
      </c>
      <c r="U93" s="39"/>
      <c r="V93" s="39"/>
      <c r="W93" s="39"/>
      <c r="X93" s="39"/>
      <c r="Y93" s="39"/>
      <c r="Z93" s="39"/>
      <c r="AA93" s="39"/>
      <c r="AB93" s="39"/>
      <c r="AC93" s="39"/>
      <c r="AD93" s="39"/>
      <c r="AE93" s="39"/>
      <c r="AR93" s="226" t="s">
        <v>239</v>
      </c>
      <c r="AT93" s="226" t="s">
        <v>307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181</v>
      </c>
      <c r="BM93" s="226" t="s">
        <v>2033</v>
      </c>
    </row>
    <row r="94" spans="1:65" s="2" customFormat="1" ht="24.15" customHeight="1">
      <c r="A94" s="39"/>
      <c r="B94" s="40"/>
      <c r="C94" s="267" t="s">
        <v>191</v>
      </c>
      <c r="D94" s="267" t="s">
        <v>307</v>
      </c>
      <c r="E94" s="268" t="s">
        <v>2034</v>
      </c>
      <c r="F94" s="269" t="s">
        <v>2035</v>
      </c>
      <c r="G94" s="270" t="s">
        <v>342</v>
      </c>
      <c r="H94" s="271">
        <v>5</v>
      </c>
      <c r="I94" s="272"/>
      <c r="J94" s="273">
        <f>ROUND(I94*H94,2)</f>
        <v>0</v>
      </c>
      <c r="K94" s="274"/>
      <c r="L94" s="275"/>
      <c r="M94" s="276" t="s">
        <v>19</v>
      </c>
      <c r="N94" s="277" t="s">
        <v>44</v>
      </c>
      <c r="O94" s="85"/>
      <c r="P94" s="224">
        <f>O94*H94</f>
        <v>0</v>
      </c>
      <c r="Q94" s="224">
        <v>0.00031</v>
      </c>
      <c r="R94" s="224">
        <f>Q94*H94</f>
        <v>0.00155</v>
      </c>
      <c r="S94" s="224">
        <v>0</v>
      </c>
      <c r="T94" s="225">
        <f>S94*H94</f>
        <v>0</v>
      </c>
      <c r="U94" s="39"/>
      <c r="V94" s="39"/>
      <c r="W94" s="39"/>
      <c r="X94" s="39"/>
      <c r="Y94" s="39"/>
      <c r="Z94" s="39"/>
      <c r="AA94" s="39"/>
      <c r="AB94" s="39"/>
      <c r="AC94" s="39"/>
      <c r="AD94" s="39"/>
      <c r="AE94" s="39"/>
      <c r="AR94" s="226" t="s">
        <v>239</v>
      </c>
      <c r="AT94" s="226" t="s">
        <v>307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181</v>
      </c>
      <c r="BM94" s="226" t="s">
        <v>2036</v>
      </c>
    </row>
    <row r="95" spans="1:65" s="2" customFormat="1" ht="24.15" customHeight="1">
      <c r="A95" s="39"/>
      <c r="B95" s="40"/>
      <c r="C95" s="214" t="s">
        <v>181</v>
      </c>
      <c r="D95" s="214" t="s">
        <v>177</v>
      </c>
      <c r="E95" s="215" t="s">
        <v>2037</v>
      </c>
      <c r="F95" s="216" t="s">
        <v>2038</v>
      </c>
      <c r="G95" s="217" t="s">
        <v>342</v>
      </c>
      <c r="H95" s="218">
        <v>15</v>
      </c>
      <c r="I95" s="219"/>
      <c r="J95" s="220">
        <f>ROUND(I95*H95,2)</f>
        <v>0</v>
      </c>
      <c r="K95" s="221"/>
      <c r="L95" s="45"/>
      <c r="M95" s="222" t="s">
        <v>19</v>
      </c>
      <c r="N95" s="223" t="s">
        <v>44</v>
      </c>
      <c r="O95" s="85"/>
      <c r="P95" s="224">
        <f>O95*H95</f>
        <v>0</v>
      </c>
      <c r="Q95" s="224">
        <v>0</v>
      </c>
      <c r="R95" s="224">
        <f>Q95*H95</f>
        <v>0</v>
      </c>
      <c r="S95" s="224">
        <v>0</v>
      </c>
      <c r="T95" s="225">
        <f>S95*H95</f>
        <v>0</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2039</v>
      </c>
    </row>
    <row r="96" spans="1:65" s="2" customFormat="1" ht="24.15" customHeight="1">
      <c r="A96" s="39"/>
      <c r="B96" s="40"/>
      <c r="C96" s="267" t="s">
        <v>212</v>
      </c>
      <c r="D96" s="267" t="s">
        <v>307</v>
      </c>
      <c r="E96" s="268" t="s">
        <v>2040</v>
      </c>
      <c r="F96" s="269" t="s">
        <v>2041</v>
      </c>
      <c r="G96" s="270" t="s">
        <v>342</v>
      </c>
      <c r="H96" s="271">
        <v>15</v>
      </c>
      <c r="I96" s="272"/>
      <c r="J96" s="273">
        <f>ROUND(I96*H96,2)</f>
        <v>0</v>
      </c>
      <c r="K96" s="274"/>
      <c r="L96" s="275"/>
      <c r="M96" s="276" t="s">
        <v>19</v>
      </c>
      <c r="N96" s="277" t="s">
        <v>44</v>
      </c>
      <c r="O96" s="85"/>
      <c r="P96" s="224">
        <f>O96*H96</f>
        <v>0</v>
      </c>
      <c r="Q96" s="224">
        <v>0.00035</v>
      </c>
      <c r="R96" s="224">
        <f>Q96*H96</f>
        <v>0.00525</v>
      </c>
      <c r="S96" s="224">
        <v>0</v>
      </c>
      <c r="T96" s="225">
        <f>S96*H96</f>
        <v>0</v>
      </c>
      <c r="U96" s="39"/>
      <c r="V96" s="39"/>
      <c r="W96" s="39"/>
      <c r="X96" s="39"/>
      <c r="Y96" s="39"/>
      <c r="Z96" s="39"/>
      <c r="AA96" s="39"/>
      <c r="AB96" s="39"/>
      <c r="AC96" s="39"/>
      <c r="AD96" s="39"/>
      <c r="AE96" s="39"/>
      <c r="AR96" s="226" t="s">
        <v>239</v>
      </c>
      <c r="AT96" s="226" t="s">
        <v>307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2042</v>
      </c>
    </row>
    <row r="97" spans="1:65" s="2" customFormat="1" ht="24.15" customHeight="1">
      <c r="A97" s="39"/>
      <c r="B97" s="40"/>
      <c r="C97" s="214" t="s">
        <v>223</v>
      </c>
      <c r="D97" s="214" t="s">
        <v>177</v>
      </c>
      <c r="E97" s="215" t="s">
        <v>2043</v>
      </c>
      <c r="F97" s="216" t="s">
        <v>2044</v>
      </c>
      <c r="G97" s="217" t="s">
        <v>358</v>
      </c>
      <c r="H97" s="218">
        <v>18</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181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2045</v>
      </c>
    </row>
    <row r="98" spans="1:65" s="2" customFormat="1" ht="24.15" customHeight="1">
      <c r="A98" s="39"/>
      <c r="B98" s="40"/>
      <c r="C98" s="267" t="s">
        <v>231</v>
      </c>
      <c r="D98" s="267" t="s">
        <v>307</v>
      </c>
      <c r="E98" s="268" t="s">
        <v>2046</v>
      </c>
      <c r="F98" s="269" t="s">
        <v>2047</v>
      </c>
      <c r="G98" s="270" t="s">
        <v>358</v>
      </c>
      <c r="H98" s="271">
        <v>18</v>
      </c>
      <c r="I98" s="272"/>
      <c r="J98" s="273">
        <f>ROUND(I98*H98,2)</f>
        <v>0</v>
      </c>
      <c r="K98" s="274"/>
      <c r="L98" s="275"/>
      <c r="M98" s="276" t="s">
        <v>19</v>
      </c>
      <c r="N98" s="277" t="s">
        <v>44</v>
      </c>
      <c r="O98" s="85"/>
      <c r="P98" s="224">
        <f>O98*H98</f>
        <v>0</v>
      </c>
      <c r="Q98" s="224">
        <v>0.00024</v>
      </c>
      <c r="R98" s="224">
        <f>Q98*H98</f>
        <v>0.00432</v>
      </c>
      <c r="S98" s="224">
        <v>0</v>
      </c>
      <c r="T98" s="225">
        <f>S98*H98</f>
        <v>0</v>
      </c>
      <c r="U98" s="39"/>
      <c r="V98" s="39"/>
      <c r="W98" s="39"/>
      <c r="X98" s="39"/>
      <c r="Y98" s="39"/>
      <c r="Z98" s="39"/>
      <c r="AA98" s="39"/>
      <c r="AB98" s="39"/>
      <c r="AC98" s="39"/>
      <c r="AD98" s="39"/>
      <c r="AE98" s="39"/>
      <c r="AR98" s="226" t="s">
        <v>239</v>
      </c>
      <c r="AT98" s="226" t="s">
        <v>307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2048</v>
      </c>
    </row>
    <row r="99" spans="1:65" s="2" customFormat="1" ht="24.15" customHeight="1">
      <c r="A99" s="39"/>
      <c r="B99" s="40"/>
      <c r="C99" s="214" t="s">
        <v>239</v>
      </c>
      <c r="D99" s="214" t="s">
        <v>177</v>
      </c>
      <c r="E99" s="215" t="s">
        <v>2049</v>
      </c>
      <c r="F99" s="216" t="s">
        <v>2050</v>
      </c>
      <c r="G99" s="217" t="s">
        <v>342</v>
      </c>
      <c r="H99" s="218">
        <v>310</v>
      </c>
      <c r="I99" s="219"/>
      <c r="J99" s="220">
        <f>ROUND(I99*H99,2)</f>
        <v>0</v>
      </c>
      <c r="K99" s="221"/>
      <c r="L99" s="45"/>
      <c r="M99" s="222" t="s">
        <v>19</v>
      </c>
      <c r="N99" s="223" t="s">
        <v>44</v>
      </c>
      <c r="O99" s="85"/>
      <c r="P99" s="224">
        <f>O99*H99</f>
        <v>0</v>
      </c>
      <c r="Q99" s="224">
        <v>0</v>
      </c>
      <c r="R99" s="224">
        <f>Q99*H99</f>
        <v>0</v>
      </c>
      <c r="S99" s="224">
        <v>0</v>
      </c>
      <c r="T99" s="225">
        <f>S99*H99</f>
        <v>0</v>
      </c>
      <c r="U99" s="39"/>
      <c r="V99" s="39"/>
      <c r="W99" s="39"/>
      <c r="X99" s="39"/>
      <c r="Y99" s="39"/>
      <c r="Z99" s="39"/>
      <c r="AA99" s="39"/>
      <c r="AB99" s="39"/>
      <c r="AC99" s="39"/>
      <c r="AD99" s="39"/>
      <c r="AE99" s="39"/>
      <c r="AR99" s="226" t="s">
        <v>181</v>
      </c>
      <c r="AT99" s="226" t="s">
        <v>177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181</v>
      </c>
      <c r="BM99" s="226" t="s">
        <v>2051</v>
      </c>
    </row>
    <row r="100" spans="1:65" s="2" customFormat="1" ht="24.15" customHeight="1">
      <c r="A100" s="39"/>
      <c r="B100" s="40"/>
      <c r="C100" s="267" t="s">
        <v>246</v>
      </c>
      <c r="D100" s="267" t="s">
        <v>307</v>
      </c>
      <c r="E100" s="268" t="s">
        <v>2052</v>
      </c>
      <c r="F100" s="269" t="s">
        <v>2053</v>
      </c>
      <c r="G100" s="270" t="s">
        <v>342</v>
      </c>
      <c r="H100" s="271">
        <v>287.5</v>
      </c>
      <c r="I100" s="272"/>
      <c r="J100" s="273">
        <f>ROUND(I100*H100,2)</f>
        <v>0</v>
      </c>
      <c r="K100" s="274"/>
      <c r="L100" s="275"/>
      <c r="M100" s="276" t="s">
        <v>19</v>
      </c>
      <c r="N100" s="277" t="s">
        <v>44</v>
      </c>
      <c r="O100" s="85"/>
      <c r="P100" s="224">
        <f>O100*H100</f>
        <v>0</v>
      </c>
      <c r="Q100" s="224">
        <v>0.00012</v>
      </c>
      <c r="R100" s="224">
        <f>Q100*H100</f>
        <v>0.0345</v>
      </c>
      <c r="S100" s="224">
        <v>0</v>
      </c>
      <c r="T100" s="225">
        <f>S100*H100</f>
        <v>0</v>
      </c>
      <c r="U100" s="39"/>
      <c r="V100" s="39"/>
      <c r="W100" s="39"/>
      <c r="X100" s="39"/>
      <c r="Y100" s="39"/>
      <c r="Z100" s="39"/>
      <c r="AA100" s="39"/>
      <c r="AB100" s="39"/>
      <c r="AC100" s="39"/>
      <c r="AD100" s="39"/>
      <c r="AE100" s="39"/>
      <c r="AR100" s="226" t="s">
        <v>239</v>
      </c>
      <c r="AT100" s="226" t="s">
        <v>307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2054</v>
      </c>
    </row>
    <row r="101" spans="1:65" s="2" customFormat="1" ht="24.15" customHeight="1">
      <c r="A101" s="39"/>
      <c r="B101" s="40"/>
      <c r="C101" s="267" t="s">
        <v>259</v>
      </c>
      <c r="D101" s="267" t="s">
        <v>307</v>
      </c>
      <c r="E101" s="268" t="s">
        <v>1556</v>
      </c>
      <c r="F101" s="269" t="s">
        <v>1557</v>
      </c>
      <c r="G101" s="270" t="s">
        <v>342</v>
      </c>
      <c r="H101" s="271">
        <v>69</v>
      </c>
      <c r="I101" s="272"/>
      <c r="J101" s="273">
        <f>ROUND(I101*H101,2)</f>
        <v>0</v>
      </c>
      <c r="K101" s="274"/>
      <c r="L101" s="275"/>
      <c r="M101" s="276" t="s">
        <v>19</v>
      </c>
      <c r="N101" s="277" t="s">
        <v>44</v>
      </c>
      <c r="O101" s="85"/>
      <c r="P101" s="224">
        <f>O101*H101</f>
        <v>0</v>
      </c>
      <c r="Q101" s="224">
        <v>0.00017</v>
      </c>
      <c r="R101" s="224">
        <f>Q101*H101</f>
        <v>0.01173</v>
      </c>
      <c r="S101" s="224">
        <v>0</v>
      </c>
      <c r="T101" s="225">
        <f>S101*H101</f>
        <v>0</v>
      </c>
      <c r="U101" s="39"/>
      <c r="V101" s="39"/>
      <c r="W101" s="39"/>
      <c r="X101" s="39"/>
      <c r="Y101" s="39"/>
      <c r="Z101" s="39"/>
      <c r="AA101" s="39"/>
      <c r="AB101" s="39"/>
      <c r="AC101" s="39"/>
      <c r="AD101" s="39"/>
      <c r="AE101" s="39"/>
      <c r="AR101" s="226" t="s">
        <v>239</v>
      </c>
      <c r="AT101" s="226" t="s">
        <v>307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2055</v>
      </c>
    </row>
    <row r="102" spans="1:65" s="2" customFormat="1" ht="24.15" customHeight="1">
      <c r="A102" s="39"/>
      <c r="B102" s="40"/>
      <c r="C102" s="214" t="s">
        <v>266</v>
      </c>
      <c r="D102" s="214" t="s">
        <v>177</v>
      </c>
      <c r="E102" s="215" t="s">
        <v>2056</v>
      </c>
      <c r="F102" s="216" t="s">
        <v>2057</v>
      </c>
      <c r="G102" s="217" t="s">
        <v>342</v>
      </c>
      <c r="H102" s="218">
        <v>173</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181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2058</v>
      </c>
    </row>
    <row r="103" spans="1:65" s="2" customFormat="1" ht="24.15" customHeight="1">
      <c r="A103" s="39"/>
      <c r="B103" s="40"/>
      <c r="C103" s="267" t="s">
        <v>272</v>
      </c>
      <c r="D103" s="267" t="s">
        <v>307</v>
      </c>
      <c r="E103" s="268" t="s">
        <v>2059</v>
      </c>
      <c r="F103" s="269" t="s">
        <v>2060</v>
      </c>
      <c r="G103" s="270" t="s">
        <v>342</v>
      </c>
      <c r="H103" s="271">
        <v>63.25</v>
      </c>
      <c r="I103" s="272"/>
      <c r="J103" s="273">
        <f>ROUND(I103*H103,2)</f>
        <v>0</v>
      </c>
      <c r="K103" s="274"/>
      <c r="L103" s="275"/>
      <c r="M103" s="276" t="s">
        <v>19</v>
      </c>
      <c r="N103" s="277" t="s">
        <v>44</v>
      </c>
      <c r="O103" s="85"/>
      <c r="P103" s="224">
        <f>O103*H103</f>
        <v>0</v>
      </c>
      <c r="Q103" s="224">
        <v>0.00016</v>
      </c>
      <c r="R103" s="224">
        <f>Q103*H103</f>
        <v>0.01012</v>
      </c>
      <c r="S103" s="224">
        <v>0</v>
      </c>
      <c r="T103" s="225">
        <f>S103*H103</f>
        <v>0</v>
      </c>
      <c r="U103" s="39"/>
      <c r="V103" s="39"/>
      <c r="W103" s="39"/>
      <c r="X103" s="39"/>
      <c r="Y103" s="39"/>
      <c r="Z103" s="39"/>
      <c r="AA103" s="39"/>
      <c r="AB103" s="39"/>
      <c r="AC103" s="39"/>
      <c r="AD103" s="39"/>
      <c r="AE103" s="39"/>
      <c r="AR103" s="226" t="s">
        <v>239</v>
      </c>
      <c r="AT103" s="226" t="s">
        <v>307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181</v>
      </c>
      <c r="BM103" s="226" t="s">
        <v>2061</v>
      </c>
    </row>
    <row r="104" spans="1:65" s="2" customFormat="1" ht="24.15" customHeight="1">
      <c r="A104" s="39"/>
      <c r="B104" s="40"/>
      <c r="C104" s="267" t="s">
        <v>278</v>
      </c>
      <c r="D104" s="267" t="s">
        <v>307</v>
      </c>
      <c r="E104" s="268" t="s">
        <v>2062</v>
      </c>
      <c r="F104" s="269" t="s">
        <v>2063</v>
      </c>
      <c r="G104" s="270" t="s">
        <v>342</v>
      </c>
      <c r="H104" s="271">
        <v>135.7</v>
      </c>
      <c r="I104" s="272"/>
      <c r="J104" s="273">
        <f>ROUND(I104*H104,2)</f>
        <v>0</v>
      </c>
      <c r="K104" s="274"/>
      <c r="L104" s="275"/>
      <c r="M104" s="276" t="s">
        <v>19</v>
      </c>
      <c r="N104" s="277" t="s">
        <v>44</v>
      </c>
      <c r="O104" s="85"/>
      <c r="P104" s="224">
        <f>O104*H104</f>
        <v>0</v>
      </c>
      <c r="Q104" s="224">
        <v>0.00025</v>
      </c>
      <c r="R104" s="224">
        <f>Q104*H104</f>
        <v>0.033925</v>
      </c>
      <c r="S104" s="224">
        <v>0</v>
      </c>
      <c r="T104" s="225">
        <f>S104*H104</f>
        <v>0</v>
      </c>
      <c r="U104" s="39"/>
      <c r="V104" s="39"/>
      <c r="W104" s="39"/>
      <c r="X104" s="39"/>
      <c r="Y104" s="39"/>
      <c r="Z104" s="39"/>
      <c r="AA104" s="39"/>
      <c r="AB104" s="39"/>
      <c r="AC104" s="39"/>
      <c r="AD104" s="39"/>
      <c r="AE104" s="39"/>
      <c r="AR104" s="226" t="s">
        <v>239</v>
      </c>
      <c r="AT104" s="226" t="s">
        <v>307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2064</v>
      </c>
    </row>
    <row r="105" spans="1:65" s="2" customFormat="1" ht="24.15" customHeight="1">
      <c r="A105" s="39"/>
      <c r="B105" s="40"/>
      <c r="C105" s="214" t="s">
        <v>285</v>
      </c>
      <c r="D105" s="214" t="s">
        <v>177</v>
      </c>
      <c r="E105" s="215" t="s">
        <v>2065</v>
      </c>
      <c r="F105" s="216" t="s">
        <v>2066</v>
      </c>
      <c r="G105" s="217" t="s">
        <v>342</v>
      </c>
      <c r="H105" s="218">
        <v>10</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2067</v>
      </c>
    </row>
    <row r="106" spans="1:65" s="2" customFormat="1" ht="24.15" customHeight="1">
      <c r="A106" s="39"/>
      <c r="B106" s="40"/>
      <c r="C106" s="267" t="s">
        <v>8</v>
      </c>
      <c r="D106" s="267" t="s">
        <v>307</v>
      </c>
      <c r="E106" s="268" t="s">
        <v>1145</v>
      </c>
      <c r="F106" s="269" t="s">
        <v>1146</v>
      </c>
      <c r="G106" s="270" t="s">
        <v>342</v>
      </c>
      <c r="H106" s="271">
        <v>11.5</v>
      </c>
      <c r="I106" s="272"/>
      <c r="J106" s="273">
        <f>ROUND(I106*H106,2)</f>
        <v>0</v>
      </c>
      <c r="K106" s="274"/>
      <c r="L106" s="275"/>
      <c r="M106" s="276" t="s">
        <v>19</v>
      </c>
      <c r="N106" s="277" t="s">
        <v>44</v>
      </c>
      <c r="O106" s="85"/>
      <c r="P106" s="224">
        <f>O106*H106</f>
        <v>0</v>
      </c>
      <c r="Q106" s="224">
        <v>0.00034</v>
      </c>
      <c r="R106" s="224">
        <f>Q106*H106</f>
        <v>0.00391</v>
      </c>
      <c r="S106" s="224">
        <v>0</v>
      </c>
      <c r="T106" s="225">
        <f>S106*H106</f>
        <v>0</v>
      </c>
      <c r="U106" s="39"/>
      <c r="V106" s="39"/>
      <c r="W106" s="39"/>
      <c r="X106" s="39"/>
      <c r="Y106" s="39"/>
      <c r="Z106" s="39"/>
      <c r="AA106" s="39"/>
      <c r="AB106" s="39"/>
      <c r="AC106" s="39"/>
      <c r="AD106" s="39"/>
      <c r="AE106" s="39"/>
      <c r="AR106" s="226" t="s">
        <v>239</v>
      </c>
      <c r="AT106" s="226" t="s">
        <v>307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2068</v>
      </c>
    </row>
    <row r="107" spans="1:65" s="2" customFormat="1" ht="24.15" customHeight="1">
      <c r="A107" s="39"/>
      <c r="B107" s="40"/>
      <c r="C107" s="214" t="s">
        <v>296</v>
      </c>
      <c r="D107" s="214" t="s">
        <v>177</v>
      </c>
      <c r="E107" s="215" t="s">
        <v>2069</v>
      </c>
      <c r="F107" s="216" t="s">
        <v>2070</v>
      </c>
      <c r="G107" s="217" t="s">
        <v>342</v>
      </c>
      <c r="H107" s="218">
        <v>5</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2071</v>
      </c>
    </row>
    <row r="108" spans="1:65" s="2" customFormat="1" ht="24.15" customHeight="1">
      <c r="A108" s="39"/>
      <c r="B108" s="40"/>
      <c r="C108" s="267" t="s">
        <v>306</v>
      </c>
      <c r="D108" s="267" t="s">
        <v>307</v>
      </c>
      <c r="E108" s="268" t="s">
        <v>1151</v>
      </c>
      <c r="F108" s="269" t="s">
        <v>1152</v>
      </c>
      <c r="G108" s="270" t="s">
        <v>342</v>
      </c>
      <c r="H108" s="271">
        <v>5</v>
      </c>
      <c r="I108" s="272"/>
      <c r="J108" s="273">
        <f>ROUND(I108*H108,2)</f>
        <v>0</v>
      </c>
      <c r="K108" s="274"/>
      <c r="L108" s="275"/>
      <c r="M108" s="276" t="s">
        <v>19</v>
      </c>
      <c r="N108" s="277" t="s">
        <v>44</v>
      </c>
      <c r="O108" s="85"/>
      <c r="P108" s="224">
        <f>O108*H108</f>
        <v>0</v>
      </c>
      <c r="Q108" s="224">
        <v>0.00021</v>
      </c>
      <c r="R108" s="224">
        <f>Q108*H108</f>
        <v>0.0010500000000000002</v>
      </c>
      <c r="S108" s="224">
        <v>0</v>
      </c>
      <c r="T108" s="225">
        <f>S108*H108</f>
        <v>0</v>
      </c>
      <c r="U108" s="39"/>
      <c r="V108" s="39"/>
      <c r="W108" s="39"/>
      <c r="X108" s="39"/>
      <c r="Y108" s="39"/>
      <c r="Z108" s="39"/>
      <c r="AA108" s="39"/>
      <c r="AB108" s="39"/>
      <c r="AC108" s="39"/>
      <c r="AD108" s="39"/>
      <c r="AE108" s="39"/>
      <c r="AR108" s="226" t="s">
        <v>239</v>
      </c>
      <c r="AT108" s="226" t="s">
        <v>307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2072</v>
      </c>
    </row>
    <row r="109" spans="1:65" s="2" customFormat="1" ht="24.15" customHeight="1">
      <c r="A109" s="39"/>
      <c r="B109" s="40"/>
      <c r="C109" s="214" t="s">
        <v>312</v>
      </c>
      <c r="D109" s="214" t="s">
        <v>177</v>
      </c>
      <c r="E109" s="215" t="s">
        <v>2073</v>
      </c>
      <c r="F109" s="216" t="s">
        <v>2074</v>
      </c>
      <c r="G109" s="217" t="s">
        <v>358</v>
      </c>
      <c r="H109" s="218">
        <v>29</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2075</v>
      </c>
    </row>
    <row r="110" spans="1:65" s="2" customFormat="1" ht="24.15" customHeight="1">
      <c r="A110" s="39"/>
      <c r="B110" s="40"/>
      <c r="C110" s="214" t="s">
        <v>317</v>
      </c>
      <c r="D110" s="214" t="s">
        <v>177</v>
      </c>
      <c r="E110" s="215" t="s">
        <v>2076</v>
      </c>
      <c r="F110" s="216" t="s">
        <v>2077</v>
      </c>
      <c r="G110" s="217" t="s">
        <v>358</v>
      </c>
      <c r="H110" s="218">
        <v>5</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2078</v>
      </c>
    </row>
    <row r="111" spans="1:65" s="2" customFormat="1" ht="24.15" customHeight="1">
      <c r="A111" s="39"/>
      <c r="B111" s="40"/>
      <c r="C111" s="214" t="s">
        <v>323</v>
      </c>
      <c r="D111" s="214" t="s">
        <v>177</v>
      </c>
      <c r="E111" s="215" t="s">
        <v>2079</v>
      </c>
      <c r="F111" s="216" t="s">
        <v>2080</v>
      </c>
      <c r="G111" s="217" t="s">
        <v>358</v>
      </c>
      <c r="H111" s="218">
        <v>30</v>
      </c>
      <c r="I111" s="219"/>
      <c r="J111" s="220">
        <f>ROUND(I111*H111,2)</f>
        <v>0</v>
      </c>
      <c r="K111" s="221"/>
      <c r="L111" s="45"/>
      <c r="M111" s="222" t="s">
        <v>19</v>
      </c>
      <c r="N111" s="223" t="s">
        <v>44</v>
      </c>
      <c r="O111" s="85"/>
      <c r="P111" s="224">
        <f>O111*H111</f>
        <v>0</v>
      </c>
      <c r="Q111" s="224">
        <v>0</v>
      </c>
      <c r="R111" s="224">
        <f>Q111*H111</f>
        <v>0</v>
      </c>
      <c r="S111" s="224">
        <v>0</v>
      </c>
      <c r="T111" s="225">
        <f>S111*H111</f>
        <v>0</v>
      </c>
      <c r="U111" s="39"/>
      <c r="V111" s="39"/>
      <c r="W111" s="39"/>
      <c r="X111" s="39"/>
      <c r="Y111" s="39"/>
      <c r="Z111" s="39"/>
      <c r="AA111" s="39"/>
      <c r="AB111" s="39"/>
      <c r="AC111" s="39"/>
      <c r="AD111" s="39"/>
      <c r="AE111" s="39"/>
      <c r="AR111" s="226" t="s">
        <v>181</v>
      </c>
      <c r="AT111" s="226" t="s">
        <v>177</v>
      </c>
      <c r="AU111" s="226" t="s">
        <v>83</v>
      </c>
      <c r="AY111" s="18" t="s">
        <v>175</v>
      </c>
      <c r="BE111" s="227">
        <f>IF(N111="základní",J111,0)</f>
        <v>0</v>
      </c>
      <c r="BF111" s="227">
        <f>IF(N111="snížená",J111,0)</f>
        <v>0</v>
      </c>
      <c r="BG111" s="227">
        <f>IF(N111="zákl. přenesená",J111,0)</f>
        <v>0</v>
      </c>
      <c r="BH111" s="227">
        <f>IF(N111="sníž. přenesená",J111,0)</f>
        <v>0</v>
      </c>
      <c r="BI111" s="227">
        <f>IF(N111="nulová",J111,0)</f>
        <v>0</v>
      </c>
      <c r="BJ111" s="18" t="s">
        <v>81</v>
      </c>
      <c r="BK111" s="227">
        <f>ROUND(I111*H111,2)</f>
        <v>0</v>
      </c>
      <c r="BL111" s="18" t="s">
        <v>181</v>
      </c>
      <c r="BM111" s="226" t="s">
        <v>2081</v>
      </c>
    </row>
    <row r="112" spans="1:65" s="2" customFormat="1" ht="16.5" customHeight="1">
      <c r="A112" s="39"/>
      <c r="B112" s="40"/>
      <c r="C112" s="267" t="s">
        <v>7</v>
      </c>
      <c r="D112" s="267" t="s">
        <v>307</v>
      </c>
      <c r="E112" s="268" t="s">
        <v>1082</v>
      </c>
      <c r="F112" s="269" t="s">
        <v>1083</v>
      </c>
      <c r="G112" s="270" t="s">
        <v>342</v>
      </c>
      <c r="H112" s="271">
        <v>3</v>
      </c>
      <c r="I112" s="272"/>
      <c r="J112" s="273">
        <f>ROUND(I112*H112,2)</f>
        <v>0</v>
      </c>
      <c r="K112" s="274"/>
      <c r="L112" s="275"/>
      <c r="M112" s="276" t="s">
        <v>19</v>
      </c>
      <c r="N112" s="277" t="s">
        <v>44</v>
      </c>
      <c r="O112" s="85"/>
      <c r="P112" s="224">
        <f>O112*H112</f>
        <v>0</v>
      </c>
      <c r="Q112" s="224">
        <v>0.0001</v>
      </c>
      <c r="R112" s="224">
        <f>Q112*H112</f>
        <v>0.00030000000000000003</v>
      </c>
      <c r="S112" s="224">
        <v>0</v>
      </c>
      <c r="T112" s="225">
        <f>S112*H112</f>
        <v>0</v>
      </c>
      <c r="U112" s="39"/>
      <c r="V112" s="39"/>
      <c r="W112" s="39"/>
      <c r="X112" s="39"/>
      <c r="Y112" s="39"/>
      <c r="Z112" s="39"/>
      <c r="AA112" s="39"/>
      <c r="AB112" s="39"/>
      <c r="AC112" s="39"/>
      <c r="AD112" s="39"/>
      <c r="AE112" s="39"/>
      <c r="AR112" s="226" t="s">
        <v>239</v>
      </c>
      <c r="AT112" s="226" t="s">
        <v>307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181</v>
      </c>
      <c r="BM112" s="226" t="s">
        <v>2082</v>
      </c>
    </row>
    <row r="113" spans="1:65" s="2" customFormat="1" ht="24.15" customHeight="1">
      <c r="A113" s="39"/>
      <c r="B113" s="40"/>
      <c r="C113" s="214" t="s">
        <v>332</v>
      </c>
      <c r="D113" s="214" t="s">
        <v>177</v>
      </c>
      <c r="E113" s="215" t="s">
        <v>2083</v>
      </c>
      <c r="F113" s="216" t="s">
        <v>2084</v>
      </c>
      <c r="G113" s="217" t="s">
        <v>358</v>
      </c>
      <c r="H113" s="218">
        <v>1</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181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2085</v>
      </c>
    </row>
    <row r="114" spans="1:65" s="2" customFormat="1" ht="24.15" customHeight="1">
      <c r="A114" s="39"/>
      <c r="B114" s="40"/>
      <c r="C114" s="214" t="s">
        <v>339</v>
      </c>
      <c r="D114" s="214" t="s">
        <v>177</v>
      </c>
      <c r="E114" s="215" t="s">
        <v>2086</v>
      </c>
      <c r="F114" s="216" t="s">
        <v>2087</v>
      </c>
      <c r="G114" s="217" t="s">
        <v>358</v>
      </c>
      <c r="H114" s="218">
        <v>1</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2088</v>
      </c>
    </row>
    <row r="115" spans="1:65" s="2" customFormat="1" ht="16.5" customHeight="1">
      <c r="A115" s="39"/>
      <c r="B115" s="40"/>
      <c r="C115" s="267" t="s">
        <v>348</v>
      </c>
      <c r="D115" s="267" t="s">
        <v>307</v>
      </c>
      <c r="E115" s="268" t="s">
        <v>2089</v>
      </c>
      <c r="F115" s="269" t="s">
        <v>2090</v>
      </c>
      <c r="G115" s="270" t="s">
        <v>358</v>
      </c>
      <c r="H115" s="271">
        <v>1</v>
      </c>
      <c r="I115" s="272"/>
      <c r="J115" s="273">
        <f>ROUND(I115*H115,2)</f>
        <v>0</v>
      </c>
      <c r="K115" s="274"/>
      <c r="L115" s="275"/>
      <c r="M115" s="276" t="s">
        <v>19</v>
      </c>
      <c r="N115" s="277" t="s">
        <v>44</v>
      </c>
      <c r="O115" s="85"/>
      <c r="P115" s="224">
        <f>O115*H115</f>
        <v>0</v>
      </c>
      <c r="Q115" s="224">
        <v>0</v>
      </c>
      <c r="R115" s="224">
        <f>Q115*H115</f>
        <v>0</v>
      </c>
      <c r="S115" s="224">
        <v>0</v>
      </c>
      <c r="T115" s="225">
        <f>S115*H115</f>
        <v>0</v>
      </c>
      <c r="U115" s="39"/>
      <c r="V115" s="39"/>
      <c r="W115" s="39"/>
      <c r="X115" s="39"/>
      <c r="Y115" s="39"/>
      <c r="Z115" s="39"/>
      <c r="AA115" s="39"/>
      <c r="AB115" s="39"/>
      <c r="AC115" s="39"/>
      <c r="AD115" s="39"/>
      <c r="AE115" s="39"/>
      <c r="AR115" s="226" t="s">
        <v>239</v>
      </c>
      <c r="AT115" s="226" t="s">
        <v>307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181</v>
      </c>
      <c r="BM115" s="226" t="s">
        <v>2091</v>
      </c>
    </row>
    <row r="116" spans="1:65" s="2" customFormat="1" ht="24.15" customHeight="1">
      <c r="A116" s="39"/>
      <c r="B116" s="40"/>
      <c r="C116" s="214" t="s">
        <v>355</v>
      </c>
      <c r="D116" s="214" t="s">
        <v>177</v>
      </c>
      <c r="E116" s="215" t="s">
        <v>2092</v>
      </c>
      <c r="F116" s="216" t="s">
        <v>2093</v>
      </c>
      <c r="G116" s="217" t="s">
        <v>358</v>
      </c>
      <c r="H116" s="218">
        <v>1</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181</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2094</v>
      </c>
    </row>
    <row r="117" spans="1:65" s="2" customFormat="1" ht="16.5" customHeight="1">
      <c r="A117" s="39"/>
      <c r="B117" s="40"/>
      <c r="C117" s="267" t="s">
        <v>363</v>
      </c>
      <c r="D117" s="267" t="s">
        <v>307</v>
      </c>
      <c r="E117" s="268" t="s">
        <v>2095</v>
      </c>
      <c r="F117" s="269" t="s">
        <v>2096</v>
      </c>
      <c r="G117" s="270" t="s">
        <v>358</v>
      </c>
      <c r="H117" s="271">
        <v>1</v>
      </c>
      <c r="I117" s="272"/>
      <c r="J117" s="273">
        <f>ROUND(I117*H117,2)</f>
        <v>0</v>
      </c>
      <c r="K117" s="274"/>
      <c r="L117" s="275"/>
      <c r="M117" s="276" t="s">
        <v>19</v>
      </c>
      <c r="N117" s="277" t="s">
        <v>44</v>
      </c>
      <c r="O117" s="85"/>
      <c r="P117" s="224">
        <f>O117*H117</f>
        <v>0</v>
      </c>
      <c r="Q117" s="224">
        <v>0</v>
      </c>
      <c r="R117" s="224">
        <f>Q117*H117</f>
        <v>0</v>
      </c>
      <c r="S117" s="224">
        <v>0</v>
      </c>
      <c r="T117" s="225">
        <f>S117*H117</f>
        <v>0</v>
      </c>
      <c r="U117" s="39"/>
      <c r="V117" s="39"/>
      <c r="W117" s="39"/>
      <c r="X117" s="39"/>
      <c r="Y117" s="39"/>
      <c r="Z117" s="39"/>
      <c r="AA117" s="39"/>
      <c r="AB117" s="39"/>
      <c r="AC117" s="39"/>
      <c r="AD117" s="39"/>
      <c r="AE117" s="39"/>
      <c r="AR117" s="226" t="s">
        <v>239</v>
      </c>
      <c r="AT117" s="226" t="s">
        <v>307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181</v>
      </c>
      <c r="BM117" s="226" t="s">
        <v>2097</v>
      </c>
    </row>
    <row r="118" spans="1:65" s="2" customFormat="1" ht="24.15" customHeight="1">
      <c r="A118" s="39"/>
      <c r="B118" s="40"/>
      <c r="C118" s="214" t="s">
        <v>367</v>
      </c>
      <c r="D118" s="214" t="s">
        <v>177</v>
      </c>
      <c r="E118" s="215" t="s">
        <v>2098</v>
      </c>
      <c r="F118" s="216" t="s">
        <v>2099</v>
      </c>
      <c r="G118" s="217" t="s">
        <v>358</v>
      </c>
      <c r="H118" s="218">
        <v>1</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2100</v>
      </c>
    </row>
    <row r="119" spans="1:65" s="2" customFormat="1" ht="24.15" customHeight="1">
      <c r="A119" s="39"/>
      <c r="B119" s="40"/>
      <c r="C119" s="267" t="s">
        <v>372</v>
      </c>
      <c r="D119" s="267" t="s">
        <v>307</v>
      </c>
      <c r="E119" s="268" t="s">
        <v>2101</v>
      </c>
      <c r="F119" s="269" t="s">
        <v>2102</v>
      </c>
      <c r="G119" s="270" t="s">
        <v>358</v>
      </c>
      <c r="H119" s="271">
        <v>1</v>
      </c>
      <c r="I119" s="272"/>
      <c r="J119" s="273">
        <f>ROUND(I119*H119,2)</f>
        <v>0</v>
      </c>
      <c r="K119" s="274"/>
      <c r="L119" s="275"/>
      <c r="M119" s="276" t="s">
        <v>19</v>
      </c>
      <c r="N119" s="277" t="s">
        <v>44</v>
      </c>
      <c r="O119" s="85"/>
      <c r="P119" s="224">
        <f>O119*H119</f>
        <v>0</v>
      </c>
      <c r="Q119" s="224">
        <v>0.00012</v>
      </c>
      <c r="R119" s="224">
        <f>Q119*H119</f>
        <v>0.00012</v>
      </c>
      <c r="S119" s="224">
        <v>0</v>
      </c>
      <c r="T119" s="225">
        <f>S119*H119</f>
        <v>0</v>
      </c>
      <c r="U119" s="39"/>
      <c r="V119" s="39"/>
      <c r="W119" s="39"/>
      <c r="X119" s="39"/>
      <c r="Y119" s="39"/>
      <c r="Z119" s="39"/>
      <c r="AA119" s="39"/>
      <c r="AB119" s="39"/>
      <c r="AC119" s="39"/>
      <c r="AD119" s="39"/>
      <c r="AE119" s="39"/>
      <c r="AR119" s="226" t="s">
        <v>239</v>
      </c>
      <c r="AT119" s="226" t="s">
        <v>307</v>
      </c>
      <c r="AU119" s="226" t="s">
        <v>83</v>
      </c>
      <c r="AY119" s="18" t="s">
        <v>175</v>
      </c>
      <c r="BE119" s="227">
        <f>IF(N119="základní",J119,0)</f>
        <v>0</v>
      </c>
      <c r="BF119" s="227">
        <f>IF(N119="snížená",J119,0)</f>
        <v>0</v>
      </c>
      <c r="BG119" s="227">
        <f>IF(N119="zákl. přenesená",J119,0)</f>
        <v>0</v>
      </c>
      <c r="BH119" s="227">
        <f>IF(N119="sníž. přenesená",J119,0)</f>
        <v>0</v>
      </c>
      <c r="BI119" s="227">
        <f>IF(N119="nulová",J119,0)</f>
        <v>0</v>
      </c>
      <c r="BJ119" s="18" t="s">
        <v>81</v>
      </c>
      <c r="BK119" s="227">
        <f>ROUND(I119*H119,2)</f>
        <v>0</v>
      </c>
      <c r="BL119" s="18" t="s">
        <v>181</v>
      </c>
      <c r="BM119" s="226" t="s">
        <v>2103</v>
      </c>
    </row>
    <row r="120" spans="1:65" s="2" customFormat="1" ht="24.15" customHeight="1">
      <c r="A120" s="39"/>
      <c r="B120" s="40"/>
      <c r="C120" s="214" t="s">
        <v>376</v>
      </c>
      <c r="D120" s="214" t="s">
        <v>177</v>
      </c>
      <c r="E120" s="215" t="s">
        <v>2104</v>
      </c>
      <c r="F120" s="216" t="s">
        <v>2105</v>
      </c>
      <c r="G120" s="217" t="s">
        <v>358</v>
      </c>
      <c r="H120" s="218">
        <v>2</v>
      </c>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2106</v>
      </c>
    </row>
    <row r="121" spans="1:65" s="2" customFormat="1" ht="24.15" customHeight="1">
      <c r="A121" s="39"/>
      <c r="B121" s="40"/>
      <c r="C121" s="267" t="s">
        <v>384</v>
      </c>
      <c r="D121" s="267" t="s">
        <v>307</v>
      </c>
      <c r="E121" s="268" t="s">
        <v>2107</v>
      </c>
      <c r="F121" s="269" t="s">
        <v>2108</v>
      </c>
      <c r="G121" s="270" t="s">
        <v>358</v>
      </c>
      <c r="H121" s="271">
        <v>2</v>
      </c>
      <c r="I121" s="272"/>
      <c r="J121" s="273">
        <f>ROUND(I121*H121,2)</f>
        <v>0</v>
      </c>
      <c r="K121" s="274"/>
      <c r="L121" s="275"/>
      <c r="M121" s="276" t="s">
        <v>19</v>
      </c>
      <c r="N121" s="277" t="s">
        <v>44</v>
      </c>
      <c r="O121" s="85"/>
      <c r="P121" s="224">
        <f>O121*H121</f>
        <v>0</v>
      </c>
      <c r="Q121" s="224">
        <v>0.00012</v>
      </c>
      <c r="R121" s="224">
        <f>Q121*H121</f>
        <v>0.00024</v>
      </c>
      <c r="S121" s="224">
        <v>0</v>
      </c>
      <c r="T121" s="225">
        <f>S121*H121</f>
        <v>0</v>
      </c>
      <c r="U121" s="39"/>
      <c r="V121" s="39"/>
      <c r="W121" s="39"/>
      <c r="X121" s="39"/>
      <c r="Y121" s="39"/>
      <c r="Z121" s="39"/>
      <c r="AA121" s="39"/>
      <c r="AB121" s="39"/>
      <c r="AC121" s="39"/>
      <c r="AD121" s="39"/>
      <c r="AE121" s="39"/>
      <c r="AR121" s="226" t="s">
        <v>239</v>
      </c>
      <c r="AT121" s="226" t="s">
        <v>307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181</v>
      </c>
      <c r="BM121" s="226" t="s">
        <v>2109</v>
      </c>
    </row>
    <row r="122" spans="1:65" s="2" customFormat="1" ht="24.15" customHeight="1">
      <c r="A122" s="39"/>
      <c r="B122" s="40"/>
      <c r="C122" s="214" t="s">
        <v>238</v>
      </c>
      <c r="D122" s="214" t="s">
        <v>177</v>
      </c>
      <c r="E122" s="215" t="s">
        <v>2110</v>
      </c>
      <c r="F122" s="216" t="s">
        <v>2111</v>
      </c>
      <c r="G122" s="217" t="s">
        <v>358</v>
      </c>
      <c r="H122" s="218">
        <v>1</v>
      </c>
      <c r="I122" s="219"/>
      <c r="J122" s="220">
        <f>ROUND(I122*H122,2)</f>
        <v>0</v>
      </c>
      <c r="K122" s="221"/>
      <c r="L122" s="45"/>
      <c r="M122" s="222" t="s">
        <v>19</v>
      </c>
      <c r="N122" s="223" t="s">
        <v>44</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181</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181</v>
      </c>
      <c r="BM122" s="226" t="s">
        <v>2112</v>
      </c>
    </row>
    <row r="123" spans="1:65" s="2" customFormat="1" ht="24.15" customHeight="1">
      <c r="A123" s="39"/>
      <c r="B123" s="40"/>
      <c r="C123" s="267" t="s">
        <v>396</v>
      </c>
      <c r="D123" s="267" t="s">
        <v>307</v>
      </c>
      <c r="E123" s="268" t="s">
        <v>2113</v>
      </c>
      <c r="F123" s="269" t="s">
        <v>2114</v>
      </c>
      <c r="G123" s="270" t="s">
        <v>358</v>
      </c>
      <c r="H123" s="271">
        <v>1</v>
      </c>
      <c r="I123" s="272"/>
      <c r="J123" s="273">
        <f>ROUND(I123*H123,2)</f>
        <v>0</v>
      </c>
      <c r="K123" s="274"/>
      <c r="L123" s="275"/>
      <c r="M123" s="276" t="s">
        <v>19</v>
      </c>
      <c r="N123" s="277" t="s">
        <v>44</v>
      </c>
      <c r="O123" s="85"/>
      <c r="P123" s="224">
        <f>O123*H123</f>
        <v>0</v>
      </c>
      <c r="Q123" s="224">
        <v>4E-05</v>
      </c>
      <c r="R123" s="224">
        <f>Q123*H123</f>
        <v>4E-05</v>
      </c>
      <c r="S123" s="224">
        <v>0</v>
      </c>
      <c r="T123" s="225">
        <f>S123*H123</f>
        <v>0</v>
      </c>
      <c r="U123" s="39"/>
      <c r="V123" s="39"/>
      <c r="W123" s="39"/>
      <c r="X123" s="39"/>
      <c r="Y123" s="39"/>
      <c r="Z123" s="39"/>
      <c r="AA123" s="39"/>
      <c r="AB123" s="39"/>
      <c r="AC123" s="39"/>
      <c r="AD123" s="39"/>
      <c r="AE123" s="39"/>
      <c r="AR123" s="226" t="s">
        <v>239</v>
      </c>
      <c r="AT123" s="226" t="s">
        <v>307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2115</v>
      </c>
    </row>
    <row r="124" spans="1:65" s="2" customFormat="1" ht="21.75" customHeight="1">
      <c r="A124" s="39"/>
      <c r="B124" s="40"/>
      <c r="C124" s="214" t="s">
        <v>401</v>
      </c>
      <c r="D124" s="214" t="s">
        <v>177</v>
      </c>
      <c r="E124" s="215" t="s">
        <v>2116</v>
      </c>
      <c r="F124" s="216" t="s">
        <v>2117</v>
      </c>
      <c r="G124" s="217" t="s">
        <v>358</v>
      </c>
      <c r="H124" s="218">
        <v>2</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2118</v>
      </c>
    </row>
    <row r="125" spans="1:65" s="2" customFormat="1" ht="16.5" customHeight="1">
      <c r="A125" s="39"/>
      <c r="B125" s="40"/>
      <c r="C125" s="267" t="s">
        <v>406</v>
      </c>
      <c r="D125" s="267" t="s">
        <v>307</v>
      </c>
      <c r="E125" s="268" t="s">
        <v>2119</v>
      </c>
      <c r="F125" s="269" t="s">
        <v>2120</v>
      </c>
      <c r="G125" s="270" t="s">
        <v>358</v>
      </c>
      <c r="H125" s="271">
        <v>2</v>
      </c>
      <c r="I125" s="272"/>
      <c r="J125" s="273">
        <f>ROUND(I125*H125,2)</f>
        <v>0</v>
      </c>
      <c r="K125" s="274"/>
      <c r="L125" s="275"/>
      <c r="M125" s="276" t="s">
        <v>19</v>
      </c>
      <c r="N125" s="277" t="s">
        <v>44</v>
      </c>
      <c r="O125" s="85"/>
      <c r="P125" s="224">
        <f>O125*H125</f>
        <v>0</v>
      </c>
      <c r="Q125" s="224">
        <v>8E-05</v>
      </c>
      <c r="R125" s="224">
        <f>Q125*H125</f>
        <v>0.00016</v>
      </c>
      <c r="S125" s="224">
        <v>0</v>
      </c>
      <c r="T125" s="225">
        <f>S125*H125</f>
        <v>0</v>
      </c>
      <c r="U125" s="39"/>
      <c r="V125" s="39"/>
      <c r="W125" s="39"/>
      <c r="X125" s="39"/>
      <c r="Y125" s="39"/>
      <c r="Z125" s="39"/>
      <c r="AA125" s="39"/>
      <c r="AB125" s="39"/>
      <c r="AC125" s="39"/>
      <c r="AD125" s="39"/>
      <c r="AE125" s="39"/>
      <c r="AR125" s="226" t="s">
        <v>239</v>
      </c>
      <c r="AT125" s="226" t="s">
        <v>307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2121</v>
      </c>
    </row>
    <row r="126" spans="1:65" s="2" customFormat="1" ht="24.15" customHeight="1">
      <c r="A126" s="39"/>
      <c r="B126" s="40"/>
      <c r="C126" s="214" t="s">
        <v>413</v>
      </c>
      <c r="D126" s="214" t="s">
        <v>177</v>
      </c>
      <c r="E126" s="215" t="s">
        <v>2122</v>
      </c>
      <c r="F126" s="216" t="s">
        <v>2123</v>
      </c>
      <c r="G126" s="217" t="s">
        <v>358</v>
      </c>
      <c r="H126" s="218">
        <v>8</v>
      </c>
      <c r="I126" s="219"/>
      <c r="J126" s="220">
        <f>ROUND(I126*H126,2)</f>
        <v>0</v>
      </c>
      <c r="K126" s="221"/>
      <c r="L126" s="45"/>
      <c r="M126" s="222" t="s">
        <v>19</v>
      </c>
      <c r="N126" s="223" t="s">
        <v>44</v>
      </c>
      <c r="O126" s="85"/>
      <c r="P126" s="224">
        <f>O126*H126</f>
        <v>0</v>
      </c>
      <c r="Q126" s="224">
        <v>0</v>
      </c>
      <c r="R126" s="224">
        <f>Q126*H126</f>
        <v>0</v>
      </c>
      <c r="S126" s="224">
        <v>0</v>
      </c>
      <c r="T126" s="225">
        <f>S126*H126</f>
        <v>0</v>
      </c>
      <c r="U126" s="39"/>
      <c r="V126" s="39"/>
      <c r="W126" s="39"/>
      <c r="X126" s="39"/>
      <c r="Y126" s="39"/>
      <c r="Z126" s="39"/>
      <c r="AA126" s="39"/>
      <c r="AB126" s="39"/>
      <c r="AC126" s="39"/>
      <c r="AD126" s="39"/>
      <c r="AE126" s="39"/>
      <c r="AR126" s="226" t="s">
        <v>181</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181</v>
      </c>
      <c r="BM126" s="226" t="s">
        <v>2124</v>
      </c>
    </row>
    <row r="127" spans="1:65" s="2" customFormat="1" ht="24.15" customHeight="1">
      <c r="A127" s="39"/>
      <c r="B127" s="40"/>
      <c r="C127" s="267" t="s">
        <v>418</v>
      </c>
      <c r="D127" s="267" t="s">
        <v>307</v>
      </c>
      <c r="E127" s="268" t="s">
        <v>2125</v>
      </c>
      <c r="F127" s="269" t="s">
        <v>2126</v>
      </c>
      <c r="G127" s="270" t="s">
        <v>358</v>
      </c>
      <c r="H127" s="271">
        <v>8</v>
      </c>
      <c r="I127" s="272"/>
      <c r="J127" s="273">
        <f>ROUND(I127*H127,2)</f>
        <v>0</v>
      </c>
      <c r="K127" s="274"/>
      <c r="L127" s="275"/>
      <c r="M127" s="276" t="s">
        <v>19</v>
      </c>
      <c r="N127" s="277" t="s">
        <v>44</v>
      </c>
      <c r="O127" s="85"/>
      <c r="P127" s="224">
        <f>O127*H127</f>
        <v>0</v>
      </c>
      <c r="Q127" s="224">
        <v>0.00027</v>
      </c>
      <c r="R127" s="224">
        <f>Q127*H127</f>
        <v>0.00216</v>
      </c>
      <c r="S127" s="224">
        <v>0</v>
      </c>
      <c r="T127" s="225">
        <f>S127*H127</f>
        <v>0</v>
      </c>
      <c r="U127" s="39"/>
      <c r="V127" s="39"/>
      <c r="W127" s="39"/>
      <c r="X127" s="39"/>
      <c r="Y127" s="39"/>
      <c r="Z127" s="39"/>
      <c r="AA127" s="39"/>
      <c r="AB127" s="39"/>
      <c r="AC127" s="39"/>
      <c r="AD127" s="39"/>
      <c r="AE127" s="39"/>
      <c r="AR127" s="226" t="s">
        <v>239</v>
      </c>
      <c r="AT127" s="226" t="s">
        <v>307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2127</v>
      </c>
    </row>
    <row r="128" spans="1:65" s="2" customFormat="1" ht="16.5" customHeight="1">
      <c r="A128" s="39"/>
      <c r="B128" s="40"/>
      <c r="C128" s="214" t="s">
        <v>424</v>
      </c>
      <c r="D128" s="214" t="s">
        <v>177</v>
      </c>
      <c r="E128" s="215" t="s">
        <v>2128</v>
      </c>
      <c r="F128" s="216" t="s">
        <v>2129</v>
      </c>
      <c r="G128" s="217" t="s">
        <v>358</v>
      </c>
      <c r="H128" s="218">
        <v>19</v>
      </c>
      <c r="I128" s="219"/>
      <c r="J128" s="220">
        <f>ROUND(I128*H128,2)</f>
        <v>0</v>
      </c>
      <c r="K128" s="221"/>
      <c r="L128" s="45"/>
      <c r="M128" s="222" t="s">
        <v>19</v>
      </c>
      <c r="N128" s="223" t="s">
        <v>44</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2130</v>
      </c>
    </row>
    <row r="129" spans="1:65" s="2" customFormat="1" ht="33" customHeight="1">
      <c r="A129" s="39"/>
      <c r="B129" s="40"/>
      <c r="C129" s="267" t="s">
        <v>429</v>
      </c>
      <c r="D129" s="267" t="s">
        <v>307</v>
      </c>
      <c r="E129" s="268" t="s">
        <v>2131</v>
      </c>
      <c r="F129" s="269" t="s">
        <v>2132</v>
      </c>
      <c r="G129" s="270" t="s">
        <v>358</v>
      </c>
      <c r="H129" s="271">
        <v>17</v>
      </c>
      <c r="I129" s="272"/>
      <c r="J129" s="273">
        <f>ROUND(I129*H129,2)</f>
        <v>0</v>
      </c>
      <c r="K129" s="274"/>
      <c r="L129" s="275"/>
      <c r="M129" s="276" t="s">
        <v>19</v>
      </c>
      <c r="N129" s="277"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239</v>
      </c>
      <c r="AT129" s="226" t="s">
        <v>307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2133</v>
      </c>
    </row>
    <row r="130" spans="1:65" s="2" customFormat="1" ht="24.15" customHeight="1">
      <c r="A130" s="39"/>
      <c r="B130" s="40"/>
      <c r="C130" s="267" t="s">
        <v>435</v>
      </c>
      <c r="D130" s="267" t="s">
        <v>307</v>
      </c>
      <c r="E130" s="268" t="s">
        <v>2134</v>
      </c>
      <c r="F130" s="269" t="s">
        <v>2135</v>
      </c>
      <c r="G130" s="270" t="s">
        <v>358</v>
      </c>
      <c r="H130" s="271">
        <v>2</v>
      </c>
      <c r="I130" s="272"/>
      <c r="J130" s="273">
        <f>ROUND(I130*H130,2)</f>
        <v>0</v>
      </c>
      <c r="K130" s="274"/>
      <c r="L130" s="275"/>
      <c r="M130" s="276" t="s">
        <v>19</v>
      </c>
      <c r="N130" s="277"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239</v>
      </c>
      <c r="AT130" s="226" t="s">
        <v>307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2136</v>
      </c>
    </row>
    <row r="131" spans="1:65" s="2" customFormat="1" ht="24.15" customHeight="1">
      <c r="A131" s="39"/>
      <c r="B131" s="40"/>
      <c r="C131" s="214" t="s">
        <v>440</v>
      </c>
      <c r="D131" s="214" t="s">
        <v>177</v>
      </c>
      <c r="E131" s="215" t="s">
        <v>2137</v>
      </c>
      <c r="F131" s="216" t="s">
        <v>2138</v>
      </c>
      <c r="G131" s="217" t="s">
        <v>342</v>
      </c>
      <c r="H131" s="218">
        <v>114</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2139</v>
      </c>
    </row>
    <row r="132" spans="1:65" s="2" customFormat="1" ht="16.5" customHeight="1">
      <c r="A132" s="39"/>
      <c r="B132" s="40"/>
      <c r="C132" s="267" t="s">
        <v>445</v>
      </c>
      <c r="D132" s="267" t="s">
        <v>307</v>
      </c>
      <c r="E132" s="268" t="s">
        <v>1100</v>
      </c>
      <c r="F132" s="269" t="s">
        <v>1101</v>
      </c>
      <c r="G132" s="270" t="s">
        <v>335</v>
      </c>
      <c r="H132" s="271">
        <v>107.388</v>
      </c>
      <c r="I132" s="272"/>
      <c r="J132" s="273">
        <f>ROUND(I132*H132,2)</f>
        <v>0</v>
      </c>
      <c r="K132" s="274"/>
      <c r="L132" s="275"/>
      <c r="M132" s="276" t="s">
        <v>19</v>
      </c>
      <c r="N132" s="277" t="s">
        <v>44</v>
      </c>
      <c r="O132" s="85"/>
      <c r="P132" s="224">
        <f>O132*H132</f>
        <v>0</v>
      </c>
      <c r="Q132" s="224">
        <v>0.001</v>
      </c>
      <c r="R132" s="224">
        <f>Q132*H132</f>
        <v>0.10738800000000001</v>
      </c>
      <c r="S132" s="224">
        <v>0</v>
      </c>
      <c r="T132" s="225">
        <f>S132*H132</f>
        <v>0</v>
      </c>
      <c r="U132" s="39"/>
      <c r="V132" s="39"/>
      <c r="W132" s="39"/>
      <c r="X132" s="39"/>
      <c r="Y132" s="39"/>
      <c r="Z132" s="39"/>
      <c r="AA132" s="39"/>
      <c r="AB132" s="39"/>
      <c r="AC132" s="39"/>
      <c r="AD132" s="39"/>
      <c r="AE132" s="39"/>
      <c r="AR132" s="226" t="s">
        <v>239</v>
      </c>
      <c r="AT132" s="226" t="s">
        <v>307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181</v>
      </c>
      <c r="BM132" s="226" t="s">
        <v>2140</v>
      </c>
    </row>
    <row r="133" spans="1:65" s="2" customFormat="1" ht="24.15" customHeight="1">
      <c r="A133" s="39"/>
      <c r="B133" s="40"/>
      <c r="C133" s="267" t="s">
        <v>451</v>
      </c>
      <c r="D133" s="267" t="s">
        <v>307</v>
      </c>
      <c r="E133" s="268" t="s">
        <v>2141</v>
      </c>
      <c r="F133" s="269" t="s">
        <v>2142</v>
      </c>
      <c r="G133" s="270" t="s">
        <v>358</v>
      </c>
      <c r="H133" s="271">
        <v>22</v>
      </c>
      <c r="I133" s="272"/>
      <c r="J133" s="273">
        <f>ROUND(I133*H133,2)</f>
        <v>0</v>
      </c>
      <c r="K133" s="274"/>
      <c r="L133" s="275"/>
      <c r="M133" s="276" t="s">
        <v>19</v>
      </c>
      <c r="N133" s="277" t="s">
        <v>44</v>
      </c>
      <c r="O133" s="85"/>
      <c r="P133" s="224">
        <f>O133*H133</f>
        <v>0</v>
      </c>
      <c r="Q133" s="224">
        <v>6E-05</v>
      </c>
      <c r="R133" s="224">
        <f>Q133*H133</f>
        <v>0.00132</v>
      </c>
      <c r="S133" s="224">
        <v>0</v>
      </c>
      <c r="T133" s="225">
        <f>S133*H133</f>
        <v>0</v>
      </c>
      <c r="U133" s="39"/>
      <c r="V133" s="39"/>
      <c r="W133" s="39"/>
      <c r="X133" s="39"/>
      <c r="Y133" s="39"/>
      <c r="Z133" s="39"/>
      <c r="AA133" s="39"/>
      <c r="AB133" s="39"/>
      <c r="AC133" s="39"/>
      <c r="AD133" s="39"/>
      <c r="AE133" s="39"/>
      <c r="AR133" s="226" t="s">
        <v>239</v>
      </c>
      <c r="AT133" s="226" t="s">
        <v>307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2143</v>
      </c>
    </row>
    <row r="134" spans="1:65" s="2" customFormat="1" ht="16.5" customHeight="1">
      <c r="A134" s="39"/>
      <c r="B134" s="40"/>
      <c r="C134" s="267" t="s">
        <v>456</v>
      </c>
      <c r="D134" s="267" t="s">
        <v>307</v>
      </c>
      <c r="E134" s="268" t="s">
        <v>2144</v>
      </c>
      <c r="F134" s="269" t="s">
        <v>2145</v>
      </c>
      <c r="G134" s="270" t="s">
        <v>358</v>
      </c>
      <c r="H134" s="271">
        <v>46</v>
      </c>
      <c r="I134" s="272"/>
      <c r="J134" s="273">
        <f>ROUND(I134*H134,2)</f>
        <v>0</v>
      </c>
      <c r="K134" s="274"/>
      <c r="L134" s="275"/>
      <c r="M134" s="276" t="s">
        <v>19</v>
      </c>
      <c r="N134" s="277" t="s">
        <v>44</v>
      </c>
      <c r="O134" s="85"/>
      <c r="P134" s="224">
        <f>O134*H134</f>
        <v>0</v>
      </c>
      <c r="Q134" s="224">
        <v>0.0004</v>
      </c>
      <c r="R134" s="224">
        <f>Q134*H134</f>
        <v>0.0184</v>
      </c>
      <c r="S134" s="224">
        <v>0</v>
      </c>
      <c r="T134" s="225">
        <f>S134*H134</f>
        <v>0</v>
      </c>
      <c r="U134" s="39"/>
      <c r="V134" s="39"/>
      <c r="W134" s="39"/>
      <c r="X134" s="39"/>
      <c r="Y134" s="39"/>
      <c r="Z134" s="39"/>
      <c r="AA134" s="39"/>
      <c r="AB134" s="39"/>
      <c r="AC134" s="39"/>
      <c r="AD134" s="39"/>
      <c r="AE134" s="39"/>
      <c r="AR134" s="226" t="s">
        <v>239</v>
      </c>
      <c r="AT134" s="226" t="s">
        <v>307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181</v>
      </c>
      <c r="BM134" s="226" t="s">
        <v>2146</v>
      </c>
    </row>
    <row r="135" spans="1:65" s="2" customFormat="1" ht="24.15" customHeight="1">
      <c r="A135" s="39"/>
      <c r="B135" s="40"/>
      <c r="C135" s="214" t="s">
        <v>461</v>
      </c>
      <c r="D135" s="214" t="s">
        <v>177</v>
      </c>
      <c r="E135" s="215" t="s">
        <v>2147</v>
      </c>
      <c r="F135" s="216" t="s">
        <v>2148</v>
      </c>
      <c r="G135" s="217" t="s">
        <v>342</v>
      </c>
      <c r="H135" s="218">
        <v>45</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2149</v>
      </c>
    </row>
    <row r="136" spans="1:65" s="2" customFormat="1" ht="24.15" customHeight="1">
      <c r="A136" s="39"/>
      <c r="B136" s="40"/>
      <c r="C136" s="267" t="s">
        <v>466</v>
      </c>
      <c r="D136" s="267" t="s">
        <v>307</v>
      </c>
      <c r="E136" s="268" t="s">
        <v>2150</v>
      </c>
      <c r="F136" s="269" t="s">
        <v>2151</v>
      </c>
      <c r="G136" s="270" t="s">
        <v>342</v>
      </c>
      <c r="H136" s="271">
        <v>17.25</v>
      </c>
      <c r="I136" s="272"/>
      <c r="J136" s="273">
        <f>ROUND(I136*H136,2)</f>
        <v>0</v>
      </c>
      <c r="K136" s="274"/>
      <c r="L136" s="275"/>
      <c r="M136" s="276" t="s">
        <v>19</v>
      </c>
      <c r="N136" s="277" t="s">
        <v>44</v>
      </c>
      <c r="O136" s="85"/>
      <c r="P136" s="224">
        <f>O136*H136</f>
        <v>0</v>
      </c>
      <c r="Q136" s="224">
        <v>0.00022</v>
      </c>
      <c r="R136" s="224">
        <f>Q136*H136</f>
        <v>0.003795</v>
      </c>
      <c r="S136" s="224">
        <v>0</v>
      </c>
      <c r="T136" s="225">
        <f>S136*H136</f>
        <v>0</v>
      </c>
      <c r="U136" s="39"/>
      <c r="V136" s="39"/>
      <c r="W136" s="39"/>
      <c r="X136" s="39"/>
      <c r="Y136" s="39"/>
      <c r="Z136" s="39"/>
      <c r="AA136" s="39"/>
      <c r="AB136" s="39"/>
      <c r="AC136" s="39"/>
      <c r="AD136" s="39"/>
      <c r="AE136" s="39"/>
      <c r="AR136" s="226" t="s">
        <v>239</v>
      </c>
      <c r="AT136" s="226" t="s">
        <v>307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2152</v>
      </c>
    </row>
    <row r="137" spans="1:65" s="2" customFormat="1" ht="24.15" customHeight="1">
      <c r="A137" s="39"/>
      <c r="B137" s="40"/>
      <c r="C137" s="267" t="s">
        <v>471</v>
      </c>
      <c r="D137" s="267" t="s">
        <v>307</v>
      </c>
      <c r="E137" s="268" t="s">
        <v>2153</v>
      </c>
      <c r="F137" s="269" t="s">
        <v>2154</v>
      </c>
      <c r="G137" s="270" t="s">
        <v>342</v>
      </c>
      <c r="H137" s="271">
        <v>34.5</v>
      </c>
      <c r="I137" s="272"/>
      <c r="J137" s="273">
        <f>ROUND(I137*H137,2)</f>
        <v>0</v>
      </c>
      <c r="K137" s="274"/>
      <c r="L137" s="275"/>
      <c r="M137" s="276" t="s">
        <v>19</v>
      </c>
      <c r="N137" s="277" t="s">
        <v>44</v>
      </c>
      <c r="O137" s="85"/>
      <c r="P137" s="224">
        <f>O137*H137</f>
        <v>0</v>
      </c>
      <c r="Q137" s="224">
        <v>9E-05</v>
      </c>
      <c r="R137" s="224">
        <f>Q137*H137</f>
        <v>0.003105</v>
      </c>
      <c r="S137" s="224">
        <v>0</v>
      </c>
      <c r="T137" s="225">
        <f>S137*H137</f>
        <v>0</v>
      </c>
      <c r="U137" s="39"/>
      <c r="V137" s="39"/>
      <c r="W137" s="39"/>
      <c r="X137" s="39"/>
      <c r="Y137" s="39"/>
      <c r="Z137" s="39"/>
      <c r="AA137" s="39"/>
      <c r="AB137" s="39"/>
      <c r="AC137" s="39"/>
      <c r="AD137" s="39"/>
      <c r="AE137" s="39"/>
      <c r="AR137" s="226" t="s">
        <v>239</v>
      </c>
      <c r="AT137" s="226" t="s">
        <v>307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2155</v>
      </c>
    </row>
    <row r="138" spans="1:65" s="2" customFormat="1" ht="24.15" customHeight="1">
      <c r="A138" s="39"/>
      <c r="B138" s="40"/>
      <c r="C138" s="214" t="s">
        <v>478</v>
      </c>
      <c r="D138" s="214" t="s">
        <v>177</v>
      </c>
      <c r="E138" s="215" t="s">
        <v>2156</v>
      </c>
      <c r="F138" s="216" t="s">
        <v>2157</v>
      </c>
      <c r="G138" s="217" t="s">
        <v>342</v>
      </c>
      <c r="H138" s="218">
        <v>66</v>
      </c>
      <c r="I138" s="219"/>
      <c r="J138" s="220">
        <f>ROUND(I138*H138,2)</f>
        <v>0</v>
      </c>
      <c r="K138" s="221"/>
      <c r="L138" s="45"/>
      <c r="M138" s="222" t="s">
        <v>19</v>
      </c>
      <c r="N138" s="223" t="s">
        <v>44</v>
      </c>
      <c r="O138" s="85"/>
      <c r="P138" s="224">
        <f>O138*H138</f>
        <v>0</v>
      </c>
      <c r="Q138" s="224">
        <v>0</v>
      </c>
      <c r="R138" s="224">
        <f>Q138*H138</f>
        <v>0</v>
      </c>
      <c r="S138" s="224">
        <v>0</v>
      </c>
      <c r="T138" s="225">
        <f>S138*H138</f>
        <v>0</v>
      </c>
      <c r="U138" s="39"/>
      <c r="V138" s="39"/>
      <c r="W138" s="39"/>
      <c r="X138" s="39"/>
      <c r="Y138" s="39"/>
      <c r="Z138" s="39"/>
      <c r="AA138" s="39"/>
      <c r="AB138" s="39"/>
      <c r="AC138" s="39"/>
      <c r="AD138" s="39"/>
      <c r="AE138" s="39"/>
      <c r="AR138" s="226" t="s">
        <v>181</v>
      </c>
      <c r="AT138" s="226" t="s">
        <v>177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2158</v>
      </c>
    </row>
    <row r="139" spans="1:65" s="2" customFormat="1" ht="16.5" customHeight="1">
      <c r="A139" s="39"/>
      <c r="B139" s="40"/>
      <c r="C139" s="267" t="s">
        <v>483</v>
      </c>
      <c r="D139" s="267" t="s">
        <v>307</v>
      </c>
      <c r="E139" s="268" t="s">
        <v>1106</v>
      </c>
      <c r="F139" s="269" t="s">
        <v>1107</v>
      </c>
      <c r="G139" s="270" t="s">
        <v>335</v>
      </c>
      <c r="H139" s="271">
        <v>40.722</v>
      </c>
      <c r="I139" s="272"/>
      <c r="J139" s="273">
        <f>ROUND(I139*H139,2)</f>
        <v>0</v>
      </c>
      <c r="K139" s="274"/>
      <c r="L139" s="275"/>
      <c r="M139" s="276" t="s">
        <v>19</v>
      </c>
      <c r="N139" s="277" t="s">
        <v>44</v>
      </c>
      <c r="O139" s="85"/>
      <c r="P139" s="224">
        <f>O139*H139</f>
        <v>0</v>
      </c>
      <c r="Q139" s="224">
        <v>0.001</v>
      </c>
      <c r="R139" s="224">
        <f>Q139*H139</f>
        <v>0.040722</v>
      </c>
      <c r="S139" s="224">
        <v>0</v>
      </c>
      <c r="T139" s="225">
        <f>S139*H139</f>
        <v>0</v>
      </c>
      <c r="U139" s="39"/>
      <c r="V139" s="39"/>
      <c r="W139" s="39"/>
      <c r="X139" s="39"/>
      <c r="Y139" s="39"/>
      <c r="Z139" s="39"/>
      <c r="AA139" s="39"/>
      <c r="AB139" s="39"/>
      <c r="AC139" s="39"/>
      <c r="AD139" s="39"/>
      <c r="AE139" s="39"/>
      <c r="AR139" s="226" t="s">
        <v>239</v>
      </c>
      <c r="AT139" s="226" t="s">
        <v>307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2159</v>
      </c>
    </row>
    <row r="140" spans="1:65" s="2" customFormat="1" ht="16.5" customHeight="1">
      <c r="A140" s="39"/>
      <c r="B140" s="40"/>
      <c r="C140" s="267" t="s">
        <v>489</v>
      </c>
      <c r="D140" s="267" t="s">
        <v>307</v>
      </c>
      <c r="E140" s="268" t="s">
        <v>2160</v>
      </c>
      <c r="F140" s="269" t="s">
        <v>2161</v>
      </c>
      <c r="G140" s="270" t="s">
        <v>358</v>
      </c>
      <c r="H140" s="271">
        <v>22</v>
      </c>
      <c r="I140" s="272"/>
      <c r="J140" s="273">
        <f>ROUND(I140*H140,2)</f>
        <v>0</v>
      </c>
      <c r="K140" s="274"/>
      <c r="L140" s="275"/>
      <c r="M140" s="276" t="s">
        <v>19</v>
      </c>
      <c r="N140" s="277" t="s">
        <v>44</v>
      </c>
      <c r="O140" s="85"/>
      <c r="P140" s="224">
        <f>O140*H140</f>
        <v>0</v>
      </c>
      <c r="Q140" s="224">
        <v>0.00013</v>
      </c>
      <c r="R140" s="224">
        <f>Q140*H140</f>
        <v>0.0028599999999999997</v>
      </c>
      <c r="S140" s="224">
        <v>0</v>
      </c>
      <c r="T140" s="225">
        <f>S140*H140</f>
        <v>0</v>
      </c>
      <c r="U140" s="39"/>
      <c r="V140" s="39"/>
      <c r="W140" s="39"/>
      <c r="X140" s="39"/>
      <c r="Y140" s="39"/>
      <c r="Z140" s="39"/>
      <c r="AA140" s="39"/>
      <c r="AB140" s="39"/>
      <c r="AC140" s="39"/>
      <c r="AD140" s="39"/>
      <c r="AE140" s="39"/>
      <c r="AR140" s="226" t="s">
        <v>239</v>
      </c>
      <c r="AT140" s="226" t="s">
        <v>307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2162</v>
      </c>
    </row>
    <row r="141" spans="1:65" s="2" customFormat="1" ht="16.5" customHeight="1">
      <c r="A141" s="39"/>
      <c r="B141" s="40"/>
      <c r="C141" s="214" t="s">
        <v>494</v>
      </c>
      <c r="D141" s="214" t="s">
        <v>177</v>
      </c>
      <c r="E141" s="215" t="s">
        <v>2163</v>
      </c>
      <c r="F141" s="216" t="s">
        <v>2164</v>
      </c>
      <c r="G141" s="217" t="s">
        <v>358</v>
      </c>
      <c r="H141" s="218">
        <v>44</v>
      </c>
      <c r="I141" s="219"/>
      <c r="J141" s="220">
        <f>ROUND(I141*H141,2)</f>
        <v>0</v>
      </c>
      <c r="K141" s="221"/>
      <c r="L141" s="45"/>
      <c r="M141" s="222" t="s">
        <v>19</v>
      </c>
      <c r="N141" s="223" t="s">
        <v>44</v>
      </c>
      <c r="O141" s="85"/>
      <c r="P141" s="224">
        <f>O141*H141</f>
        <v>0</v>
      </c>
      <c r="Q141" s="224">
        <v>0</v>
      </c>
      <c r="R141" s="224">
        <f>Q141*H141</f>
        <v>0</v>
      </c>
      <c r="S141" s="224">
        <v>0</v>
      </c>
      <c r="T141" s="225">
        <f>S141*H141</f>
        <v>0</v>
      </c>
      <c r="U141" s="39"/>
      <c r="V141" s="39"/>
      <c r="W141" s="39"/>
      <c r="X141" s="39"/>
      <c r="Y141" s="39"/>
      <c r="Z141" s="39"/>
      <c r="AA141" s="39"/>
      <c r="AB141" s="39"/>
      <c r="AC141" s="39"/>
      <c r="AD141" s="39"/>
      <c r="AE141" s="39"/>
      <c r="AR141" s="226" t="s">
        <v>181</v>
      </c>
      <c r="AT141" s="226" t="s">
        <v>177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2165</v>
      </c>
    </row>
    <row r="142" spans="1:65" s="2" customFormat="1" ht="24.15" customHeight="1">
      <c r="A142" s="39"/>
      <c r="B142" s="40"/>
      <c r="C142" s="267" t="s">
        <v>499</v>
      </c>
      <c r="D142" s="267" t="s">
        <v>307</v>
      </c>
      <c r="E142" s="268" t="s">
        <v>1112</v>
      </c>
      <c r="F142" s="269" t="s">
        <v>1113</v>
      </c>
      <c r="G142" s="270" t="s">
        <v>358</v>
      </c>
      <c r="H142" s="271">
        <v>44</v>
      </c>
      <c r="I142" s="272"/>
      <c r="J142" s="273">
        <f>ROUND(I142*H142,2)</f>
        <v>0</v>
      </c>
      <c r="K142" s="274"/>
      <c r="L142" s="275"/>
      <c r="M142" s="276" t="s">
        <v>19</v>
      </c>
      <c r="N142" s="277" t="s">
        <v>44</v>
      </c>
      <c r="O142" s="85"/>
      <c r="P142" s="224">
        <f>O142*H142</f>
        <v>0</v>
      </c>
      <c r="Q142" s="224">
        <v>0.0007</v>
      </c>
      <c r="R142" s="224">
        <f>Q142*H142</f>
        <v>0.0308</v>
      </c>
      <c r="S142" s="224">
        <v>0</v>
      </c>
      <c r="T142" s="225">
        <f>S142*H142</f>
        <v>0</v>
      </c>
      <c r="U142" s="39"/>
      <c r="V142" s="39"/>
      <c r="W142" s="39"/>
      <c r="X142" s="39"/>
      <c r="Y142" s="39"/>
      <c r="Z142" s="39"/>
      <c r="AA142" s="39"/>
      <c r="AB142" s="39"/>
      <c r="AC142" s="39"/>
      <c r="AD142" s="39"/>
      <c r="AE142" s="39"/>
      <c r="AR142" s="226" t="s">
        <v>239</v>
      </c>
      <c r="AT142" s="226" t="s">
        <v>307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2166</v>
      </c>
    </row>
    <row r="143" spans="1:65" s="2" customFormat="1" ht="16.5" customHeight="1">
      <c r="A143" s="39"/>
      <c r="B143" s="40"/>
      <c r="C143" s="214" t="s">
        <v>505</v>
      </c>
      <c r="D143" s="214" t="s">
        <v>177</v>
      </c>
      <c r="E143" s="215" t="s">
        <v>2167</v>
      </c>
      <c r="F143" s="216" t="s">
        <v>2168</v>
      </c>
      <c r="G143" s="217" t="s">
        <v>358</v>
      </c>
      <c r="H143" s="218">
        <v>92</v>
      </c>
      <c r="I143" s="219"/>
      <c r="J143" s="220">
        <f>ROUND(I143*H143,2)</f>
        <v>0</v>
      </c>
      <c r="K143" s="221"/>
      <c r="L143" s="45"/>
      <c r="M143" s="222" t="s">
        <v>19</v>
      </c>
      <c r="N143" s="223"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181</v>
      </c>
      <c r="AT143" s="226" t="s">
        <v>177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2169</v>
      </c>
    </row>
    <row r="144" spans="1:65" s="2" customFormat="1" ht="24.15" customHeight="1">
      <c r="A144" s="39"/>
      <c r="B144" s="40"/>
      <c r="C144" s="267" t="s">
        <v>509</v>
      </c>
      <c r="D144" s="267" t="s">
        <v>307</v>
      </c>
      <c r="E144" s="268" t="s">
        <v>1118</v>
      </c>
      <c r="F144" s="269" t="s">
        <v>1119</v>
      </c>
      <c r="G144" s="270" t="s">
        <v>358</v>
      </c>
      <c r="H144" s="271">
        <v>48</v>
      </c>
      <c r="I144" s="272"/>
      <c r="J144" s="273">
        <f>ROUND(I144*H144,2)</f>
        <v>0</v>
      </c>
      <c r="K144" s="274"/>
      <c r="L144" s="275"/>
      <c r="M144" s="276" t="s">
        <v>19</v>
      </c>
      <c r="N144" s="277" t="s">
        <v>44</v>
      </c>
      <c r="O144" s="85"/>
      <c r="P144" s="224">
        <f>O144*H144</f>
        <v>0</v>
      </c>
      <c r="Q144" s="224">
        <v>0.00026</v>
      </c>
      <c r="R144" s="224">
        <f>Q144*H144</f>
        <v>0.012479999999999998</v>
      </c>
      <c r="S144" s="224">
        <v>0</v>
      </c>
      <c r="T144" s="225">
        <f>S144*H144</f>
        <v>0</v>
      </c>
      <c r="U144" s="39"/>
      <c r="V144" s="39"/>
      <c r="W144" s="39"/>
      <c r="X144" s="39"/>
      <c r="Y144" s="39"/>
      <c r="Z144" s="39"/>
      <c r="AA144" s="39"/>
      <c r="AB144" s="39"/>
      <c r="AC144" s="39"/>
      <c r="AD144" s="39"/>
      <c r="AE144" s="39"/>
      <c r="AR144" s="226" t="s">
        <v>239</v>
      </c>
      <c r="AT144" s="226" t="s">
        <v>307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2170</v>
      </c>
    </row>
    <row r="145" spans="1:65" s="2" customFormat="1" ht="16.5" customHeight="1">
      <c r="A145" s="39"/>
      <c r="B145" s="40"/>
      <c r="C145" s="267" t="s">
        <v>517</v>
      </c>
      <c r="D145" s="267" t="s">
        <v>307</v>
      </c>
      <c r="E145" s="268" t="s">
        <v>2171</v>
      </c>
      <c r="F145" s="269" t="s">
        <v>2172</v>
      </c>
      <c r="G145" s="270" t="s">
        <v>358</v>
      </c>
      <c r="H145" s="271">
        <v>22</v>
      </c>
      <c r="I145" s="272"/>
      <c r="J145" s="273">
        <f>ROUND(I145*H145,2)</f>
        <v>0</v>
      </c>
      <c r="K145" s="274"/>
      <c r="L145" s="275"/>
      <c r="M145" s="276" t="s">
        <v>19</v>
      </c>
      <c r="N145" s="277" t="s">
        <v>44</v>
      </c>
      <c r="O145" s="85"/>
      <c r="P145" s="224">
        <f>O145*H145</f>
        <v>0</v>
      </c>
      <c r="Q145" s="224">
        <v>0.00016</v>
      </c>
      <c r="R145" s="224">
        <f>Q145*H145</f>
        <v>0.00352</v>
      </c>
      <c r="S145" s="224">
        <v>0</v>
      </c>
      <c r="T145" s="225">
        <f>S145*H145</f>
        <v>0</v>
      </c>
      <c r="U145" s="39"/>
      <c r="V145" s="39"/>
      <c r="W145" s="39"/>
      <c r="X145" s="39"/>
      <c r="Y145" s="39"/>
      <c r="Z145" s="39"/>
      <c r="AA145" s="39"/>
      <c r="AB145" s="39"/>
      <c r="AC145" s="39"/>
      <c r="AD145" s="39"/>
      <c r="AE145" s="39"/>
      <c r="AR145" s="226" t="s">
        <v>239</v>
      </c>
      <c r="AT145" s="226" t="s">
        <v>307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2173</v>
      </c>
    </row>
    <row r="146" spans="1:65" s="2" customFormat="1" ht="24.15" customHeight="1">
      <c r="A146" s="39"/>
      <c r="B146" s="40"/>
      <c r="C146" s="267" t="s">
        <v>522</v>
      </c>
      <c r="D146" s="267" t="s">
        <v>307</v>
      </c>
      <c r="E146" s="268" t="s">
        <v>2174</v>
      </c>
      <c r="F146" s="269" t="s">
        <v>2175</v>
      </c>
      <c r="G146" s="270" t="s">
        <v>358</v>
      </c>
      <c r="H146" s="271">
        <v>22</v>
      </c>
      <c r="I146" s="272"/>
      <c r="J146" s="273">
        <f>ROUND(I146*H146,2)</f>
        <v>0</v>
      </c>
      <c r="K146" s="274"/>
      <c r="L146" s="275"/>
      <c r="M146" s="276" t="s">
        <v>19</v>
      </c>
      <c r="N146" s="277" t="s">
        <v>44</v>
      </c>
      <c r="O146" s="85"/>
      <c r="P146" s="224">
        <f>O146*H146</f>
        <v>0</v>
      </c>
      <c r="Q146" s="224">
        <v>0.00018</v>
      </c>
      <c r="R146" s="224">
        <f>Q146*H146</f>
        <v>0.00396</v>
      </c>
      <c r="S146" s="224">
        <v>0</v>
      </c>
      <c r="T146" s="225">
        <f>S146*H146</f>
        <v>0</v>
      </c>
      <c r="U146" s="39"/>
      <c r="V146" s="39"/>
      <c r="W146" s="39"/>
      <c r="X146" s="39"/>
      <c r="Y146" s="39"/>
      <c r="Z146" s="39"/>
      <c r="AA146" s="39"/>
      <c r="AB146" s="39"/>
      <c r="AC146" s="39"/>
      <c r="AD146" s="39"/>
      <c r="AE146" s="39"/>
      <c r="AR146" s="226" t="s">
        <v>239</v>
      </c>
      <c r="AT146" s="226" t="s">
        <v>307</v>
      </c>
      <c r="AU146" s="226" t="s">
        <v>83</v>
      </c>
      <c r="AY146" s="18" t="s">
        <v>175</v>
      </c>
      <c r="BE146" s="227">
        <f>IF(N146="základní",J146,0)</f>
        <v>0</v>
      </c>
      <c r="BF146" s="227">
        <f>IF(N146="snížená",J146,0)</f>
        <v>0</v>
      </c>
      <c r="BG146" s="227">
        <f>IF(N146="zákl. přenesená",J146,0)</f>
        <v>0</v>
      </c>
      <c r="BH146" s="227">
        <f>IF(N146="sníž. přenesená",J146,0)</f>
        <v>0</v>
      </c>
      <c r="BI146" s="227">
        <f>IF(N146="nulová",J146,0)</f>
        <v>0</v>
      </c>
      <c r="BJ146" s="18" t="s">
        <v>81</v>
      </c>
      <c r="BK146" s="227">
        <f>ROUND(I146*H146,2)</f>
        <v>0</v>
      </c>
      <c r="BL146" s="18" t="s">
        <v>181</v>
      </c>
      <c r="BM146" s="226" t="s">
        <v>2176</v>
      </c>
    </row>
    <row r="147" spans="1:65" s="2" customFormat="1" ht="16.5" customHeight="1">
      <c r="A147" s="39"/>
      <c r="B147" s="40"/>
      <c r="C147" s="214" t="s">
        <v>526</v>
      </c>
      <c r="D147" s="214" t="s">
        <v>177</v>
      </c>
      <c r="E147" s="215" t="s">
        <v>2177</v>
      </c>
      <c r="F147" s="216" t="s">
        <v>2178</v>
      </c>
      <c r="G147" s="217" t="s">
        <v>358</v>
      </c>
      <c r="H147" s="218">
        <v>22</v>
      </c>
      <c r="I147" s="219"/>
      <c r="J147" s="220">
        <f>ROUND(I147*H147,2)</f>
        <v>0</v>
      </c>
      <c r="K147" s="221"/>
      <c r="L147" s="45"/>
      <c r="M147" s="222" t="s">
        <v>19</v>
      </c>
      <c r="N147" s="223" t="s">
        <v>44</v>
      </c>
      <c r="O147" s="85"/>
      <c r="P147" s="224">
        <f>O147*H147</f>
        <v>0</v>
      </c>
      <c r="Q147" s="224">
        <v>0</v>
      </c>
      <c r="R147" s="224">
        <f>Q147*H147</f>
        <v>0</v>
      </c>
      <c r="S147" s="224">
        <v>0</v>
      </c>
      <c r="T147" s="225">
        <f>S147*H147</f>
        <v>0</v>
      </c>
      <c r="U147" s="39"/>
      <c r="V147" s="39"/>
      <c r="W147" s="39"/>
      <c r="X147" s="39"/>
      <c r="Y147" s="39"/>
      <c r="Z147" s="39"/>
      <c r="AA147" s="39"/>
      <c r="AB147" s="39"/>
      <c r="AC147" s="39"/>
      <c r="AD147" s="39"/>
      <c r="AE147" s="39"/>
      <c r="AR147" s="226" t="s">
        <v>181</v>
      </c>
      <c r="AT147" s="226" t="s">
        <v>177</v>
      </c>
      <c r="AU147" s="226" t="s">
        <v>83</v>
      </c>
      <c r="AY147" s="18" t="s">
        <v>175</v>
      </c>
      <c r="BE147" s="227">
        <f>IF(N147="základní",J147,0)</f>
        <v>0</v>
      </c>
      <c r="BF147" s="227">
        <f>IF(N147="snížená",J147,0)</f>
        <v>0</v>
      </c>
      <c r="BG147" s="227">
        <f>IF(N147="zákl. přenesená",J147,0)</f>
        <v>0</v>
      </c>
      <c r="BH147" s="227">
        <f>IF(N147="sníž. přenesená",J147,0)</f>
        <v>0</v>
      </c>
      <c r="BI147" s="227">
        <f>IF(N147="nulová",J147,0)</f>
        <v>0</v>
      </c>
      <c r="BJ147" s="18" t="s">
        <v>81</v>
      </c>
      <c r="BK147" s="227">
        <f>ROUND(I147*H147,2)</f>
        <v>0</v>
      </c>
      <c r="BL147" s="18" t="s">
        <v>181</v>
      </c>
      <c r="BM147" s="226" t="s">
        <v>2179</v>
      </c>
    </row>
    <row r="148" spans="1:65" s="2" customFormat="1" ht="21.75" customHeight="1">
      <c r="A148" s="39"/>
      <c r="B148" s="40"/>
      <c r="C148" s="214" t="s">
        <v>531</v>
      </c>
      <c r="D148" s="214" t="s">
        <v>177</v>
      </c>
      <c r="E148" s="215" t="s">
        <v>2180</v>
      </c>
      <c r="F148" s="216" t="s">
        <v>2181</v>
      </c>
      <c r="G148" s="217" t="s">
        <v>358</v>
      </c>
      <c r="H148" s="218">
        <v>44</v>
      </c>
      <c r="I148" s="219"/>
      <c r="J148" s="220">
        <f>ROUND(I148*H148,2)</f>
        <v>0</v>
      </c>
      <c r="K148" s="221"/>
      <c r="L148" s="45"/>
      <c r="M148" s="222" t="s">
        <v>19</v>
      </c>
      <c r="N148" s="223" t="s">
        <v>44</v>
      </c>
      <c r="O148" s="85"/>
      <c r="P148" s="224">
        <f>O148*H148</f>
        <v>0</v>
      </c>
      <c r="Q148" s="224">
        <v>0</v>
      </c>
      <c r="R148" s="224">
        <f>Q148*H148</f>
        <v>0</v>
      </c>
      <c r="S148" s="224">
        <v>0</v>
      </c>
      <c r="T148" s="225">
        <f>S148*H148</f>
        <v>0</v>
      </c>
      <c r="U148" s="39"/>
      <c r="V148" s="39"/>
      <c r="W148" s="39"/>
      <c r="X148" s="39"/>
      <c r="Y148" s="39"/>
      <c r="Z148" s="39"/>
      <c r="AA148" s="39"/>
      <c r="AB148" s="39"/>
      <c r="AC148" s="39"/>
      <c r="AD148" s="39"/>
      <c r="AE148" s="39"/>
      <c r="AR148" s="226" t="s">
        <v>181</v>
      </c>
      <c r="AT148" s="226" t="s">
        <v>177</v>
      </c>
      <c r="AU148" s="226" t="s">
        <v>83</v>
      </c>
      <c r="AY148" s="18" t="s">
        <v>175</v>
      </c>
      <c r="BE148" s="227">
        <f>IF(N148="základní",J148,0)</f>
        <v>0</v>
      </c>
      <c r="BF148" s="227">
        <f>IF(N148="snížená",J148,0)</f>
        <v>0</v>
      </c>
      <c r="BG148" s="227">
        <f>IF(N148="zákl. přenesená",J148,0)</f>
        <v>0</v>
      </c>
      <c r="BH148" s="227">
        <f>IF(N148="sníž. přenesená",J148,0)</f>
        <v>0</v>
      </c>
      <c r="BI148" s="227">
        <f>IF(N148="nulová",J148,0)</f>
        <v>0</v>
      </c>
      <c r="BJ148" s="18" t="s">
        <v>81</v>
      </c>
      <c r="BK148" s="227">
        <f>ROUND(I148*H148,2)</f>
        <v>0</v>
      </c>
      <c r="BL148" s="18" t="s">
        <v>181</v>
      </c>
      <c r="BM148" s="226" t="s">
        <v>2182</v>
      </c>
    </row>
    <row r="149" spans="1:65" s="2" customFormat="1" ht="16.5" customHeight="1">
      <c r="A149" s="39"/>
      <c r="B149" s="40"/>
      <c r="C149" s="267" t="s">
        <v>535</v>
      </c>
      <c r="D149" s="267" t="s">
        <v>307</v>
      </c>
      <c r="E149" s="268" t="s">
        <v>1127</v>
      </c>
      <c r="F149" s="269" t="s">
        <v>1128</v>
      </c>
      <c r="G149" s="270" t="s">
        <v>358</v>
      </c>
      <c r="H149" s="271">
        <v>22</v>
      </c>
      <c r="I149" s="272"/>
      <c r="J149" s="273">
        <f>ROUND(I149*H149,2)</f>
        <v>0</v>
      </c>
      <c r="K149" s="274"/>
      <c r="L149" s="275"/>
      <c r="M149" s="276" t="s">
        <v>19</v>
      </c>
      <c r="N149" s="277" t="s">
        <v>44</v>
      </c>
      <c r="O149" s="85"/>
      <c r="P149" s="224">
        <f>O149*H149</f>
        <v>0</v>
      </c>
      <c r="Q149" s="224">
        <v>0</v>
      </c>
      <c r="R149" s="224">
        <f>Q149*H149</f>
        <v>0</v>
      </c>
      <c r="S149" s="224">
        <v>0</v>
      </c>
      <c r="T149" s="225">
        <f>S149*H149</f>
        <v>0</v>
      </c>
      <c r="U149" s="39"/>
      <c r="V149" s="39"/>
      <c r="W149" s="39"/>
      <c r="X149" s="39"/>
      <c r="Y149" s="39"/>
      <c r="Z149" s="39"/>
      <c r="AA149" s="39"/>
      <c r="AB149" s="39"/>
      <c r="AC149" s="39"/>
      <c r="AD149" s="39"/>
      <c r="AE149" s="39"/>
      <c r="AR149" s="226" t="s">
        <v>239</v>
      </c>
      <c r="AT149" s="226" t="s">
        <v>307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2183</v>
      </c>
    </row>
    <row r="150" spans="1:65" s="2" customFormat="1" ht="16.5" customHeight="1">
      <c r="A150" s="39"/>
      <c r="B150" s="40"/>
      <c r="C150" s="267" t="s">
        <v>540</v>
      </c>
      <c r="D150" s="267" t="s">
        <v>307</v>
      </c>
      <c r="E150" s="268" t="s">
        <v>2184</v>
      </c>
      <c r="F150" s="269" t="s">
        <v>2185</v>
      </c>
      <c r="G150" s="270" t="s">
        <v>358</v>
      </c>
      <c r="H150" s="271">
        <v>22</v>
      </c>
      <c r="I150" s="272"/>
      <c r="J150" s="273">
        <f>ROUND(I150*H150,2)</f>
        <v>0</v>
      </c>
      <c r="K150" s="274"/>
      <c r="L150" s="275"/>
      <c r="M150" s="276" t="s">
        <v>19</v>
      </c>
      <c r="N150" s="277" t="s">
        <v>44</v>
      </c>
      <c r="O150" s="85"/>
      <c r="P150" s="224">
        <f>O150*H150</f>
        <v>0</v>
      </c>
      <c r="Q150" s="224">
        <v>0</v>
      </c>
      <c r="R150" s="224">
        <f>Q150*H150</f>
        <v>0</v>
      </c>
      <c r="S150" s="224">
        <v>0</v>
      </c>
      <c r="T150" s="225">
        <f>S150*H150</f>
        <v>0</v>
      </c>
      <c r="U150" s="39"/>
      <c r="V150" s="39"/>
      <c r="W150" s="39"/>
      <c r="X150" s="39"/>
      <c r="Y150" s="39"/>
      <c r="Z150" s="39"/>
      <c r="AA150" s="39"/>
      <c r="AB150" s="39"/>
      <c r="AC150" s="39"/>
      <c r="AD150" s="39"/>
      <c r="AE150" s="39"/>
      <c r="AR150" s="226" t="s">
        <v>239</v>
      </c>
      <c r="AT150" s="226" t="s">
        <v>307</v>
      </c>
      <c r="AU150" s="226" t="s">
        <v>83</v>
      </c>
      <c r="AY150" s="18" t="s">
        <v>175</v>
      </c>
      <c r="BE150" s="227">
        <f>IF(N150="základní",J150,0)</f>
        <v>0</v>
      </c>
      <c r="BF150" s="227">
        <f>IF(N150="snížená",J150,0)</f>
        <v>0</v>
      </c>
      <c r="BG150" s="227">
        <f>IF(N150="zákl. přenesená",J150,0)</f>
        <v>0</v>
      </c>
      <c r="BH150" s="227">
        <f>IF(N150="sníž. přenesená",J150,0)</f>
        <v>0</v>
      </c>
      <c r="BI150" s="227">
        <f>IF(N150="nulová",J150,0)</f>
        <v>0</v>
      </c>
      <c r="BJ150" s="18" t="s">
        <v>81</v>
      </c>
      <c r="BK150" s="227">
        <f>ROUND(I150*H150,2)</f>
        <v>0</v>
      </c>
      <c r="BL150" s="18" t="s">
        <v>181</v>
      </c>
      <c r="BM150" s="226" t="s">
        <v>2186</v>
      </c>
    </row>
    <row r="151" spans="1:65" s="2" customFormat="1" ht="16.5" customHeight="1">
      <c r="A151" s="39"/>
      <c r="B151" s="40"/>
      <c r="C151" s="214" t="s">
        <v>544</v>
      </c>
      <c r="D151" s="214" t="s">
        <v>177</v>
      </c>
      <c r="E151" s="215" t="s">
        <v>2187</v>
      </c>
      <c r="F151" s="216" t="s">
        <v>2188</v>
      </c>
      <c r="G151" s="217" t="s">
        <v>342</v>
      </c>
      <c r="H151" s="218">
        <v>60</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2189</v>
      </c>
    </row>
    <row r="152" spans="1:65" s="2" customFormat="1" ht="21.75" customHeight="1">
      <c r="A152" s="39"/>
      <c r="B152" s="40"/>
      <c r="C152" s="267" t="s">
        <v>549</v>
      </c>
      <c r="D152" s="267" t="s">
        <v>307</v>
      </c>
      <c r="E152" s="268" t="s">
        <v>2190</v>
      </c>
      <c r="F152" s="269" t="s">
        <v>2191</v>
      </c>
      <c r="G152" s="270" t="s">
        <v>342</v>
      </c>
      <c r="H152" s="271">
        <v>60</v>
      </c>
      <c r="I152" s="272"/>
      <c r="J152" s="273">
        <f>ROUND(I152*H152,2)</f>
        <v>0</v>
      </c>
      <c r="K152" s="274"/>
      <c r="L152" s="275"/>
      <c r="M152" s="276" t="s">
        <v>19</v>
      </c>
      <c r="N152" s="277" t="s">
        <v>44</v>
      </c>
      <c r="O152" s="85"/>
      <c r="P152" s="224">
        <f>O152*H152</f>
        <v>0</v>
      </c>
      <c r="Q152" s="224">
        <v>0.00225</v>
      </c>
      <c r="R152" s="224">
        <f>Q152*H152</f>
        <v>0.13499999999999998</v>
      </c>
      <c r="S152" s="224">
        <v>0</v>
      </c>
      <c r="T152" s="225">
        <f>S152*H152</f>
        <v>0</v>
      </c>
      <c r="U152" s="39"/>
      <c r="V152" s="39"/>
      <c r="W152" s="39"/>
      <c r="X152" s="39"/>
      <c r="Y152" s="39"/>
      <c r="Z152" s="39"/>
      <c r="AA152" s="39"/>
      <c r="AB152" s="39"/>
      <c r="AC152" s="39"/>
      <c r="AD152" s="39"/>
      <c r="AE152" s="39"/>
      <c r="AR152" s="226" t="s">
        <v>239</v>
      </c>
      <c r="AT152" s="226" t="s">
        <v>307</v>
      </c>
      <c r="AU152" s="226" t="s">
        <v>83</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2192</v>
      </c>
    </row>
    <row r="153" spans="1:65" s="2" customFormat="1" ht="24.15" customHeight="1">
      <c r="A153" s="39"/>
      <c r="B153" s="40"/>
      <c r="C153" s="214" t="s">
        <v>553</v>
      </c>
      <c r="D153" s="214" t="s">
        <v>177</v>
      </c>
      <c r="E153" s="215" t="s">
        <v>2193</v>
      </c>
      <c r="F153" s="216" t="s">
        <v>2194</v>
      </c>
      <c r="G153" s="217" t="s">
        <v>358</v>
      </c>
      <c r="H153" s="218">
        <v>30</v>
      </c>
      <c r="I153" s="219"/>
      <c r="J153" s="220">
        <f>ROUND(I153*H153,2)</f>
        <v>0</v>
      </c>
      <c r="K153" s="221"/>
      <c r="L153" s="45"/>
      <c r="M153" s="222" t="s">
        <v>19</v>
      </c>
      <c r="N153" s="223" t="s">
        <v>44</v>
      </c>
      <c r="O153" s="85"/>
      <c r="P153" s="224">
        <f>O153*H153</f>
        <v>0</v>
      </c>
      <c r="Q153" s="224">
        <v>0</v>
      </c>
      <c r="R153" s="224">
        <f>Q153*H153</f>
        <v>0</v>
      </c>
      <c r="S153" s="224">
        <v>0</v>
      </c>
      <c r="T153" s="225">
        <f>S153*H153</f>
        <v>0</v>
      </c>
      <c r="U153" s="39"/>
      <c r="V153" s="39"/>
      <c r="W153" s="39"/>
      <c r="X153" s="39"/>
      <c r="Y153" s="39"/>
      <c r="Z153" s="39"/>
      <c r="AA153" s="39"/>
      <c r="AB153" s="39"/>
      <c r="AC153" s="39"/>
      <c r="AD153" s="39"/>
      <c r="AE153" s="39"/>
      <c r="AR153" s="226" t="s">
        <v>181</v>
      </c>
      <c r="AT153" s="226" t="s">
        <v>177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2195</v>
      </c>
    </row>
    <row r="154" spans="1:65" s="2" customFormat="1" ht="24.15" customHeight="1">
      <c r="A154" s="39"/>
      <c r="B154" s="40"/>
      <c r="C154" s="214" t="s">
        <v>558</v>
      </c>
      <c r="D154" s="214" t="s">
        <v>177</v>
      </c>
      <c r="E154" s="215" t="s">
        <v>2196</v>
      </c>
      <c r="F154" s="216" t="s">
        <v>2197</v>
      </c>
      <c r="G154" s="217" t="s">
        <v>358</v>
      </c>
      <c r="H154" s="218">
        <v>30</v>
      </c>
      <c r="I154" s="219"/>
      <c r="J154" s="220">
        <f>ROUND(I154*H154,2)</f>
        <v>0</v>
      </c>
      <c r="K154" s="221"/>
      <c r="L154" s="45"/>
      <c r="M154" s="222" t="s">
        <v>19</v>
      </c>
      <c r="N154" s="223" t="s">
        <v>44</v>
      </c>
      <c r="O154" s="85"/>
      <c r="P154" s="224">
        <f>O154*H154</f>
        <v>0</v>
      </c>
      <c r="Q154" s="224">
        <v>0</v>
      </c>
      <c r="R154" s="224">
        <f>Q154*H154</f>
        <v>0</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2198</v>
      </c>
    </row>
    <row r="155" spans="1:65" s="2" customFormat="1" ht="24.15" customHeight="1">
      <c r="A155" s="39"/>
      <c r="B155" s="40"/>
      <c r="C155" s="214" t="s">
        <v>565</v>
      </c>
      <c r="D155" s="214" t="s">
        <v>177</v>
      </c>
      <c r="E155" s="215" t="s">
        <v>2199</v>
      </c>
      <c r="F155" s="216" t="s">
        <v>2200</v>
      </c>
      <c r="G155" s="217" t="s">
        <v>358</v>
      </c>
      <c r="H155" s="218">
        <v>1</v>
      </c>
      <c r="I155" s="219"/>
      <c r="J155" s="220">
        <f>ROUND(I155*H155,2)</f>
        <v>0</v>
      </c>
      <c r="K155" s="221"/>
      <c r="L155" s="45"/>
      <c r="M155" s="222" t="s">
        <v>19</v>
      </c>
      <c r="N155" s="223" t="s">
        <v>44</v>
      </c>
      <c r="O155" s="85"/>
      <c r="P155" s="224">
        <f>O155*H155</f>
        <v>0</v>
      </c>
      <c r="Q155" s="224">
        <v>0</v>
      </c>
      <c r="R155" s="224">
        <f>Q155*H155</f>
        <v>0</v>
      </c>
      <c r="S155" s="224">
        <v>0</v>
      </c>
      <c r="T155" s="225">
        <f>S155*H155</f>
        <v>0</v>
      </c>
      <c r="U155" s="39"/>
      <c r="V155" s="39"/>
      <c r="W155" s="39"/>
      <c r="X155" s="39"/>
      <c r="Y155" s="39"/>
      <c r="Z155" s="39"/>
      <c r="AA155" s="39"/>
      <c r="AB155" s="39"/>
      <c r="AC155" s="39"/>
      <c r="AD155" s="39"/>
      <c r="AE155" s="39"/>
      <c r="AR155" s="226" t="s">
        <v>181</v>
      </c>
      <c r="AT155" s="226" t="s">
        <v>177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2201</v>
      </c>
    </row>
    <row r="156" spans="1:65" s="2" customFormat="1" ht="24.15" customHeight="1">
      <c r="A156" s="39"/>
      <c r="B156" s="40"/>
      <c r="C156" s="267" t="s">
        <v>569</v>
      </c>
      <c r="D156" s="267" t="s">
        <v>307</v>
      </c>
      <c r="E156" s="268" t="s">
        <v>2202</v>
      </c>
      <c r="F156" s="269" t="s">
        <v>2203</v>
      </c>
      <c r="G156" s="270" t="s">
        <v>281</v>
      </c>
      <c r="H156" s="271">
        <v>0.02</v>
      </c>
      <c r="I156" s="272"/>
      <c r="J156" s="273">
        <f>ROUND(I156*H156,2)</f>
        <v>0</v>
      </c>
      <c r="K156" s="274"/>
      <c r="L156" s="275"/>
      <c r="M156" s="276" t="s">
        <v>19</v>
      </c>
      <c r="N156" s="277" t="s">
        <v>44</v>
      </c>
      <c r="O156" s="85"/>
      <c r="P156" s="224">
        <f>O156*H156</f>
        <v>0</v>
      </c>
      <c r="Q156" s="224">
        <v>1</v>
      </c>
      <c r="R156" s="224">
        <f>Q156*H156</f>
        <v>0.02</v>
      </c>
      <c r="S156" s="224">
        <v>0</v>
      </c>
      <c r="T156" s="225">
        <f>S156*H156</f>
        <v>0</v>
      </c>
      <c r="U156" s="39"/>
      <c r="V156" s="39"/>
      <c r="W156" s="39"/>
      <c r="X156" s="39"/>
      <c r="Y156" s="39"/>
      <c r="Z156" s="39"/>
      <c r="AA156" s="39"/>
      <c r="AB156" s="39"/>
      <c r="AC156" s="39"/>
      <c r="AD156" s="39"/>
      <c r="AE156" s="39"/>
      <c r="AR156" s="226" t="s">
        <v>239</v>
      </c>
      <c r="AT156" s="226" t="s">
        <v>307</v>
      </c>
      <c r="AU156" s="226" t="s">
        <v>83</v>
      </c>
      <c r="AY156" s="18" t="s">
        <v>175</v>
      </c>
      <c r="BE156" s="227">
        <f>IF(N156="základní",J156,0)</f>
        <v>0</v>
      </c>
      <c r="BF156" s="227">
        <f>IF(N156="snížená",J156,0)</f>
        <v>0</v>
      </c>
      <c r="BG156" s="227">
        <f>IF(N156="zákl. přenesená",J156,0)</f>
        <v>0</v>
      </c>
      <c r="BH156" s="227">
        <f>IF(N156="sníž. přenesená",J156,0)</f>
        <v>0</v>
      </c>
      <c r="BI156" s="227">
        <f>IF(N156="nulová",J156,0)</f>
        <v>0</v>
      </c>
      <c r="BJ156" s="18" t="s">
        <v>81</v>
      </c>
      <c r="BK156" s="227">
        <f>ROUND(I156*H156,2)</f>
        <v>0</v>
      </c>
      <c r="BL156" s="18" t="s">
        <v>181</v>
      </c>
      <c r="BM156" s="226" t="s">
        <v>2204</v>
      </c>
    </row>
    <row r="157" spans="1:65" s="2" customFormat="1" ht="16.5" customHeight="1">
      <c r="A157" s="39"/>
      <c r="B157" s="40"/>
      <c r="C157" s="267" t="s">
        <v>574</v>
      </c>
      <c r="D157" s="267" t="s">
        <v>307</v>
      </c>
      <c r="E157" s="268" t="s">
        <v>2205</v>
      </c>
      <c r="F157" s="269" t="s">
        <v>2206</v>
      </c>
      <c r="G157" s="270" t="s">
        <v>281</v>
      </c>
      <c r="H157" s="271">
        <v>0.04</v>
      </c>
      <c r="I157" s="272"/>
      <c r="J157" s="273">
        <f>ROUND(I157*H157,2)</f>
        <v>0</v>
      </c>
      <c r="K157" s="274"/>
      <c r="L157" s="275"/>
      <c r="M157" s="276" t="s">
        <v>19</v>
      </c>
      <c r="N157" s="277" t="s">
        <v>44</v>
      </c>
      <c r="O157" s="85"/>
      <c r="P157" s="224">
        <f>O157*H157</f>
        <v>0</v>
      </c>
      <c r="Q157" s="224">
        <v>1</v>
      </c>
      <c r="R157" s="224">
        <f>Q157*H157</f>
        <v>0.04</v>
      </c>
      <c r="S157" s="224">
        <v>0</v>
      </c>
      <c r="T157" s="225">
        <f>S157*H157</f>
        <v>0</v>
      </c>
      <c r="U157" s="39"/>
      <c r="V157" s="39"/>
      <c r="W157" s="39"/>
      <c r="X157" s="39"/>
      <c r="Y157" s="39"/>
      <c r="Z157" s="39"/>
      <c r="AA157" s="39"/>
      <c r="AB157" s="39"/>
      <c r="AC157" s="39"/>
      <c r="AD157" s="39"/>
      <c r="AE157" s="39"/>
      <c r="AR157" s="226" t="s">
        <v>239</v>
      </c>
      <c r="AT157" s="226" t="s">
        <v>307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2207</v>
      </c>
    </row>
    <row r="158" spans="1:65" s="2" customFormat="1" ht="16.5" customHeight="1">
      <c r="A158" s="39"/>
      <c r="B158" s="40"/>
      <c r="C158" s="214" t="s">
        <v>581</v>
      </c>
      <c r="D158" s="214" t="s">
        <v>177</v>
      </c>
      <c r="E158" s="215" t="s">
        <v>1161</v>
      </c>
      <c r="F158" s="216" t="s">
        <v>1162</v>
      </c>
      <c r="G158" s="217" t="s">
        <v>1156</v>
      </c>
      <c r="H158" s="285"/>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2208</v>
      </c>
    </row>
    <row r="159" spans="1:65" s="2" customFormat="1" ht="16.5" customHeight="1">
      <c r="A159" s="39"/>
      <c r="B159" s="40"/>
      <c r="C159" s="214" t="s">
        <v>587</v>
      </c>
      <c r="D159" s="214" t="s">
        <v>177</v>
      </c>
      <c r="E159" s="215" t="s">
        <v>1164</v>
      </c>
      <c r="F159" s="216" t="s">
        <v>1165</v>
      </c>
      <c r="G159" s="217" t="s">
        <v>1156</v>
      </c>
      <c r="H159" s="285"/>
      <c r="I159" s="219"/>
      <c r="J159" s="220">
        <f>ROUND(I159*H159,2)</f>
        <v>0</v>
      </c>
      <c r="K159" s="221"/>
      <c r="L159" s="45"/>
      <c r="M159" s="222" t="s">
        <v>19</v>
      </c>
      <c r="N159" s="223" t="s">
        <v>44</v>
      </c>
      <c r="O159" s="85"/>
      <c r="P159" s="224">
        <f>O159*H159</f>
        <v>0</v>
      </c>
      <c r="Q159" s="224">
        <v>0</v>
      </c>
      <c r="R159" s="224">
        <f>Q159*H159</f>
        <v>0</v>
      </c>
      <c r="S159" s="224">
        <v>0</v>
      </c>
      <c r="T159" s="225">
        <f>S159*H159</f>
        <v>0</v>
      </c>
      <c r="U159" s="39"/>
      <c r="V159" s="39"/>
      <c r="W159" s="39"/>
      <c r="X159" s="39"/>
      <c r="Y159" s="39"/>
      <c r="Z159" s="39"/>
      <c r="AA159" s="39"/>
      <c r="AB159" s="39"/>
      <c r="AC159" s="39"/>
      <c r="AD159" s="39"/>
      <c r="AE159" s="39"/>
      <c r="AR159" s="226" t="s">
        <v>181</v>
      </c>
      <c r="AT159" s="226" t="s">
        <v>177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2209</v>
      </c>
    </row>
    <row r="160" spans="1:65" s="2" customFormat="1" ht="16.5" customHeight="1">
      <c r="A160" s="39"/>
      <c r="B160" s="40"/>
      <c r="C160" s="214" t="s">
        <v>592</v>
      </c>
      <c r="D160" s="214" t="s">
        <v>177</v>
      </c>
      <c r="E160" s="215" t="s">
        <v>1167</v>
      </c>
      <c r="F160" s="216" t="s">
        <v>1168</v>
      </c>
      <c r="G160" s="217" t="s">
        <v>1156</v>
      </c>
      <c r="H160" s="285"/>
      <c r="I160" s="219"/>
      <c r="J160" s="220">
        <f>ROUND(I160*H160,2)</f>
        <v>0</v>
      </c>
      <c r="K160" s="221"/>
      <c r="L160" s="45"/>
      <c r="M160" s="222" t="s">
        <v>19</v>
      </c>
      <c r="N160" s="223" t="s">
        <v>44</v>
      </c>
      <c r="O160" s="85"/>
      <c r="P160" s="224">
        <f>O160*H160</f>
        <v>0</v>
      </c>
      <c r="Q160" s="224">
        <v>0</v>
      </c>
      <c r="R160" s="224">
        <f>Q160*H160</f>
        <v>0</v>
      </c>
      <c r="S160" s="224">
        <v>0</v>
      </c>
      <c r="T160" s="225">
        <f>S160*H160</f>
        <v>0</v>
      </c>
      <c r="U160" s="39"/>
      <c r="V160" s="39"/>
      <c r="W160" s="39"/>
      <c r="X160" s="39"/>
      <c r="Y160" s="39"/>
      <c r="Z160" s="39"/>
      <c r="AA160" s="39"/>
      <c r="AB160" s="39"/>
      <c r="AC160" s="39"/>
      <c r="AD160" s="39"/>
      <c r="AE160" s="39"/>
      <c r="AR160" s="226" t="s">
        <v>181</v>
      </c>
      <c r="AT160" s="226" t="s">
        <v>177</v>
      </c>
      <c r="AU160" s="226" t="s">
        <v>83</v>
      </c>
      <c r="AY160" s="18" t="s">
        <v>175</v>
      </c>
      <c r="BE160" s="227">
        <f>IF(N160="základní",J160,0)</f>
        <v>0</v>
      </c>
      <c r="BF160" s="227">
        <f>IF(N160="snížená",J160,0)</f>
        <v>0</v>
      </c>
      <c r="BG160" s="227">
        <f>IF(N160="zákl. přenesená",J160,0)</f>
        <v>0</v>
      </c>
      <c r="BH160" s="227">
        <f>IF(N160="sníž. přenesená",J160,0)</f>
        <v>0</v>
      </c>
      <c r="BI160" s="227">
        <f>IF(N160="nulová",J160,0)</f>
        <v>0</v>
      </c>
      <c r="BJ160" s="18" t="s">
        <v>81</v>
      </c>
      <c r="BK160" s="227">
        <f>ROUND(I160*H160,2)</f>
        <v>0</v>
      </c>
      <c r="BL160" s="18" t="s">
        <v>181</v>
      </c>
      <c r="BM160" s="226" t="s">
        <v>2210</v>
      </c>
    </row>
    <row r="161" spans="1:63" s="12" customFormat="1" ht="20.85" customHeight="1">
      <c r="A161" s="12"/>
      <c r="B161" s="198"/>
      <c r="C161" s="199"/>
      <c r="D161" s="200" t="s">
        <v>72</v>
      </c>
      <c r="E161" s="212" t="s">
        <v>173</v>
      </c>
      <c r="F161" s="212" t="s">
        <v>173</v>
      </c>
      <c r="G161" s="199"/>
      <c r="H161" s="199"/>
      <c r="I161" s="202"/>
      <c r="J161" s="213">
        <f>BK161</f>
        <v>0</v>
      </c>
      <c r="K161" s="199"/>
      <c r="L161" s="204"/>
      <c r="M161" s="205"/>
      <c r="N161" s="206"/>
      <c r="O161" s="206"/>
      <c r="P161" s="207">
        <v>0</v>
      </c>
      <c r="Q161" s="206"/>
      <c r="R161" s="207">
        <v>0</v>
      </c>
      <c r="S161" s="206"/>
      <c r="T161" s="208">
        <v>0</v>
      </c>
      <c r="U161" s="12"/>
      <c r="V161" s="12"/>
      <c r="W161" s="12"/>
      <c r="X161" s="12"/>
      <c r="Y161" s="12"/>
      <c r="Z161" s="12"/>
      <c r="AA161" s="12"/>
      <c r="AB161" s="12"/>
      <c r="AC161" s="12"/>
      <c r="AD161" s="12"/>
      <c r="AE161" s="12"/>
      <c r="AR161" s="209" t="s">
        <v>81</v>
      </c>
      <c r="AT161" s="210" t="s">
        <v>72</v>
      </c>
      <c r="AU161" s="210" t="s">
        <v>83</v>
      </c>
      <c r="AY161" s="209" t="s">
        <v>175</v>
      </c>
      <c r="BK161" s="211">
        <v>0</v>
      </c>
    </row>
    <row r="162" spans="1:63" s="12" customFormat="1" ht="20.85" customHeight="1">
      <c r="A162" s="12"/>
      <c r="B162" s="198"/>
      <c r="C162" s="199"/>
      <c r="D162" s="200" t="s">
        <v>72</v>
      </c>
      <c r="E162" s="212" t="s">
        <v>1235</v>
      </c>
      <c r="F162" s="212" t="s">
        <v>1236</v>
      </c>
      <c r="G162" s="199"/>
      <c r="H162" s="199"/>
      <c r="I162" s="202"/>
      <c r="J162" s="213">
        <f>BK162</f>
        <v>0</v>
      </c>
      <c r="K162" s="199"/>
      <c r="L162" s="204"/>
      <c r="M162" s="205"/>
      <c r="N162" s="206"/>
      <c r="O162" s="206"/>
      <c r="P162" s="207">
        <f>SUM(P163:P168)</f>
        <v>0</v>
      </c>
      <c r="Q162" s="206"/>
      <c r="R162" s="207">
        <f>SUM(R163:R168)</f>
        <v>0</v>
      </c>
      <c r="S162" s="206"/>
      <c r="T162" s="208">
        <f>SUM(T163:T168)</f>
        <v>0</v>
      </c>
      <c r="U162" s="12"/>
      <c r="V162" s="12"/>
      <c r="W162" s="12"/>
      <c r="X162" s="12"/>
      <c r="Y162" s="12"/>
      <c r="Z162" s="12"/>
      <c r="AA162" s="12"/>
      <c r="AB162" s="12"/>
      <c r="AC162" s="12"/>
      <c r="AD162" s="12"/>
      <c r="AE162" s="12"/>
      <c r="AR162" s="209" t="s">
        <v>81</v>
      </c>
      <c r="AT162" s="210" t="s">
        <v>72</v>
      </c>
      <c r="AU162" s="210" t="s">
        <v>83</v>
      </c>
      <c r="AY162" s="209" t="s">
        <v>175</v>
      </c>
      <c r="BK162" s="211">
        <f>SUM(BK163:BK168)</f>
        <v>0</v>
      </c>
    </row>
    <row r="163" spans="1:65" s="2" customFormat="1" ht="16.5" customHeight="1">
      <c r="A163" s="39"/>
      <c r="B163" s="40"/>
      <c r="C163" s="214" t="s">
        <v>598</v>
      </c>
      <c r="D163" s="214" t="s">
        <v>177</v>
      </c>
      <c r="E163" s="215" t="s">
        <v>1237</v>
      </c>
      <c r="F163" s="216" t="s">
        <v>1238</v>
      </c>
      <c r="G163" s="217" t="s">
        <v>1239</v>
      </c>
      <c r="H163" s="218">
        <v>16</v>
      </c>
      <c r="I163" s="219"/>
      <c r="J163" s="220">
        <f>ROUND(I163*H163,2)</f>
        <v>0</v>
      </c>
      <c r="K163" s="221"/>
      <c r="L163" s="45"/>
      <c r="M163" s="222" t="s">
        <v>19</v>
      </c>
      <c r="N163" s="223" t="s">
        <v>44</v>
      </c>
      <c r="O163" s="85"/>
      <c r="P163" s="224">
        <f>O163*H163</f>
        <v>0</v>
      </c>
      <c r="Q163" s="224">
        <v>0</v>
      </c>
      <c r="R163" s="224">
        <f>Q163*H163</f>
        <v>0</v>
      </c>
      <c r="S163" s="224">
        <v>0</v>
      </c>
      <c r="T163" s="225">
        <f>S163*H163</f>
        <v>0</v>
      </c>
      <c r="U163" s="39"/>
      <c r="V163" s="39"/>
      <c r="W163" s="39"/>
      <c r="X163" s="39"/>
      <c r="Y163" s="39"/>
      <c r="Z163" s="39"/>
      <c r="AA163" s="39"/>
      <c r="AB163" s="39"/>
      <c r="AC163" s="39"/>
      <c r="AD163" s="39"/>
      <c r="AE163" s="39"/>
      <c r="AR163" s="226" t="s">
        <v>181</v>
      </c>
      <c r="AT163" s="226" t="s">
        <v>177</v>
      </c>
      <c r="AU163" s="226" t="s">
        <v>191</v>
      </c>
      <c r="AY163" s="18" t="s">
        <v>175</v>
      </c>
      <c r="BE163" s="227">
        <f>IF(N163="základní",J163,0)</f>
        <v>0</v>
      </c>
      <c r="BF163" s="227">
        <f>IF(N163="snížená",J163,0)</f>
        <v>0</v>
      </c>
      <c r="BG163" s="227">
        <f>IF(N163="zákl. přenesená",J163,0)</f>
        <v>0</v>
      </c>
      <c r="BH163" s="227">
        <f>IF(N163="sníž. přenesená",J163,0)</f>
        <v>0</v>
      </c>
      <c r="BI163" s="227">
        <f>IF(N163="nulová",J163,0)</f>
        <v>0</v>
      </c>
      <c r="BJ163" s="18" t="s">
        <v>81</v>
      </c>
      <c r="BK163" s="227">
        <f>ROUND(I163*H163,2)</f>
        <v>0</v>
      </c>
      <c r="BL163" s="18" t="s">
        <v>181</v>
      </c>
      <c r="BM163" s="226" t="s">
        <v>2211</v>
      </c>
    </row>
    <row r="164" spans="1:65" s="2" customFormat="1" ht="16.5" customHeight="1">
      <c r="A164" s="39"/>
      <c r="B164" s="40"/>
      <c r="C164" s="214" t="s">
        <v>603</v>
      </c>
      <c r="D164" s="214" t="s">
        <v>177</v>
      </c>
      <c r="E164" s="215" t="s">
        <v>1241</v>
      </c>
      <c r="F164" s="216" t="s">
        <v>1242</v>
      </c>
      <c r="G164" s="217" t="s">
        <v>358</v>
      </c>
      <c r="H164" s="218">
        <v>1</v>
      </c>
      <c r="I164" s="219"/>
      <c r="J164" s="220">
        <f>ROUND(I164*H164,2)</f>
        <v>0</v>
      </c>
      <c r="K164" s="221"/>
      <c r="L164" s="45"/>
      <c r="M164" s="222" t="s">
        <v>19</v>
      </c>
      <c r="N164" s="223" t="s">
        <v>44</v>
      </c>
      <c r="O164" s="85"/>
      <c r="P164" s="224">
        <f>O164*H164</f>
        <v>0</v>
      </c>
      <c r="Q164" s="224">
        <v>0</v>
      </c>
      <c r="R164" s="224">
        <f>Q164*H164</f>
        <v>0</v>
      </c>
      <c r="S164" s="224">
        <v>0</v>
      </c>
      <c r="T164" s="225">
        <f>S164*H164</f>
        <v>0</v>
      </c>
      <c r="U164" s="39"/>
      <c r="V164" s="39"/>
      <c r="W164" s="39"/>
      <c r="X164" s="39"/>
      <c r="Y164" s="39"/>
      <c r="Z164" s="39"/>
      <c r="AA164" s="39"/>
      <c r="AB164" s="39"/>
      <c r="AC164" s="39"/>
      <c r="AD164" s="39"/>
      <c r="AE164" s="39"/>
      <c r="AR164" s="226" t="s">
        <v>181</v>
      </c>
      <c r="AT164" s="226" t="s">
        <v>177</v>
      </c>
      <c r="AU164" s="226" t="s">
        <v>191</v>
      </c>
      <c r="AY164" s="18" t="s">
        <v>175</v>
      </c>
      <c r="BE164" s="227">
        <f>IF(N164="základní",J164,0)</f>
        <v>0</v>
      </c>
      <c r="BF164" s="227">
        <f>IF(N164="snížená",J164,0)</f>
        <v>0</v>
      </c>
      <c r="BG164" s="227">
        <f>IF(N164="zákl. přenesená",J164,0)</f>
        <v>0</v>
      </c>
      <c r="BH164" s="227">
        <f>IF(N164="sníž. přenesená",J164,0)</f>
        <v>0</v>
      </c>
      <c r="BI164" s="227">
        <f>IF(N164="nulová",J164,0)</f>
        <v>0</v>
      </c>
      <c r="BJ164" s="18" t="s">
        <v>81</v>
      </c>
      <c r="BK164" s="227">
        <f>ROUND(I164*H164,2)</f>
        <v>0</v>
      </c>
      <c r="BL164" s="18" t="s">
        <v>181</v>
      </c>
      <c r="BM164" s="226" t="s">
        <v>2212</v>
      </c>
    </row>
    <row r="165" spans="1:65" s="2" customFormat="1" ht="16.5" customHeight="1">
      <c r="A165" s="39"/>
      <c r="B165" s="40"/>
      <c r="C165" s="214" t="s">
        <v>612</v>
      </c>
      <c r="D165" s="214" t="s">
        <v>177</v>
      </c>
      <c r="E165" s="215" t="s">
        <v>1244</v>
      </c>
      <c r="F165" s="216" t="s">
        <v>1245</v>
      </c>
      <c r="G165" s="217" t="s">
        <v>358</v>
      </c>
      <c r="H165" s="218">
        <v>1</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191</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2213</v>
      </c>
    </row>
    <row r="166" spans="1:65" s="2" customFormat="1" ht="16.5" customHeight="1">
      <c r="A166" s="39"/>
      <c r="B166" s="40"/>
      <c r="C166" s="214" t="s">
        <v>620</v>
      </c>
      <c r="D166" s="214" t="s">
        <v>177</v>
      </c>
      <c r="E166" s="215" t="s">
        <v>1250</v>
      </c>
      <c r="F166" s="216" t="s">
        <v>1251</v>
      </c>
      <c r="G166" s="217" t="s">
        <v>1252</v>
      </c>
      <c r="H166" s="218">
        <v>1</v>
      </c>
      <c r="I166" s="219"/>
      <c r="J166" s="220">
        <f>ROUND(I166*H166,2)</f>
        <v>0</v>
      </c>
      <c r="K166" s="221"/>
      <c r="L166" s="45"/>
      <c r="M166" s="222" t="s">
        <v>19</v>
      </c>
      <c r="N166" s="223" t="s">
        <v>44</v>
      </c>
      <c r="O166" s="85"/>
      <c r="P166" s="224">
        <f>O166*H166</f>
        <v>0</v>
      </c>
      <c r="Q166" s="224">
        <v>0</v>
      </c>
      <c r="R166" s="224">
        <f>Q166*H166</f>
        <v>0</v>
      </c>
      <c r="S166" s="224">
        <v>0</v>
      </c>
      <c r="T166" s="225">
        <f>S166*H166</f>
        <v>0</v>
      </c>
      <c r="U166" s="39"/>
      <c r="V166" s="39"/>
      <c r="W166" s="39"/>
      <c r="X166" s="39"/>
      <c r="Y166" s="39"/>
      <c r="Z166" s="39"/>
      <c r="AA166" s="39"/>
      <c r="AB166" s="39"/>
      <c r="AC166" s="39"/>
      <c r="AD166" s="39"/>
      <c r="AE166" s="39"/>
      <c r="AR166" s="226" t="s">
        <v>181</v>
      </c>
      <c r="AT166" s="226" t="s">
        <v>177</v>
      </c>
      <c r="AU166" s="226" t="s">
        <v>191</v>
      </c>
      <c r="AY166" s="18" t="s">
        <v>175</v>
      </c>
      <c r="BE166" s="227">
        <f>IF(N166="základní",J166,0)</f>
        <v>0</v>
      </c>
      <c r="BF166" s="227">
        <f>IF(N166="snížená",J166,0)</f>
        <v>0</v>
      </c>
      <c r="BG166" s="227">
        <f>IF(N166="zákl. přenesená",J166,0)</f>
        <v>0</v>
      </c>
      <c r="BH166" s="227">
        <f>IF(N166="sníž. přenesená",J166,0)</f>
        <v>0</v>
      </c>
      <c r="BI166" s="227">
        <f>IF(N166="nulová",J166,0)</f>
        <v>0</v>
      </c>
      <c r="BJ166" s="18" t="s">
        <v>81</v>
      </c>
      <c r="BK166" s="227">
        <f>ROUND(I166*H166,2)</f>
        <v>0</v>
      </c>
      <c r="BL166" s="18" t="s">
        <v>181</v>
      </c>
      <c r="BM166" s="226" t="s">
        <v>2214</v>
      </c>
    </row>
    <row r="167" spans="1:65" s="2" customFormat="1" ht="16.5" customHeight="1">
      <c r="A167" s="39"/>
      <c r="B167" s="40"/>
      <c r="C167" s="214" t="s">
        <v>626</v>
      </c>
      <c r="D167" s="214" t="s">
        <v>177</v>
      </c>
      <c r="E167" s="215" t="s">
        <v>1254</v>
      </c>
      <c r="F167" s="216" t="s">
        <v>1255</v>
      </c>
      <c r="G167" s="217" t="s">
        <v>1239</v>
      </c>
      <c r="H167" s="218">
        <v>4</v>
      </c>
      <c r="I167" s="219"/>
      <c r="J167" s="220">
        <f>ROUND(I167*H167,2)</f>
        <v>0</v>
      </c>
      <c r="K167" s="221"/>
      <c r="L167" s="45"/>
      <c r="M167" s="222" t="s">
        <v>19</v>
      </c>
      <c r="N167" s="223" t="s">
        <v>44</v>
      </c>
      <c r="O167" s="85"/>
      <c r="P167" s="224">
        <f>O167*H167</f>
        <v>0</v>
      </c>
      <c r="Q167" s="224">
        <v>0</v>
      </c>
      <c r="R167" s="224">
        <f>Q167*H167</f>
        <v>0</v>
      </c>
      <c r="S167" s="224">
        <v>0</v>
      </c>
      <c r="T167" s="225">
        <f>S167*H167</f>
        <v>0</v>
      </c>
      <c r="U167" s="39"/>
      <c r="V167" s="39"/>
      <c r="W167" s="39"/>
      <c r="X167" s="39"/>
      <c r="Y167" s="39"/>
      <c r="Z167" s="39"/>
      <c r="AA167" s="39"/>
      <c r="AB167" s="39"/>
      <c r="AC167" s="39"/>
      <c r="AD167" s="39"/>
      <c r="AE167" s="39"/>
      <c r="AR167" s="226" t="s">
        <v>181</v>
      </c>
      <c r="AT167" s="226" t="s">
        <v>177</v>
      </c>
      <c r="AU167" s="226" t="s">
        <v>191</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2215</v>
      </c>
    </row>
    <row r="168" spans="1:65" s="2" customFormat="1" ht="16.5" customHeight="1">
      <c r="A168" s="39"/>
      <c r="B168" s="40"/>
      <c r="C168" s="214" t="s">
        <v>630</v>
      </c>
      <c r="D168" s="214" t="s">
        <v>177</v>
      </c>
      <c r="E168" s="215" t="s">
        <v>1257</v>
      </c>
      <c r="F168" s="216" t="s">
        <v>1258</v>
      </c>
      <c r="G168" s="217" t="s">
        <v>1239</v>
      </c>
      <c r="H168" s="218">
        <v>4</v>
      </c>
      <c r="I168" s="219"/>
      <c r="J168" s="220">
        <f>ROUND(I168*H168,2)</f>
        <v>0</v>
      </c>
      <c r="K168" s="221"/>
      <c r="L168" s="45"/>
      <c r="M168" s="286" t="s">
        <v>19</v>
      </c>
      <c r="N168" s="287" t="s">
        <v>44</v>
      </c>
      <c r="O168" s="283"/>
      <c r="P168" s="288">
        <f>O168*H168</f>
        <v>0</v>
      </c>
      <c r="Q168" s="288">
        <v>0</v>
      </c>
      <c r="R168" s="288">
        <f>Q168*H168</f>
        <v>0</v>
      </c>
      <c r="S168" s="288">
        <v>0</v>
      </c>
      <c r="T168" s="289">
        <f>S168*H168</f>
        <v>0</v>
      </c>
      <c r="U168" s="39"/>
      <c r="V168" s="39"/>
      <c r="W168" s="39"/>
      <c r="X168" s="39"/>
      <c r="Y168" s="39"/>
      <c r="Z168" s="39"/>
      <c r="AA168" s="39"/>
      <c r="AB168" s="39"/>
      <c r="AC168" s="39"/>
      <c r="AD168" s="39"/>
      <c r="AE168" s="39"/>
      <c r="AR168" s="226" t="s">
        <v>181</v>
      </c>
      <c r="AT168" s="226" t="s">
        <v>177</v>
      </c>
      <c r="AU168" s="226" t="s">
        <v>191</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2216</v>
      </c>
    </row>
    <row r="169" spans="1:31" s="2" customFormat="1" ht="6.95" customHeight="1">
      <c r="A169" s="39"/>
      <c r="B169" s="60"/>
      <c r="C169" s="61"/>
      <c r="D169" s="61"/>
      <c r="E169" s="61"/>
      <c r="F169" s="61"/>
      <c r="G169" s="61"/>
      <c r="H169" s="61"/>
      <c r="I169" s="61"/>
      <c r="J169" s="61"/>
      <c r="K169" s="61"/>
      <c r="L169" s="45"/>
      <c r="M169" s="39"/>
      <c r="O169" s="39"/>
      <c r="P169" s="39"/>
      <c r="Q169" s="39"/>
      <c r="R169" s="39"/>
      <c r="S169" s="39"/>
      <c r="T169" s="39"/>
      <c r="U169" s="39"/>
      <c r="V169" s="39"/>
      <c r="W169" s="39"/>
      <c r="X169" s="39"/>
      <c r="Y169" s="39"/>
      <c r="Z169" s="39"/>
      <c r="AA169" s="39"/>
      <c r="AB169" s="39"/>
      <c r="AC169" s="39"/>
      <c r="AD169" s="39"/>
      <c r="AE169" s="39"/>
    </row>
  </sheetData>
  <sheetProtection password="CC35" sheet="1" objects="1" scenarios="1" formatColumns="0" formatRows="0" autoFilter="0"/>
  <autoFilter ref="C88:K168"/>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65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2217</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ROUND(J99,2)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ROUND((SUM(BE99:BE651)),2)</f>
        <v>0</v>
      </c>
      <c r="G33" s="39"/>
      <c r="H33" s="39"/>
      <c r="I33" s="158">
        <v>0.21</v>
      </c>
      <c r="J33" s="157">
        <f>ROUND(((SUM(BE99:BE651))*I33),2)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ROUND((SUM(BF99:BF651)),2)</f>
        <v>0</v>
      </c>
      <c r="G34" s="39"/>
      <c r="H34" s="39"/>
      <c r="I34" s="158">
        <v>0.15</v>
      </c>
      <c r="J34" s="157">
        <f>ROUND(((SUM(BF99:BF651))*I34),2)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ROUND((SUM(BG99:BG651)),2)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ROUND((SUM(BH99:BH651)),2)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ROUND((SUM(BI99:BI651)),2)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Objekt obsluhy SD</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J99</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J100</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J101</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J142</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753</v>
      </c>
      <c r="E63" s="183"/>
      <c r="F63" s="183"/>
      <c r="G63" s="183"/>
      <c r="H63" s="183"/>
      <c r="I63" s="183"/>
      <c r="J63" s="184">
        <f>J180</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150</v>
      </c>
      <c r="E64" s="183"/>
      <c r="F64" s="183"/>
      <c r="G64" s="183"/>
      <c r="H64" s="183"/>
      <c r="I64" s="183"/>
      <c r="J64" s="184">
        <f>J211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1633</v>
      </c>
      <c r="E65" s="183"/>
      <c r="F65" s="183"/>
      <c r="G65" s="183"/>
      <c r="H65" s="183"/>
      <c r="I65" s="183"/>
      <c r="J65" s="184">
        <f>J232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155</v>
      </c>
      <c r="E66" s="183"/>
      <c r="F66" s="183"/>
      <c r="G66" s="183"/>
      <c r="H66" s="183"/>
      <c r="I66" s="183"/>
      <c r="J66" s="184">
        <f>J359</f>
        <v>0</v>
      </c>
      <c r="K66" s="126"/>
      <c r="L66" s="185"/>
      <c r="S66" s="10"/>
      <c r="T66" s="10"/>
      <c r="U66" s="10"/>
      <c r="V66" s="10"/>
      <c r="W66" s="10"/>
      <c r="X66" s="10"/>
      <c r="Y66" s="10"/>
      <c r="Z66" s="10"/>
      <c r="AA66" s="10"/>
      <c r="AB66" s="10"/>
      <c r="AC66" s="10"/>
      <c r="AD66" s="10"/>
      <c r="AE66" s="10"/>
    </row>
    <row r="67" spans="1:31" s="9" customFormat="1" ht="24.95" customHeight="1">
      <c r="A67" s="9"/>
      <c r="B67" s="175"/>
      <c r="C67" s="176"/>
      <c r="D67" s="177" t="s">
        <v>156</v>
      </c>
      <c r="E67" s="178"/>
      <c r="F67" s="178"/>
      <c r="G67" s="178"/>
      <c r="H67" s="178"/>
      <c r="I67" s="178"/>
      <c r="J67" s="179">
        <f>J363</f>
        <v>0</v>
      </c>
      <c r="K67" s="176"/>
      <c r="L67" s="180"/>
      <c r="S67" s="9"/>
      <c r="T67" s="9"/>
      <c r="U67" s="9"/>
      <c r="V67" s="9"/>
      <c r="W67" s="9"/>
      <c r="X67" s="9"/>
      <c r="Y67" s="9"/>
      <c r="Z67" s="9"/>
      <c r="AA67" s="9"/>
      <c r="AB67" s="9"/>
      <c r="AC67" s="9"/>
      <c r="AD67" s="9"/>
      <c r="AE67" s="9"/>
    </row>
    <row r="68" spans="1:31" s="10" customFormat="1" ht="19.9" customHeight="1">
      <c r="A68" s="10"/>
      <c r="B68" s="181"/>
      <c r="C68" s="126"/>
      <c r="D68" s="182" t="s">
        <v>1634</v>
      </c>
      <c r="E68" s="183"/>
      <c r="F68" s="183"/>
      <c r="G68" s="183"/>
      <c r="H68" s="183"/>
      <c r="I68" s="183"/>
      <c r="J68" s="184">
        <f>J364</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2218</v>
      </c>
      <c r="E69" s="183"/>
      <c r="F69" s="183"/>
      <c r="G69" s="183"/>
      <c r="H69" s="183"/>
      <c r="I69" s="183"/>
      <c r="J69" s="184">
        <f>J384</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2219</v>
      </c>
      <c r="E70" s="183"/>
      <c r="F70" s="183"/>
      <c r="G70" s="183"/>
      <c r="H70" s="183"/>
      <c r="I70" s="183"/>
      <c r="J70" s="184">
        <f>J436</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2220</v>
      </c>
      <c r="E71" s="183"/>
      <c r="F71" s="183"/>
      <c r="G71" s="183"/>
      <c r="H71" s="183"/>
      <c r="I71" s="183"/>
      <c r="J71" s="184">
        <f>J477</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2221</v>
      </c>
      <c r="E72" s="183"/>
      <c r="F72" s="183"/>
      <c r="G72" s="183"/>
      <c r="H72" s="183"/>
      <c r="I72" s="183"/>
      <c r="J72" s="184">
        <f>J487</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1635</v>
      </c>
      <c r="E73" s="183"/>
      <c r="F73" s="183"/>
      <c r="G73" s="183"/>
      <c r="H73" s="183"/>
      <c r="I73" s="183"/>
      <c r="J73" s="184">
        <f>J498</f>
        <v>0</v>
      </c>
      <c r="K73" s="126"/>
      <c r="L73" s="185"/>
      <c r="S73" s="10"/>
      <c r="T73" s="10"/>
      <c r="U73" s="10"/>
      <c r="V73" s="10"/>
      <c r="W73" s="10"/>
      <c r="X73" s="10"/>
      <c r="Y73" s="10"/>
      <c r="Z73" s="10"/>
      <c r="AA73" s="10"/>
      <c r="AB73" s="10"/>
      <c r="AC73" s="10"/>
      <c r="AD73" s="10"/>
      <c r="AE73" s="10"/>
    </row>
    <row r="74" spans="1:31" s="10" customFormat="1" ht="19.9" customHeight="1">
      <c r="A74" s="10"/>
      <c r="B74" s="181"/>
      <c r="C74" s="126"/>
      <c r="D74" s="182" t="s">
        <v>2222</v>
      </c>
      <c r="E74" s="183"/>
      <c r="F74" s="183"/>
      <c r="G74" s="183"/>
      <c r="H74" s="183"/>
      <c r="I74" s="183"/>
      <c r="J74" s="184">
        <f>J521</f>
        <v>0</v>
      </c>
      <c r="K74" s="126"/>
      <c r="L74" s="185"/>
      <c r="S74" s="10"/>
      <c r="T74" s="10"/>
      <c r="U74" s="10"/>
      <c r="V74" s="10"/>
      <c r="W74" s="10"/>
      <c r="X74" s="10"/>
      <c r="Y74" s="10"/>
      <c r="Z74" s="10"/>
      <c r="AA74" s="10"/>
      <c r="AB74" s="10"/>
      <c r="AC74" s="10"/>
      <c r="AD74" s="10"/>
      <c r="AE74" s="10"/>
    </row>
    <row r="75" spans="1:31" s="10" customFormat="1" ht="19.9" customHeight="1">
      <c r="A75" s="10"/>
      <c r="B75" s="181"/>
      <c r="C75" s="126"/>
      <c r="D75" s="182" t="s">
        <v>1636</v>
      </c>
      <c r="E75" s="183"/>
      <c r="F75" s="183"/>
      <c r="G75" s="183"/>
      <c r="H75" s="183"/>
      <c r="I75" s="183"/>
      <c r="J75" s="184">
        <f>J552</f>
        <v>0</v>
      </c>
      <c r="K75" s="126"/>
      <c r="L75" s="185"/>
      <c r="S75" s="10"/>
      <c r="T75" s="10"/>
      <c r="U75" s="10"/>
      <c r="V75" s="10"/>
      <c r="W75" s="10"/>
      <c r="X75" s="10"/>
      <c r="Y75" s="10"/>
      <c r="Z75" s="10"/>
      <c r="AA75" s="10"/>
      <c r="AB75" s="10"/>
      <c r="AC75" s="10"/>
      <c r="AD75" s="10"/>
      <c r="AE75" s="10"/>
    </row>
    <row r="76" spans="1:31" s="10" customFormat="1" ht="19.9" customHeight="1">
      <c r="A76" s="10"/>
      <c r="B76" s="181"/>
      <c r="C76" s="126"/>
      <c r="D76" s="182" t="s">
        <v>2223</v>
      </c>
      <c r="E76" s="183"/>
      <c r="F76" s="183"/>
      <c r="G76" s="183"/>
      <c r="H76" s="183"/>
      <c r="I76" s="183"/>
      <c r="J76" s="184">
        <f>J558</f>
        <v>0</v>
      </c>
      <c r="K76" s="126"/>
      <c r="L76" s="185"/>
      <c r="S76" s="10"/>
      <c r="T76" s="10"/>
      <c r="U76" s="10"/>
      <c r="V76" s="10"/>
      <c r="W76" s="10"/>
      <c r="X76" s="10"/>
      <c r="Y76" s="10"/>
      <c r="Z76" s="10"/>
      <c r="AA76" s="10"/>
      <c r="AB76" s="10"/>
      <c r="AC76" s="10"/>
      <c r="AD76" s="10"/>
      <c r="AE76" s="10"/>
    </row>
    <row r="77" spans="1:31" s="10" customFormat="1" ht="19.9" customHeight="1">
      <c r="A77" s="10"/>
      <c r="B77" s="181"/>
      <c r="C77" s="126"/>
      <c r="D77" s="182" t="s">
        <v>2224</v>
      </c>
      <c r="E77" s="183"/>
      <c r="F77" s="183"/>
      <c r="G77" s="183"/>
      <c r="H77" s="183"/>
      <c r="I77" s="183"/>
      <c r="J77" s="184">
        <f>J581</f>
        <v>0</v>
      </c>
      <c r="K77" s="126"/>
      <c r="L77" s="185"/>
      <c r="S77" s="10"/>
      <c r="T77" s="10"/>
      <c r="U77" s="10"/>
      <c r="V77" s="10"/>
      <c r="W77" s="10"/>
      <c r="X77" s="10"/>
      <c r="Y77" s="10"/>
      <c r="Z77" s="10"/>
      <c r="AA77" s="10"/>
      <c r="AB77" s="10"/>
      <c r="AC77" s="10"/>
      <c r="AD77" s="10"/>
      <c r="AE77" s="10"/>
    </row>
    <row r="78" spans="1:31" s="10" customFormat="1" ht="19.9" customHeight="1">
      <c r="A78" s="10"/>
      <c r="B78" s="181"/>
      <c r="C78" s="126"/>
      <c r="D78" s="182" t="s">
        <v>2225</v>
      </c>
      <c r="E78" s="183"/>
      <c r="F78" s="183"/>
      <c r="G78" s="183"/>
      <c r="H78" s="183"/>
      <c r="I78" s="183"/>
      <c r="J78" s="184">
        <f>J602</f>
        <v>0</v>
      </c>
      <c r="K78" s="126"/>
      <c r="L78" s="185"/>
      <c r="S78" s="10"/>
      <c r="T78" s="10"/>
      <c r="U78" s="10"/>
      <c r="V78" s="10"/>
      <c r="W78" s="10"/>
      <c r="X78" s="10"/>
      <c r="Y78" s="10"/>
      <c r="Z78" s="10"/>
      <c r="AA78" s="10"/>
      <c r="AB78" s="10"/>
      <c r="AC78" s="10"/>
      <c r="AD78" s="10"/>
      <c r="AE78" s="10"/>
    </row>
    <row r="79" spans="1:31" s="10" customFormat="1" ht="19.9" customHeight="1">
      <c r="A79" s="10"/>
      <c r="B79" s="181"/>
      <c r="C79" s="126"/>
      <c r="D79" s="182" t="s">
        <v>1638</v>
      </c>
      <c r="E79" s="183"/>
      <c r="F79" s="183"/>
      <c r="G79" s="183"/>
      <c r="H79" s="183"/>
      <c r="I79" s="183"/>
      <c r="J79" s="184">
        <f>J629</f>
        <v>0</v>
      </c>
      <c r="K79" s="126"/>
      <c r="L79" s="185"/>
      <c r="S79" s="10"/>
      <c r="T79" s="10"/>
      <c r="U79" s="10"/>
      <c r="V79" s="10"/>
      <c r="W79" s="10"/>
      <c r="X79" s="10"/>
      <c r="Y79" s="10"/>
      <c r="Z79" s="10"/>
      <c r="AA79" s="10"/>
      <c r="AB79" s="10"/>
      <c r="AC79" s="10"/>
      <c r="AD79" s="10"/>
      <c r="AE79" s="10"/>
    </row>
    <row r="80" spans="1:31" s="2" customFormat="1" ht="21.8"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60"/>
      <c r="C81" s="61"/>
      <c r="D81" s="61"/>
      <c r="E81" s="61"/>
      <c r="F81" s="61"/>
      <c r="G81" s="61"/>
      <c r="H81" s="61"/>
      <c r="I81" s="61"/>
      <c r="J81" s="61"/>
      <c r="K81" s="61"/>
      <c r="L81" s="145"/>
      <c r="S81" s="39"/>
      <c r="T81" s="39"/>
      <c r="U81" s="39"/>
      <c r="V81" s="39"/>
      <c r="W81" s="39"/>
      <c r="X81" s="39"/>
      <c r="Y81" s="39"/>
      <c r="Z81" s="39"/>
      <c r="AA81" s="39"/>
      <c r="AB81" s="39"/>
      <c r="AC81" s="39"/>
      <c r="AD81" s="39"/>
      <c r="AE81" s="39"/>
    </row>
    <row r="85" spans="1:31" s="2" customFormat="1" ht="6.95" customHeight="1">
      <c r="A85" s="39"/>
      <c r="B85" s="62"/>
      <c r="C85" s="63"/>
      <c r="D85" s="63"/>
      <c r="E85" s="63"/>
      <c r="F85" s="63"/>
      <c r="G85" s="63"/>
      <c r="H85" s="63"/>
      <c r="I85" s="63"/>
      <c r="J85" s="63"/>
      <c r="K85" s="63"/>
      <c r="L85" s="145"/>
      <c r="S85" s="39"/>
      <c r="T85" s="39"/>
      <c r="U85" s="39"/>
      <c r="V85" s="39"/>
      <c r="W85" s="39"/>
      <c r="X85" s="39"/>
      <c r="Y85" s="39"/>
      <c r="Z85" s="39"/>
      <c r="AA85" s="39"/>
      <c r="AB85" s="39"/>
      <c r="AC85" s="39"/>
      <c r="AD85" s="39"/>
      <c r="AE85" s="39"/>
    </row>
    <row r="86" spans="1:31" s="2" customFormat="1" ht="24.95" customHeight="1">
      <c r="A86" s="39"/>
      <c r="B86" s="40"/>
      <c r="C86" s="24" t="s">
        <v>160</v>
      </c>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12" customHeight="1">
      <c r="A88" s="39"/>
      <c r="B88" s="40"/>
      <c r="C88" s="33" t="s">
        <v>16</v>
      </c>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16.5" customHeight="1">
      <c r="A89" s="39"/>
      <c r="B89" s="40"/>
      <c r="C89" s="41"/>
      <c r="D89" s="41"/>
      <c r="E89" s="170" t="str">
        <f>E7</f>
        <v>Kylešovice - sběrný dvůr</v>
      </c>
      <c r="F89" s="33"/>
      <c r="G89" s="33"/>
      <c r="H89" s="33"/>
      <c r="I89" s="41"/>
      <c r="J89" s="41"/>
      <c r="K89" s="41"/>
      <c r="L89" s="145"/>
      <c r="S89" s="39"/>
      <c r="T89" s="39"/>
      <c r="U89" s="39"/>
      <c r="V89" s="39"/>
      <c r="W89" s="39"/>
      <c r="X89" s="39"/>
      <c r="Y89" s="39"/>
      <c r="Z89" s="39"/>
      <c r="AA89" s="39"/>
      <c r="AB89" s="39"/>
      <c r="AC89" s="39"/>
      <c r="AD89" s="39"/>
      <c r="AE89" s="39"/>
    </row>
    <row r="90" spans="1:31" s="2" customFormat="1" ht="12" customHeight="1">
      <c r="A90" s="39"/>
      <c r="B90" s="40"/>
      <c r="C90" s="33" t="s">
        <v>141</v>
      </c>
      <c r="D90" s="41"/>
      <c r="E90" s="41"/>
      <c r="F90" s="41"/>
      <c r="G90" s="41"/>
      <c r="H90" s="41"/>
      <c r="I90" s="41"/>
      <c r="J90" s="41"/>
      <c r="K90" s="41"/>
      <c r="L90" s="145"/>
      <c r="S90" s="39"/>
      <c r="T90" s="39"/>
      <c r="U90" s="39"/>
      <c r="V90" s="39"/>
      <c r="W90" s="39"/>
      <c r="X90" s="39"/>
      <c r="Y90" s="39"/>
      <c r="Z90" s="39"/>
      <c r="AA90" s="39"/>
      <c r="AB90" s="39"/>
      <c r="AC90" s="39"/>
      <c r="AD90" s="39"/>
      <c r="AE90" s="39"/>
    </row>
    <row r="91" spans="1:31" s="2" customFormat="1" ht="16.5" customHeight="1">
      <c r="A91" s="39"/>
      <c r="B91" s="40"/>
      <c r="C91" s="41"/>
      <c r="D91" s="41"/>
      <c r="E91" s="70" t="str">
        <f>E9</f>
        <v>SO 02 - Objekt obsluhy SD</v>
      </c>
      <c r="F91" s="41"/>
      <c r="G91" s="41"/>
      <c r="H91" s="41"/>
      <c r="I91" s="41"/>
      <c r="J91" s="41"/>
      <c r="K91" s="41"/>
      <c r="L91" s="145"/>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145"/>
      <c r="S92" s="39"/>
      <c r="T92" s="39"/>
      <c r="U92" s="39"/>
      <c r="V92" s="39"/>
      <c r="W92" s="39"/>
      <c r="X92" s="39"/>
      <c r="Y92" s="39"/>
      <c r="Z92" s="39"/>
      <c r="AA92" s="39"/>
      <c r="AB92" s="39"/>
      <c r="AC92" s="39"/>
      <c r="AD92" s="39"/>
      <c r="AE92" s="39"/>
    </row>
    <row r="93" spans="1:31" s="2" customFormat="1" ht="12" customHeight="1">
      <c r="A93" s="39"/>
      <c r="B93" s="40"/>
      <c r="C93" s="33" t="s">
        <v>21</v>
      </c>
      <c r="D93" s="41"/>
      <c r="E93" s="41"/>
      <c r="F93" s="28" t="str">
        <f>F12</f>
        <v>Kylešovice</v>
      </c>
      <c r="G93" s="41"/>
      <c r="H93" s="41"/>
      <c r="I93" s="33" t="s">
        <v>23</v>
      </c>
      <c r="J93" s="73" t="str">
        <f>IF(J12="","",J12)</f>
        <v>1. 2. 2023</v>
      </c>
      <c r="K93" s="41"/>
      <c r="L93" s="145"/>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41"/>
      <c r="J94" s="41"/>
      <c r="K94" s="41"/>
      <c r="L94" s="145"/>
      <c r="S94" s="39"/>
      <c r="T94" s="39"/>
      <c r="U94" s="39"/>
      <c r="V94" s="39"/>
      <c r="W94" s="39"/>
      <c r="X94" s="39"/>
      <c r="Y94" s="39"/>
      <c r="Z94" s="39"/>
      <c r="AA94" s="39"/>
      <c r="AB94" s="39"/>
      <c r="AC94" s="39"/>
      <c r="AD94" s="39"/>
      <c r="AE94" s="39"/>
    </row>
    <row r="95" spans="1:31" s="2" customFormat="1" ht="25.65" customHeight="1">
      <c r="A95" s="39"/>
      <c r="B95" s="40"/>
      <c r="C95" s="33" t="s">
        <v>25</v>
      </c>
      <c r="D95" s="41"/>
      <c r="E95" s="41"/>
      <c r="F95" s="28" t="str">
        <f>E15</f>
        <v>statutární město Opava, Horní náměstí 69, Opava</v>
      </c>
      <c r="G95" s="41"/>
      <c r="H95" s="41"/>
      <c r="I95" s="33" t="s">
        <v>32</v>
      </c>
      <c r="J95" s="37" t="str">
        <f>E21</f>
        <v>Agroprojekt Jihlava, spol. s.r.o.</v>
      </c>
      <c r="K95" s="41"/>
      <c r="L95" s="145"/>
      <c r="S95" s="39"/>
      <c r="T95" s="39"/>
      <c r="U95" s="39"/>
      <c r="V95" s="39"/>
      <c r="W95" s="39"/>
      <c r="X95" s="39"/>
      <c r="Y95" s="39"/>
      <c r="Z95" s="39"/>
      <c r="AA95" s="39"/>
      <c r="AB95" s="39"/>
      <c r="AC95" s="39"/>
      <c r="AD95" s="39"/>
      <c r="AE95" s="39"/>
    </row>
    <row r="96" spans="1:31" s="2" customFormat="1" ht="25.65" customHeight="1">
      <c r="A96" s="39"/>
      <c r="B96" s="40"/>
      <c r="C96" s="33" t="s">
        <v>30</v>
      </c>
      <c r="D96" s="41"/>
      <c r="E96" s="41"/>
      <c r="F96" s="28" t="str">
        <f>IF(E18="","",E18)</f>
        <v>Vyplň údaj</v>
      </c>
      <c r="G96" s="41"/>
      <c r="H96" s="41"/>
      <c r="I96" s="33" t="s">
        <v>36</v>
      </c>
      <c r="J96" s="37" t="str">
        <f>E24</f>
        <v>Agroprojekt Jihlava, spol. s.r.o.</v>
      </c>
      <c r="K96" s="41"/>
      <c r="L96" s="145"/>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145"/>
      <c r="S97" s="39"/>
      <c r="T97" s="39"/>
      <c r="U97" s="39"/>
      <c r="V97" s="39"/>
      <c r="W97" s="39"/>
      <c r="X97" s="39"/>
      <c r="Y97" s="39"/>
      <c r="Z97" s="39"/>
      <c r="AA97" s="39"/>
      <c r="AB97" s="39"/>
      <c r="AC97" s="39"/>
      <c r="AD97" s="39"/>
      <c r="AE97" s="39"/>
    </row>
    <row r="98" spans="1:31" s="11" customFormat="1" ht="29.25" customHeight="1">
      <c r="A98" s="186"/>
      <c r="B98" s="187"/>
      <c r="C98" s="188" t="s">
        <v>161</v>
      </c>
      <c r="D98" s="189" t="s">
        <v>58</v>
      </c>
      <c r="E98" s="189" t="s">
        <v>54</v>
      </c>
      <c r="F98" s="189" t="s">
        <v>55</v>
      </c>
      <c r="G98" s="189" t="s">
        <v>162</v>
      </c>
      <c r="H98" s="189" t="s">
        <v>163</v>
      </c>
      <c r="I98" s="189" t="s">
        <v>164</v>
      </c>
      <c r="J98" s="190" t="s">
        <v>145</v>
      </c>
      <c r="K98" s="191" t="s">
        <v>165</v>
      </c>
      <c r="L98" s="192"/>
      <c r="M98" s="93" t="s">
        <v>19</v>
      </c>
      <c r="N98" s="94" t="s">
        <v>43</v>
      </c>
      <c r="O98" s="94" t="s">
        <v>166</v>
      </c>
      <c r="P98" s="94" t="s">
        <v>167</v>
      </c>
      <c r="Q98" s="94" t="s">
        <v>168</v>
      </c>
      <c r="R98" s="94" t="s">
        <v>169</v>
      </c>
      <c r="S98" s="94" t="s">
        <v>170</v>
      </c>
      <c r="T98" s="95" t="s">
        <v>171</v>
      </c>
      <c r="U98" s="186"/>
      <c r="V98" s="186"/>
      <c r="W98" s="186"/>
      <c r="X98" s="186"/>
      <c r="Y98" s="186"/>
      <c r="Z98" s="186"/>
      <c r="AA98" s="186"/>
      <c r="AB98" s="186"/>
      <c r="AC98" s="186"/>
      <c r="AD98" s="186"/>
      <c r="AE98" s="186"/>
    </row>
    <row r="99" spans="1:63" s="2" customFormat="1" ht="22.8" customHeight="1">
      <c r="A99" s="39"/>
      <c r="B99" s="40"/>
      <c r="C99" s="100" t="s">
        <v>172</v>
      </c>
      <c r="D99" s="41"/>
      <c r="E99" s="41"/>
      <c r="F99" s="41"/>
      <c r="G99" s="41"/>
      <c r="H99" s="41"/>
      <c r="I99" s="41"/>
      <c r="J99" s="193">
        <f>BK99</f>
        <v>0</v>
      </c>
      <c r="K99" s="41"/>
      <c r="L99" s="45"/>
      <c r="M99" s="96"/>
      <c r="N99" s="194"/>
      <c r="O99" s="97"/>
      <c r="P99" s="195">
        <f>P100+P363</f>
        <v>0</v>
      </c>
      <c r="Q99" s="97"/>
      <c r="R99" s="195">
        <f>R100+R363</f>
        <v>141.72099716</v>
      </c>
      <c r="S99" s="97"/>
      <c r="T99" s="196">
        <f>T100+T363</f>
        <v>0</v>
      </c>
      <c r="U99" s="39"/>
      <c r="V99" s="39"/>
      <c r="W99" s="39"/>
      <c r="X99" s="39"/>
      <c r="Y99" s="39"/>
      <c r="Z99" s="39"/>
      <c r="AA99" s="39"/>
      <c r="AB99" s="39"/>
      <c r="AC99" s="39"/>
      <c r="AD99" s="39"/>
      <c r="AE99" s="39"/>
      <c r="AT99" s="18" t="s">
        <v>72</v>
      </c>
      <c r="AU99" s="18" t="s">
        <v>146</v>
      </c>
      <c r="BK99" s="197">
        <f>BK100+BK363</f>
        <v>0</v>
      </c>
    </row>
    <row r="100" spans="1:63" s="12" customFormat="1" ht="25.9" customHeight="1">
      <c r="A100" s="12"/>
      <c r="B100" s="198"/>
      <c r="C100" s="199"/>
      <c r="D100" s="200" t="s">
        <v>72</v>
      </c>
      <c r="E100" s="201" t="s">
        <v>173</v>
      </c>
      <c r="F100" s="201" t="s">
        <v>174</v>
      </c>
      <c r="G100" s="199"/>
      <c r="H100" s="199"/>
      <c r="I100" s="202"/>
      <c r="J100" s="203">
        <f>BK100</f>
        <v>0</v>
      </c>
      <c r="K100" s="199"/>
      <c r="L100" s="204"/>
      <c r="M100" s="205"/>
      <c r="N100" s="206"/>
      <c r="O100" s="206"/>
      <c r="P100" s="207">
        <f>P101+P142+P180+P211+P232+P359</f>
        <v>0</v>
      </c>
      <c r="Q100" s="206"/>
      <c r="R100" s="207">
        <f>R101+R142+R180+R211+R232+R359</f>
        <v>136.97944641</v>
      </c>
      <c r="S100" s="206"/>
      <c r="T100" s="208">
        <f>T101+T142+T180+T211+T232+T359</f>
        <v>0</v>
      </c>
      <c r="U100" s="12"/>
      <c r="V100" s="12"/>
      <c r="W100" s="12"/>
      <c r="X100" s="12"/>
      <c r="Y100" s="12"/>
      <c r="Z100" s="12"/>
      <c r="AA100" s="12"/>
      <c r="AB100" s="12"/>
      <c r="AC100" s="12"/>
      <c r="AD100" s="12"/>
      <c r="AE100" s="12"/>
      <c r="AR100" s="209" t="s">
        <v>81</v>
      </c>
      <c r="AT100" s="210" t="s">
        <v>72</v>
      </c>
      <c r="AU100" s="210" t="s">
        <v>73</v>
      </c>
      <c r="AY100" s="209" t="s">
        <v>175</v>
      </c>
      <c r="BK100" s="211">
        <f>BK101+BK142+BK180+BK211+BK232+BK359</f>
        <v>0</v>
      </c>
    </row>
    <row r="101" spans="1:63" s="12" customFormat="1" ht="22.8" customHeight="1">
      <c r="A101" s="12"/>
      <c r="B101" s="198"/>
      <c r="C101" s="199"/>
      <c r="D101" s="200" t="s">
        <v>72</v>
      </c>
      <c r="E101" s="212" t="s">
        <v>81</v>
      </c>
      <c r="F101" s="212" t="s">
        <v>176</v>
      </c>
      <c r="G101" s="199"/>
      <c r="H101" s="199"/>
      <c r="I101" s="202"/>
      <c r="J101" s="213">
        <f>BK101</f>
        <v>0</v>
      </c>
      <c r="K101" s="199"/>
      <c r="L101" s="204"/>
      <c r="M101" s="205"/>
      <c r="N101" s="206"/>
      <c r="O101" s="206"/>
      <c r="P101" s="207">
        <f>SUM(P102:P141)</f>
        <v>0</v>
      </c>
      <c r="Q101" s="206"/>
      <c r="R101" s="207">
        <f>SUM(R102:R141)</f>
        <v>0</v>
      </c>
      <c r="S101" s="206"/>
      <c r="T101" s="208">
        <f>SUM(T102:T141)</f>
        <v>0</v>
      </c>
      <c r="U101" s="12"/>
      <c r="V101" s="12"/>
      <c r="W101" s="12"/>
      <c r="X101" s="12"/>
      <c r="Y101" s="12"/>
      <c r="Z101" s="12"/>
      <c r="AA101" s="12"/>
      <c r="AB101" s="12"/>
      <c r="AC101" s="12"/>
      <c r="AD101" s="12"/>
      <c r="AE101" s="12"/>
      <c r="AR101" s="209" t="s">
        <v>81</v>
      </c>
      <c r="AT101" s="210" t="s">
        <v>72</v>
      </c>
      <c r="AU101" s="210" t="s">
        <v>81</v>
      </c>
      <c r="AY101" s="209" t="s">
        <v>175</v>
      </c>
      <c r="BK101" s="211">
        <f>SUM(BK102:BK141)</f>
        <v>0</v>
      </c>
    </row>
    <row r="102" spans="1:65" s="2" customFormat="1" ht="24.15" customHeight="1">
      <c r="A102" s="39"/>
      <c r="B102" s="40"/>
      <c r="C102" s="214" t="s">
        <v>81</v>
      </c>
      <c r="D102" s="214" t="s">
        <v>177</v>
      </c>
      <c r="E102" s="215" t="s">
        <v>754</v>
      </c>
      <c r="F102" s="216" t="s">
        <v>755</v>
      </c>
      <c r="G102" s="217" t="s">
        <v>180</v>
      </c>
      <c r="H102" s="218">
        <v>89.7</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181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2226</v>
      </c>
    </row>
    <row r="103" spans="1:47" s="2" customFormat="1" ht="12">
      <c r="A103" s="39"/>
      <c r="B103" s="40"/>
      <c r="C103" s="41"/>
      <c r="D103" s="228" t="s">
        <v>183</v>
      </c>
      <c r="E103" s="41"/>
      <c r="F103" s="229" t="s">
        <v>757</v>
      </c>
      <c r="G103" s="41"/>
      <c r="H103" s="41"/>
      <c r="I103" s="230"/>
      <c r="J103" s="41"/>
      <c r="K103" s="41"/>
      <c r="L103" s="45"/>
      <c r="M103" s="231"/>
      <c r="N103" s="232"/>
      <c r="O103" s="85"/>
      <c r="P103" s="85"/>
      <c r="Q103" s="85"/>
      <c r="R103" s="85"/>
      <c r="S103" s="85"/>
      <c r="T103" s="86"/>
      <c r="U103" s="39"/>
      <c r="V103" s="39"/>
      <c r="W103" s="39"/>
      <c r="X103" s="39"/>
      <c r="Y103" s="39"/>
      <c r="Z103" s="39"/>
      <c r="AA103" s="39"/>
      <c r="AB103" s="39"/>
      <c r="AC103" s="39"/>
      <c r="AD103" s="39"/>
      <c r="AE103" s="39"/>
      <c r="AT103" s="18" t="s">
        <v>183</v>
      </c>
      <c r="AU103" s="18" t="s">
        <v>83</v>
      </c>
    </row>
    <row r="104" spans="1:47" s="2" customFormat="1" ht="12">
      <c r="A104" s="39"/>
      <c r="B104" s="40"/>
      <c r="C104" s="41"/>
      <c r="D104" s="235" t="s">
        <v>203</v>
      </c>
      <c r="E104" s="41"/>
      <c r="F104" s="256" t="s">
        <v>204</v>
      </c>
      <c r="G104" s="41"/>
      <c r="H104" s="41"/>
      <c r="I104" s="230"/>
      <c r="J104" s="41"/>
      <c r="K104" s="41"/>
      <c r="L104" s="45"/>
      <c r="M104" s="231"/>
      <c r="N104" s="232"/>
      <c r="O104" s="85"/>
      <c r="P104" s="85"/>
      <c r="Q104" s="85"/>
      <c r="R104" s="85"/>
      <c r="S104" s="85"/>
      <c r="T104" s="86"/>
      <c r="U104" s="39"/>
      <c r="V104" s="39"/>
      <c r="W104" s="39"/>
      <c r="X104" s="39"/>
      <c r="Y104" s="39"/>
      <c r="Z104" s="39"/>
      <c r="AA104" s="39"/>
      <c r="AB104" s="39"/>
      <c r="AC104" s="39"/>
      <c r="AD104" s="39"/>
      <c r="AE104" s="39"/>
      <c r="AT104" s="18" t="s">
        <v>203</v>
      </c>
      <c r="AU104" s="18" t="s">
        <v>83</v>
      </c>
    </row>
    <row r="105" spans="1:51" s="13" customFormat="1" ht="12">
      <c r="A105" s="13"/>
      <c r="B105" s="233"/>
      <c r="C105" s="234"/>
      <c r="D105" s="235" t="s">
        <v>189</v>
      </c>
      <c r="E105" s="236" t="s">
        <v>19</v>
      </c>
      <c r="F105" s="237" t="s">
        <v>2227</v>
      </c>
      <c r="G105" s="234"/>
      <c r="H105" s="238">
        <v>89.7</v>
      </c>
      <c r="I105" s="239"/>
      <c r="J105" s="234"/>
      <c r="K105" s="234"/>
      <c r="L105" s="240"/>
      <c r="M105" s="241"/>
      <c r="N105" s="242"/>
      <c r="O105" s="242"/>
      <c r="P105" s="242"/>
      <c r="Q105" s="242"/>
      <c r="R105" s="242"/>
      <c r="S105" s="242"/>
      <c r="T105" s="243"/>
      <c r="U105" s="13"/>
      <c r="V105" s="13"/>
      <c r="W105" s="13"/>
      <c r="X105" s="13"/>
      <c r="Y105" s="13"/>
      <c r="Z105" s="13"/>
      <c r="AA105" s="13"/>
      <c r="AB105" s="13"/>
      <c r="AC105" s="13"/>
      <c r="AD105" s="13"/>
      <c r="AE105" s="13"/>
      <c r="AT105" s="244" t="s">
        <v>189</v>
      </c>
      <c r="AU105" s="244" t="s">
        <v>83</v>
      </c>
      <c r="AV105" s="13" t="s">
        <v>83</v>
      </c>
      <c r="AW105" s="13" t="s">
        <v>35</v>
      </c>
      <c r="AX105" s="13" t="s">
        <v>81</v>
      </c>
      <c r="AY105" s="244" t="s">
        <v>175</v>
      </c>
    </row>
    <row r="106" spans="1:65" s="2" customFormat="1" ht="44.25" customHeight="1">
      <c r="A106" s="39"/>
      <c r="B106" s="40"/>
      <c r="C106" s="214" t="s">
        <v>83</v>
      </c>
      <c r="D106" s="214" t="s">
        <v>177</v>
      </c>
      <c r="E106" s="215" t="s">
        <v>759</v>
      </c>
      <c r="F106" s="216" t="s">
        <v>760</v>
      </c>
      <c r="G106" s="217" t="s">
        <v>215</v>
      </c>
      <c r="H106" s="218">
        <v>0.525</v>
      </c>
      <c r="I106" s="219"/>
      <c r="J106" s="220">
        <f>ROUND(I106*H106,2)</f>
        <v>0</v>
      </c>
      <c r="K106" s="221"/>
      <c r="L106" s="45"/>
      <c r="M106" s="222" t="s">
        <v>19</v>
      </c>
      <c r="N106" s="223" t="s">
        <v>44</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181</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2228</v>
      </c>
    </row>
    <row r="107" spans="1:47" s="2" customFormat="1" ht="12">
      <c r="A107" s="39"/>
      <c r="B107" s="40"/>
      <c r="C107" s="41"/>
      <c r="D107" s="228" t="s">
        <v>183</v>
      </c>
      <c r="E107" s="41"/>
      <c r="F107" s="229" t="s">
        <v>762</v>
      </c>
      <c r="G107" s="41"/>
      <c r="H107" s="41"/>
      <c r="I107" s="230"/>
      <c r="J107" s="41"/>
      <c r="K107" s="41"/>
      <c r="L107" s="45"/>
      <c r="M107" s="231"/>
      <c r="N107" s="232"/>
      <c r="O107" s="85"/>
      <c r="P107" s="85"/>
      <c r="Q107" s="85"/>
      <c r="R107" s="85"/>
      <c r="S107" s="85"/>
      <c r="T107" s="86"/>
      <c r="U107" s="39"/>
      <c r="V107" s="39"/>
      <c r="W107" s="39"/>
      <c r="X107" s="39"/>
      <c r="Y107" s="39"/>
      <c r="Z107" s="39"/>
      <c r="AA107" s="39"/>
      <c r="AB107" s="39"/>
      <c r="AC107" s="39"/>
      <c r="AD107" s="39"/>
      <c r="AE107" s="39"/>
      <c r="AT107" s="18" t="s">
        <v>183</v>
      </c>
      <c r="AU107" s="18" t="s">
        <v>83</v>
      </c>
    </row>
    <row r="108" spans="1:51" s="13" customFormat="1" ht="12">
      <c r="A108" s="13"/>
      <c r="B108" s="233"/>
      <c r="C108" s="234"/>
      <c r="D108" s="235" t="s">
        <v>189</v>
      </c>
      <c r="E108" s="236" t="s">
        <v>19</v>
      </c>
      <c r="F108" s="237" t="s">
        <v>2229</v>
      </c>
      <c r="G108" s="234"/>
      <c r="H108" s="238">
        <v>0.525</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189</v>
      </c>
      <c r="AU108" s="244" t="s">
        <v>83</v>
      </c>
      <c r="AV108" s="13" t="s">
        <v>83</v>
      </c>
      <c r="AW108" s="13" t="s">
        <v>35</v>
      </c>
      <c r="AX108" s="13" t="s">
        <v>81</v>
      </c>
      <c r="AY108" s="244" t="s">
        <v>175</v>
      </c>
    </row>
    <row r="109" spans="1:65" s="2" customFormat="1" ht="44.25" customHeight="1">
      <c r="A109" s="39"/>
      <c r="B109" s="40"/>
      <c r="C109" s="214" t="s">
        <v>191</v>
      </c>
      <c r="D109" s="214" t="s">
        <v>177</v>
      </c>
      <c r="E109" s="215" t="s">
        <v>2230</v>
      </c>
      <c r="F109" s="216" t="s">
        <v>2231</v>
      </c>
      <c r="G109" s="217" t="s">
        <v>215</v>
      </c>
      <c r="H109" s="218">
        <v>5.868</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2232</v>
      </c>
    </row>
    <row r="110" spans="1:47" s="2" customFormat="1" ht="12">
      <c r="A110" s="39"/>
      <c r="B110" s="40"/>
      <c r="C110" s="41"/>
      <c r="D110" s="228" t="s">
        <v>183</v>
      </c>
      <c r="E110" s="41"/>
      <c r="F110" s="229" t="s">
        <v>2233</v>
      </c>
      <c r="G110" s="41"/>
      <c r="H110" s="41"/>
      <c r="I110" s="230"/>
      <c r="J110" s="41"/>
      <c r="K110" s="41"/>
      <c r="L110" s="45"/>
      <c r="M110" s="231"/>
      <c r="N110" s="232"/>
      <c r="O110" s="85"/>
      <c r="P110" s="85"/>
      <c r="Q110" s="85"/>
      <c r="R110" s="85"/>
      <c r="S110" s="85"/>
      <c r="T110" s="86"/>
      <c r="U110" s="39"/>
      <c r="V110" s="39"/>
      <c r="W110" s="39"/>
      <c r="X110" s="39"/>
      <c r="Y110" s="39"/>
      <c r="Z110" s="39"/>
      <c r="AA110" s="39"/>
      <c r="AB110" s="39"/>
      <c r="AC110" s="39"/>
      <c r="AD110" s="39"/>
      <c r="AE110" s="39"/>
      <c r="AT110" s="18" t="s">
        <v>183</v>
      </c>
      <c r="AU110" s="18" t="s">
        <v>83</v>
      </c>
    </row>
    <row r="111" spans="1:47" s="2" customFormat="1" ht="12">
      <c r="A111" s="39"/>
      <c r="B111" s="40"/>
      <c r="C111" s="41"/>
      <c r="D111" s="235" t="s">
        <v>203</v>
      </c>
      <c r="E111" s="41"/>
      <c r="F111" s="256" t="s">
        <v>1667</v>
      </c>
      <c r="G111" s="41"/>
      <c r="H111" s="41"/>
      <c r="I111" s="230"/>
      <c r="J111" s="41"/>
      <c r="K111" s="41"/>
      <c r="L111" s="45"/>
      <c r="M111" s="231"/>
      <c r="N111" s="232"/>
      <c r="O111" s="85"/>
      <c r="P111" s="85"/>
      <c r="Q111" s="85"/>
      <c r="R111" s="85"/>
      <c r="S111" s="85"/>
      <c r="T111" s="86"/>
      <c r="U111" s="39"/>
      <c r="V111" s="39"/>
      <c r="W111" s="39"/>
      <c r="X111" s="39"/>
      <c r="Y111" s="39"/>
      <c r="Z111" s="39"/>
      <c r="AA111" s="39"/>
      <c r="AB111" s="39"/>
      <c r="AC111" s="39"/>
      <c r="AD111" s="39"/>
      <c r="AE111" s="39"/>
      <c r="AT111" s="18" t="s">
        <v>203</v>
      </c>
      <c r="AU111" s="18" t="s">
        <v>83</v>
      </c>
    </row>
    <row r="112" spans="1:51" s="13" customFormat="1" ht="12">
      <c r="A112" s="13"/>
      <c r="B112" s="233"/>
      <c r="C112" s="234"/>
      <c r="D112" s="235" t="s">
        <v>189</v>
      </c>
      <c r="E112" s="236" t="s">
        <v>19</v>
      </c>
      <c r="F112" s="237" t="s">
        <v>2234</v>
      </c>
      <c r="G112" s="234"/>
      <c r="H112" s="238">
        <v>5.868</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81</v>
      </c>
      <c r="AY112" s="244" t="s">
        <v>175</v>
      </c>
    </row>
    <row r="113" spans="1:65" s="2" customFormat="1" ht="49.05" customHeight="1">
      <c r="A113" s="39"/>
      <c r="B113" s="40"/>
      <c r="C113" s="214" t="s">
        <v>181</v>
      </c>
      <c r="D113" s="214" t="s">
        <v>177</v>
      </c>
      <c r="E113" s="215" t="s">
        <v>232</v>
      </c>
      <c r="F113" s="216" t="s">
        <v>233</v>
      </c>
      <c r="G113" s="217" t="s">
        <v>215</v>
      </c>
      <c r="H113" s="218">
        <v>23.5</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181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2235</v>
      </c>
    </row>
    <row r="114" spans="1:47" s="2" customFormat="1" ht="12">
      <c r="A114" s="39"/>
      <c r="B114" s="40"/>
      <c r="C114" s="41"/>
      <c r="D114" s="228" t="s">
        <v>183</v>
      </c>
      <c r="E114" s="41"/>
      <c r="F114" s="229" t="s">
        <v>235</v>
      </c>
      <c r="G114" s="41"/>
      <c r="H114" s="41"/>
      <c r="I114" s="230"/>
      <c r="J114" s="41"/>
      <c r="K114" s="41"/>
      <c r="L114" s="45"/>
      <c r="M114" s="231"/>
      <c r="N114" s="232"/>
      <c r="O114" s="85"/>
      <c r="P114" s="85"/>
      <c r="Q114" s="85"/>
      <c r="R114" s="85"/>
      <c r="S114" s="85"/>
      <c r="T114" s="86"/>
      <c r="U114" s="39"/>
      <c r="V114" s="39"/>
      <c r="W114" s="39"/>
      <c r="X114" s="39"/>
      <c r="Y114" s="39"/>
      <c r="Z114" s="39"/>
      <c r="AA114" s="39"/>
      <c r="AB114" s="39"/>
      <c r="AC114" s="39"/>
      <c r="AD114" s="39"/>
      <c r="AE114" s="39"/>
      <c r="AT114" s="18" t="s">
        <v>183</v>
      </c>
      <c r="AU114" s="18" t="s">
        <v>83</v>
      </c>
    </row>
    <row r="115" spans="1:47" s="2" customFormat="1" ht="12">
      <c r="A115" s="39"/>
      <c r="B115" s="40"/>
      <c r="C115" s="41"/>
      <c r="D115" s="235" t="s">
        <v>203</v>
      </c>
      <c r="E115" s="41"/>
      <c r="F115" s="256" t="s">
        <v>2236</v>
      </c>
      <c r="G115" s="41"/>
      <c r="H115" s="41"/>
      <c r="I115" s="230"/>
      <c r="J115" s="41"/>
      <c r="K115" s="41"/>
      <c r="L115" s="45"/>
      <c r="M115" s="231"/>
      <c r="N115" s="232"/>
      <c r="O115" s="85"/>
      <c r="P115" s="85"/>
      <c r="Q115" s="85"/>
      <c r="R115" s="85"/>
      <c r="S115" s="85"/>
      <c r="T115" s="86"/>
      <c r="U115" s="39"/>
      <c r="V115" s="39"/>
      <c r="W115" s="39"/>
      <c r="X115" s="39"/>
      <c r="Y115" s="39"/>
      <c r="Z115" s="39"/>
      <c r="AA115" s="39"/>
      <c r="AB115" s="39"/>
      <c r="AC115" s="39"/>
      <c r="AD115" s="39"/>
      <c r="AE115" s="39"/>
      <c r="AT115" s="18" t="s">
        <v>203</v>
      </c>
      <c r="AU115" s="18" t="s">
        <v>83</v>
      </c>
    </row>
    <row r="116" spans="1:51" s="13" customFormat="1" ht="12">
      <c r="A116" s="13"/>
      <c r="B116" s="233"/>
      <c r="C116" s="234"/>
      <c r="D116" s="235" t="s">
        <v>189</v>
      </c>
      <c r="E116" s="236" t="s">
        <v>19</v>
      </c>
      <c r="F116" s="237" t="s">
        <v>2237</v>
      </c>
      <c r="G116" s="234"/>
      <c r="H116" s="238">
        <v>23.472</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189</v>
      </c>
      <c r="AU116" s="244" t="s">
        <v>83</v>
      </c>
      <c r="AV116" s="13" t="s">
        <v>83</v>
      </c>
      <c r="AW116" s="13" t="s">
        <v>35</v>
      </c>
      <c r="AX116" s="13" t="s">
        <v>73</v>
      </c>
      <c r="AY116" s="244" t="s">
        <v>175</v>
      </c>
    </row>
    <row r="117" spans="1:51" s="13" customFormat="1" ht="12">
      <c r="A117" s="13"/>
      <c r="B117" s="233"/>
      <c r="C117" s="234"/>
      <c r="D117" s="235" t="s">
        <v>189</v>
      </c>
      <c r="E117" s="236" t="s">
        <v>19</v>
      </c>
      <c r="F117" s="237" t="s">
        <v>2238</v>
      </c>
      <c r="G117" s="234"/>
      <c r="H117" s="238">
        <v>23.5</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189</v>
      </c>
      <c r="AU117" s="244" t="s">
        <v>83</v>
      </c>
      <c r="AV117" s="13" t="s">
        <v>83</v>
      </c>
      <c r="AW117" s="13" t="s">
        <v>35</v>
      </c>
      <c r="AX117" s="13" t="s">
        <v>81</v>
      </c>
      <c r="AY117" s="244" t="s">
        <v>175</v>
      </c>
    </row>
    <row r="118" spans="1:65" s="2" customFormat="1" ht="62.7" customHeight="1">
      <c r="A118" s="39"/>
      <c r="B118" s="40"/>
      <c r="C118" s="214" t="s">
        <v>212</v>
      </c>
      <c r="D118" s="214" t="s">
        <v>177</v>
      </c>
      <c r="E118" s="215" t="s">
        <v>247</v>
      </c>
      <c r="F118" s="216" t="s">
        <v>248</v>
      </c>
      <c r="G118" s="217" t="s">
        <v>215</v>
      </c>
      <c r="H118" s="218">
        <v>3.124</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2239</v>
      </c>
    </row>
    <row r="119" spans="1:47" s="2" customFormat="1" ht="12">
      <c r="A119" s="39"/>
      <c r="B119" s="40"/>
      <c r="C119" s="41"/>
      <c r="D119" s="228" t="s">
        <v>183</v>
      </c>
      <c r="E119" s="41"/>
      <c r="F119" s="229" t="s">
        <v>250</v>
      </c>
      <c r="G119" s="41"/>
      <c r="H119" s="41"/>
      <c r="I119" s="230"/>
      <c r="J119" s="41"/>
      <c r="K119" s="41"/>
      <c r="L119" s="45"/>
      <c r="M119" s="231"/>
      <c r="N119" s="232"/>
      <c r="O119" s="85"/>
      <c r="P119" s="85"/>
      <c r="Q119" s="85"/>
      <c r="R119" s="85"/>
      <c r="S119" s="85"/>
      <c r="T119" s="86"/>
      <c r="U119" s="39"/>
      <c r="V119" s="39"/>
      <c r="W119" s="39"/>
      <c r="X119" s="39"/>
      <c r="Y119" s="39"/>
      <c r="Z119" s="39"/>
      <c r="AA119" s="39"/>
      <c r="AB119" s="39"/>
      <c r="AC119" s="39"/>
      <c r="AD119" s="39"/>
      <c r="AE119" s="39"/>
      <c r="AT119" s="18" t="s">
        <v>183</v>
      </c>
      <c r="AU119" s="18" t="s">
        <v>83</v>
      </c>
    </row>
    <row r="120" spans="1:51" s="13" customFormat="1" ht="12">
      <c r="A120" s="13"/>
      <c r="B120" s="233"/>
      <c r="C120" s="234"/>
      <c r="D120" s="235" t="s">
        <v>189</v>
      </c>
      <c r="E120" s="236" t="s">
        <v>19</v>
      </c>
      <c r="F120" s="237" t="s">
        <v>2240</v>
      </c>
      <c r="G120" s="234"/>
      <c r="H120" s="238">
        <v>1.9</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189</v>
      </c>
      <c r="AU120" s="244" t="s">
        <v>83</v>
      </c>
      <c r="AV120" s="13" t="s">
        <v>83</v>
      </c>
      <c r="AW120" s="13" t="s">
        <v>35</v>
      </c>
      <c r="AX120" s="13" t="s">
        <v>73</v>
      </c>
      <c r="AY120" s="244" t="s">
        <v>175</v>
      </c>
    </row>
    <row r="121" spans="1:51" s="13" customFormat="1" ht="12">
      <c r="A121" s="13"/>
      <c r="B121" s="233"/>
      <c r="C121" s="234"/>
      <c r="D121" s="235" t="s">
        <v>189</v>
      </c>
      <c r="E121" s="236" t="s">
        <v>19</v>
      </c>
      <c r="F121" s="237" t="s">
        <v>2241</v>
      </c>
      <c r="G121" s="234"/>
      <c r="H121" s="238">
        <v>1.224</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189</v>
      </c>
      <c r="AU121" s="244" t="s">
        <v>83</v>
      </c>
      <c r="AV121" s="13" t="s">
        <v>83</v>
      </c>
      <c r="AW121" s="13" t="s">
        <v>35</v>
      </c>
      <c r="AX121" s="13" t="s">
        <v>73</v>
      </c>
      <c r="AY121" s="244" t="s">
        <v>175</v>
      </c>
    </row>
    <row r="122" spans="1:51" s="14" customFormat="1" ht="12">
      <c r="A122" s="14"/>
      <c r="B122" s="245"/>
      <c r="C122" s="246"/>
      <c r="D122" s="235" t="s">
        <v>189</v>
      </c>
      <c r="E122" s="247" t="s">
        <v>19</v>
      </c>
      <c r="F122" s="248" t="s">
        <v>198</v>
      </c>
      <c r="G122" s="246"/>
      <c r="H122" s="249">
        <v>3.1239999999999997</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189</v>
      </c>
      <c r="AU122" s="255" t="s">
        <v>83</v>
      </c>
      <c r="AV122" s="14" t="s">
        <v>181</v>
      </c>
      <c r="AW122" s="14" t="s">
        <v>35</v>
      </c>
      <c r="AX122" s="14" t="s">
        <v>81</v>
      </c>
      <c r="AY122" s="255" t="s">
        <v>175</v>
      </c>
    </row>
    <row r="123" spans="1:65" s="2" customFormat="1" ht="62.7" customHeight="1">
      <c r="A123" s="39"/>
      <c r="B123" s="40"/>
      <c r="C123" s="214" t="s">
        <v>223</v>
      </c>
      <c r="D123" s="214" t="s">
        <v>177</v>
      </c>
      <c r="E123" s="215" t="s">
        <v>260</v>
      </c>
      <c r="F123" s="216" t="s">
        <v>261</v>
      </c>
      <c r="G123" s="217" t="s">
        <v>215</v>
      </c>
      <c r="H123" s="218">
        <v>35.88</v>
      </c>
      <c r="I123" s="219"/>
      <c r="J123" s="220">
        <f>ROUND(I123*H123,2)</f>
        <v>0</v>
      </c>
      <c r="K123" s="221"/>
      <c r="L123" s="45"/>
      <c r="M123" s="222" t="s">
        <v>19</v>
      </c>
      <c r="N123" s="223" t="s">
        <v>44</v>
      </c>
      <c r="O123" s="85"/>
      <c r="P123" s="224">
        <f>O123*H123</f>
        <v>0</v>
      </c>
      <c r="Q123" s="224">
        <v>0</v>
      </c>
      <c r="R123" s="224">
        <f>Q123*H123</f>
        <v>0</v>
      </c>
      <c r="S123" s="224">
        <v>0</v>
      </c>
      <c r="T123" s="225">
        <f>S123*H123</f>
        <v>0</v>
      </c>
      <c r="U123" s="39"/>
      <c r="V123" s="39"/>
      <c r="W123" s="39"/>
      <c r="X123" s="39"/>
      <c r="Y123" s="39"/>
      <c r="Z123" s="39"/>
      <c r="AA123" s="39"/>
      <c r="AB123" s="39"/>
      <c r="AC123" s="39"/>
      <c r="AD123" s="39"/>
      <c r="AE123" s="39"/>
      <c r="AR123" s="226" t="s">
        <v>181</v>
      </c>
      <c r="AT123" s="226" t="s">
        <v>177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2242</v>
      </c>
    </row>
    <row r="124" spans="1:47" s="2" customFormat="1" ht="12">
      <c r="A124" s="39"/>
      <c r="B124" s="40"/>
      <c r="C124" s="41"/>
      <c r="D124" s="228" t="s">
        <v>183</v>
      </c>
      <c r="E124" s="41"/>
      <c r="F124" s="229" t="s">
        <v>263</v>
      </c>
      <c r="G124" s="41"/>
      <c r="H124" s="41"/>
      <c r="I124" s="230"/>
      <c r="J124" s="41"/>
      <c r="K124" s="41"/>
      <c r="L124" s="45"/>
      <c r="M124" s="231"/>
      <c r="N124" s="232"/>
      <c r="O124" s="85"/>
      <c r="P124" s="85"/>
      <c r="Q124" s="85"/>
      <c r="R124" s="85"/>
      <c r="S124" s="85"/>
      <c r="T124" s="86"/>
      <c r="U124" s="39"/>
      <c r="V124" s="39"/>
      <c r="W124" s="39"/>
      <c r="X124" s="39"/>
      <c r="Y124" s="39"/>
      <c r="Z124" s="39"/>
      <c r="AA124" s="39"/>
      <c r="AB124" s="39"/>
      <c r="AC124" s="39"/>
      <c r="AD124" s="39"/>
      <c r="AE124" s="39"/>
      <c r="AT124" s="18" t="s">
        <v>183</v>
      </c>
      <c r="AU124" s="18" t="s">
        <v>83</v>
      </c>
    </row>
    <row r="125" spans="1:51" s="15" customFormat="1" ht="12">
      <c r="A125" s="15"/>
      <c r="B125" s="257"/>
      <c r="C125" s="258"/>
      <c r="D125" s="235" t="s">
        <v>189</v>
      </c>
      <c r="E125" s="259" t="s">
        <v>19</v>
      </c>
      <c r="F125" s="260" t="s">
        <v>264</v>
      </c>
      <c r="G125" s="258"/>
      <c r="H125" s="259" t="s">
        <v>19</v>
      </c>
      <c r="I125" s="261"/>
      <c r="J125" s="258"/>
      <c r="K125" s="258"/>
      <c r="L125" s="262"/>
      <c r="M125" s="263"/>
      <c r="N125" s="264"/>
      <c r="O125" s="264"/>
      <c r="P125" s="264"/>
      <c r="Q125" s="264"/>
      <c r="R125" s="264"/>
      <c r="S125" s="264"/>
      <c r="T125" s="265"/>
      <c r="U125" s="15"/>
      <c r="V125" s="15"/>
      <c r="W125" s="15"/>
      <c r="X125" s="15"/>
      <c r="Y125" s="15"/>
      <c r="Z125" s="15"/>
      <c r="AA125" s="15"/>
      <c r="AB125" s="15"/>
      <c r="AC125" s="15"/>
      <c r="AD125" s="15"/>
      <c r="AE125" s="15"/>
      <c r="AT125" s="266" t="s">
        <v>189</v>
      </c>
      <c r="AU125" s="266" t="s">
        <v>83</v>
      </c>
      <c r="AV125" s="15" t="s">
        <v>81</v>
      </c>
      <c r="AW125" s="15" t="s">
        <v>35</v>
      </c>
      <c r="AX125" s="15" t="s">
        <v>73</v>
      </c>
      <c r="AY125" s="266" t="s">
        <v>175</v>
      </c>
    </row>
    <row r="126" spans="1:51" s="13" customFormat="1" ht="12">
      <c r="A126" s="13"/>
      <c r="B126" s="233"/>
      <c r="C126" s="234"/>
      <c r="D126" s="235" t="s">
        <v>189</v>
      </c>
      <c r="E126" s="236" t="s">
        <v>19</v>
      </c>
      <c r="F126" s="237" t="s">
        <v>2243</v>
      </c>
      <c r="G126" s="234"/>
      <c r="H126" s="238">
        <v>35.88</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189</v>
      </c>
      <c r="AU126" s="244" t="s">
        <v>83</v>
      </c>
      <c r="AV126" s="13" t="s">
        <v>83</v>
      </c>
      <c r="AW126" s="13" t="s">
        <v>35</v>
      </c>
      <c r="AX126" s="13" t="s">
        <v>81</v>
      </c>
      <c r="AY126" s="244" t="s">
        <v>175</v>
      </c>
    </row>
    <row r="127" spans="1:65" s="2" customFormat="1" ht="44.25" customHeight="1">
      <c r="A127" s="39"/>
      <c r="B127" s="40"/>
      <c r="C127" s="214" t="s">
        <v>231</v>
      </c>
      <c r="D127" s="214" t="s">
        <v>177</v>
      </c>
      <c r="E127" s="215" t="s">
        <v>2244</v>
      </c>
      <c r="F127" s="216" t="s">
        <v>2245</v>
      </c>
      <c r="G127" s="217" t="s">
        <v>215</v>
      </c>
      <c r="H127" s="218">
        <v>1.9</v>
      </c>
      <c r="I127" s="219"/>
      <c r="J127" s="220">
        <f>ROUND(I127*H127,2)</f>
        <v>0</v>
      </c>
      <c r="K127" s="221"/>
      <c r="L127" s="45"/>
      <c r="M127" s="222" t="s">
        <v>19</v>
      </c>
      <c r="N127" s="223"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2246</v>
      </c>
    </row>
    <row r="128" spans="1:47" s="2" customFormat="1" ht="12">
      <c r="A128" s="39"/>
      <c r="B128" s="40"/>
      <c r="C128" s="41"/>
      <c r="D128" s="228" t="s">
        <v>183</v>
      </c>
      <c r="E128" s="41"/>
      <c r="F128" s="229" t="s">
        <v>2247</v>
      </c>
      <c r="G128" s="41"/>
      <c r="H128" s="41"/>
      <c r="I128" s="230"/>
      <c r="J128" s="41"/>
      <c r="K128" s="41"/>
      <c r="L128" s="45"/>
      <c r="M128" s="231"/>
      <c r="N128" s="232"/>
      <c r="O128" s="85"/>
      <c r="P128" s="85"/>
      <c r="Q128" s="85"/>
      <c r="R128" s="85"/>
      <c r="S128" s="85"/>
      <c r="T128" s="86"/>
      <c r="U128" s="39"/>
      <c r="V128" s="39"/>
      <c r="W128" s="39"/>
      <c r="X128" s="39"/>
      <c r="Y128" s="39"/>
      <c r="Z128" s="39"/>
      <c r="AA128" s="39"/>
      <c r="AB128" s="39"/>
      <c r="AC128" s="39"/>
      <c r="AD128" s="39"/>
      <c r="AE128" s="39"/>
      <c r="AT128" s="18" t="s">
        <v>183</v>
      </c>
      <c r="AU128" s="18" t="s">
        <v>83</v>
      </c>
    </row>
    <row r="129" spans="1:51" s="13" customFormat="1" ht="12">
      <c r="A129" s="13"/>
      <c r="B129" s="233"/>
      <c r="C129" s="234"/>
      <c r="D129" s="235" t="s">
        <v>189</v>
      </c>
      <c r="E129" s="236" t="s">
        <v>19</v>
      </c>
      <c r="F129" s="237" t="s">
        <v>2248</v>
      </c>
      <c r="G129" s="234"/>
      <c r="H129" s="238">
        <v>1.9</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189</v>
      </c>
      <c r="AU129" s="244" t="s">
        <v>83</v>
      </c>
      <c r="AV129" s="13" t="s">
        <v>83</v>
      </c>
      <c r="AW129" s="13" t="s">
        <v>35</v>
      </c>
      <c r="AX129" s="13" t="s">
        <v>81</v>
      </c>
      <c r="AY129" s="244" t="s">
        <v>175</v>
      </c>
    </row>
    <row r="130" spans="1:65" s="2" customFormat="1" ht="16.5" customHeight="1">
      <c r="A130" s="39"/>
      <c r="B130" s="40"/>
      <c r="C130" s="267" t="s">
        <v>239</v>
      </c>
      <c r="D130" s="267" t="s">
        <v>307</v>
      </c>
      <c r="E130" s="268" t="s">
        <v>1302</v>
      </c>
      <c r="F130" s="269" t="s">
        <v>1303</v>
      </c>
      <c r="G130" s="270" t="s">
        <v>281</v>
      </c>
      <c r="H130" s="271">
        <v>5.05</v>
      </c>
      <c r="I130" s="272"/>
      <c r="J130" s="273">
        <f>ROUND(I130*H130,2)</f>
        <v>0</v>
      </c>
      <c r="K130" s="274"/>
      <c r="L130" s="275"/>
      <c r="M130" s="276" t="s">
        <v>19</v>
      </c>
      <c r="N130" s="277"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239</v>
      </c>
      <c r="AT130" s="226" t="s">
        <v>307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2249</v>
      </c>
    </row>
    <row r="131" spans="1:51" s="15" customFormat="1" ht="12">
      <c r="A131" s="15"/>
      <c r="B131" s="257"/>
      <c r="C131" s="258"/>
      <c r="D131" s="235" t="s">
        <v>189</v>
      </c>
      <c r="E131" s="259" t="s">
        <v>19</v>
      </c>
      <c r="F131" s="260" t="s">
        <v>2250</v>
      </c>
      <c r="G131" s="258"/>
      <c r="H131" s="259" t="s">
        <v>19</v>
      </c>
      <c r="I131" s="261"/>
      <c r="J131" s="258"/>
      <c r="K131" s="258"/>
      <c r="L131" s="262"/>
      <c r="M131" s="263"/>
      <c r="N131" s="264"/>
      <c r="O131" s="264"/>
      <c r="P131" s="264"/>
      <c r="Q131" s="264"/>
      <c r="R131" s="264"/>
      <c r="S131" s="264"/>
      <c r="T131" s="265"/>
      <c r="U131" s="15"/>
      <c r="V131" s="15"/>
      <c r="W131" s="15"/>
      <c r="X131" s="15"/>
      <c r="Y131" s="15"/>
      <c r="Z131" s="15"/>
      <c r="AA131" s="15"/>
      <c r="AB131" s="15"/>
      <c r="AC131" s="15"/>
      <c r="AD131" s="15"/>
      <c r="AE131" s="15"/>
      <c r="AT131" s="266" t="s">
        <v>189</v>
      </c>
      <c r="AU131" s="266" t="s">
        <v>83</v>
      </c>
      <c r="AV131" s="15" t="s">
        <v>81</v>
      </c>
      <c r="AW131" s="15" t="s">
        <v>35</v>
      </c>
      <c r="AX131" s="15" t="s">
        <v>73</v>
      </c>
      <c r="AY131" s="266" t="s">
        <v>175</v>
      </c>
    </row>
    <row r="132" spans="1:51" s="13" customFormat="1" ht="12">
      <c r="A132" s="13"/>
      <c r="B132" s="233"/>
      <c r="C132" s="234"/>
      <c r="D132" s="235" t="s">
        <v>189</v>
      </c>
      <c r="E132" s="236" t="s">
        <v>19</v>
      </c>
      <c r="F132" s="237" t="s">
        <v>2251</v>
      </c>
      <c r="G132" s="234"/>
      <c r="H132" s="238">
        <v>5.05</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189</v>
      </c>
      <c r="AU132" s="244" t="s">
        <v>83</v>
      </c>
      <c r="AV132" s="13" t="s">
        <v>83</v>
      </c>
      <c r="AW132" s="13" t="s">
        <v>35</v>
      </c>
      <c r="AX132" s="13" t="s">
        <v>81</v>
      </c>
      <c r="AY132" s="244" t="s">
        <v>175</v>
      </c>
    </row>
    <row r="133" spans="1:65" s="2" customFormat="1" ht="44.25" customHeight="1">
      <c r="A133" s="39"/>
      <c r="B133" s="40"/>
      <c r="C133" s="214" t="s">
        <v>246</v>
      </c>
      <c r="D133" s="214" t="s">
        <v>177</v>
      </c>
      <c r="E133" s="215" t="s">
        <v>1682</v>
      </c>
      <c r="F133" s="216" t="s">
        <v>1683</v>
      </c>
      <c r="G133" s="217" t="s">
        <v>215</v>
      </c>
      <c r="H133" s="218">
        <v>26.5</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2252</v>
      </c>
    </row>
    <row r="134" spans="1:47" s="2" customFormat="1" ht="12">
      <c r="A134" s="39"/>
      <c r="B134" s="40"/>
      <c r="C134" s="41"/>
      <c r="D134" s="228" t="s">
        <v>183</v>
      </c>
      <c r="E134" s="41"/>
      <c r="F134" s="229" t="s">
        <v>1685</v>
      </c>
      <c r="G134" s="41"/>
      <c r="H134" s="41"/>
      <c r="I134" s="230"/>
      <c r="J134" s="41"/>
      <c r="K134" s="41"/>
      <c r="L134" s="45"/>
      <c r="M134" s="231"/>
      <c r="N134" s="232"/>
      <c r="O134" s="85"/>
      <c r="P134" s="85"/>
      <c r="Q134" s="85"/>
      <c r="R134" s="85"/>
      <c r="S134" s="85"/>
      <c r="T134" s="86"/>
      <c r="U134" s="39"/>
      <c r="V134" s="39"/>
      <c r="W134" s="39"/>
      <c r="X134" s="39"/>
      <c r="Y134" s="39"/>
      <c r="Z134" s="39"/>
      <c r="AA134" s="39"/>
      <c r="AB134" s="39"/>
      <c r="AC134" s="39"/>
      <c r="AD134" s="39"/>
      <c r="AE134" s="39"/>
      <c r="AT134" s="18" t="s">
        <v>183</v>
      </c>
      <c r="AU134" s="18" t="s">
        <v>83</v>
      </c>
    </row>
    <row r="135" spans="1:51" s="13" customFormat="1" ht="12">
      <c r="A135" s="13"/>
      <c r="B135" s="233"/>
      <c r="C135" s="234"/>
      <c r="D135" s="235" t="s">
        <v>189</v>
      </c>
      <c r="E135" s="236" t="s">
        <v>19</v>
      </c>
      <c r="F135" s="237" t="s">
        <v>2253</v>
      </c>
      <c r="G135" s="234"/>
      <c r="H135" s="238">
        <v>29.893</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189</v>
      </c>
      <c r="AU135" s="244" t="s">
        <v>83</v>
      </c>
      <c r="AV135" s="13" t="s">
        <v>83</v>
      </c>
      <c r="AW135" s="13" t="s">
        <v>35</v>
      </c>
      <c r="AX135" s="13" t="s">
        <v>73</v>
      </c>
      <c r="AY135" s="244" t="s">
        <v>175</v>
      </c>
    </row>
    <row r="136" spans="1:51" s="13" customFormat="1" ht="12">
      <c r="A136" s="13"/>
      <c r="B136" s="233"/>
      <c r="C136" s="234"/>
      <c r="D136" s="235" t="s">
        <v>189</v>
      </c>
      <c r="E136" s="236" t="s">
        <v>19</v>
      </c>
      <c r="F136" s="237" t="s">
        <v>2254</v>
      </c>
      <c r="G136" s="234"/>
      <c r="H136" s="238">
        <v>-5.868</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189</v>
      </c>
      <c r="AU136" s="244" t="s">
        <v>83</v>
      </c>
      <c r="AV136" s="13" t="s">
        <v>83</v>
      </c>
      <c r="AW136" s="13" t="s">
        <v>35</v>
      </c>
      <c r="AX136" s="13" t="s">
        <v>73</v>
      </c>
      <c r="AY136" s="244" t="s">
        <v>175</v>
      </c>
    </row>
    <row r="137" spans="1:51" s="13" customFormat="1" ht="12">
      <c r="A137" s="13"/>
      <c r="B137" s="233"/>
      <c r="C137" s="234"/>
      <c r="D137" s="235" t="s">
        <v>189</v>
      </c>
      <c r="E137" s="236" t="s">
        <v>19</v>
      </c>
      <c r="F137" s="237" t="s">
        <v>2255</v>
      </c>
      <c r="G137" s="234"/>
      <c r="H137" s="238">
        <v>-2.342</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73</v>
      </c>
      <c r="AY137" s="244" t="s">
        <v>175</v>
      </c>
    </row>
    <row r="138" spans="1:51" s="13" customFormat="1" ht="12">
      <c r="A138" s="13"/>
      <c r="B138" s="233"/>
      <c r="C138" s="234"/>
      <c r="D138" s="235" t="s">
        <v>189</v>
      </c>
      <c r="E138" s="236" t="s">
        <v>19</v>
      </c>
      <c r="F138" s="237" t="s">
        <v>2256</v>
      </c>
      <c r="G138" s="234"/>
      <c r="H138" s="238">
        <v>7.088</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189</v>
      </c>
      <c r="AU138" s="244" t="s">
        <v>83</v>
      </c>
      <c r="AV138" s="13" t="s">
        <v>83</v>
      </c>
      <c r="AW138" s="13" t="s">
        <v>35</v>
      </c>
      <c r="AX138" s="13" t="s">
        <v>73</v>
      </c>
      <c r="AY138" s="244" t="s">
        <v>175</v>
      </c>
    </row>
    <row r="139" spans="1:51" s="13" customFormat="1" ht="12">
      <c r="A139" s="13"/>
      <c r="B139" s="233"/>
      <c r="C139" s="234"/>
      <c r="D139" s="235" t="s">
        <v>189</v>
      </c>
      <c r="E139" s="236" t="s">
        <v>19</v>
      </c>
      <c r="F139" s="237" t="s">
        <v>2257</v>
      </c>
      <c r="G139" s="234"/>
      <c r="H139" s="238">
        <v>-2.275</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189</v>
      </c>
      <c r="AU139" s="244" t="s">
        <v>83</v>
      </c>
      <c r="AV139" s="13" t="s">
        <v>83</v>
      </c>
      <c r="AW139" s="13" t="s">
        <v>35</v>
      </c>
      <c r="AX139" s="13" t="s">
        <v>73</v>
      </c>
      <c r="AY139" s="244" t="s">
        <v>175</v>
      </c>
    </row>
    <row r="140" spans="1:51" s="14" customFormat="1" ht="12">
      <c r="A140" s="14"/>
      <c r="B140" s="245"/>
      <c r="C140" s="246"/>
      <c r="D140" s="235" t="s">
        <v>189</v>
      </c>
      <c r="E140" s="247" t="s">
        <v>19</v>
      </c>
      <c r="F140" s="248" t="s">
        <v>198</v>
      </c>
      <c r="G140" s="246"/>
      <c r="H140" s="249">
        <v>26.496000000000002</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189</v>
      </c>
      <c r="AU140" s="255" t="s">
        <v>83</v>
      </c>
      <c r="AV140" s="14" t="s">
        <v>181</v>
      </c>
      <c r="AW140" s="14" t="s">
        <v>35</v>
      </c>
      <c r="AX140" s="14" t="s">
        <v>73</v>
      </c>
      <c r="AY140" s="255" t="s">
        <v>175</v>
      </c>
    </row>
    <row r="141" spans="1:51" s="13" customFormat="1" ht="12">
      <c r="A141" s="13"/>
      <c r="B141" s="233"/>
      <c r="C141" s="234"/>
      <c r="D141" s="235" t="s">
        <v>189</v>
      </c>
      <c r="E141" s="236" t="s">
        <v>19</v>
      </c>
      <c r="F141" s="237" t="s">
        <v>2258</v>
      </c>
      <c r="G141" s="234"/>
      <c r="H141" s="238">
        <v>26.5</v>
      </c>
      <c r="I141" s="239"/>
      <c r="J141" s="234"/>
      <c r="K141" s="234"/>
      <c r="L141" s="240"/>
      <c r="M141" s="241"/>
      <c r="N141" s="242"/>
      <c r="O141" s="242"/>
      <c r="P141" s="242"/>
      <c r="Q141" s="242"/>
      <c r="R141" s="242"/>
      <c r="S141" s="242"/>
      <c r="T141" s="243"/>
      <c r="U141" s="13"/>
      <c r="V141" s="13"/>
      <c r="W141" s="13"/>
      <c r="X141" s="13"/>
      <c r="Y141" s="13"/>
      <c r="Z141" s="13"/>
      <c r="AA141" s="13"/>
      <c r="AB141" s="13"/>
      <c r="AC141" s="13"/>
      <c r="AD141" s="13"/>
      <c r="AE141" s="13"/>
      <c r="AT141" s="244" t="s">
        <v>189</v>
      </c>
      <c r="AU141" s="244" t="s">
        <v>83</v>
      </c>
      <c r="AV141" s="13" t="s">
        <v>83</v>
      </c>
      <c r="AW141" s="13" t="s">
        <v>35</v>
      </c>
      <c r="AX141" s="13" t="s">
        <v>81</v>
      </c>
      <c r="AY141" s="244" t="s">
        <v>175</v>
      </c>
    </row>
    <row r="142" spans="1:63" s="12" customFormat="1" ht="22.8" customHeight="1">
      <c r="A142" s="12"/>
      <c r="B142" s="198"/>
      <c r="C142" s="199"/>
      <c r="D142" s="200" t="s">
        <v>72</v>
      </c>
      <c r="E142" s="212" t="s">
        <v>83</v>
      </c>
      <c r="F142" s="212" t="s">
        <v>338</v>
      </c>
      <c r="G142" s="199"/>
      <c r="H142" s="199"/>
      <c r="I142" s="202"/>
      <c r="J142" s="213">
        <f>BK142</f>
        <v>0</v>
      </c>
      <c r="K142" s="199"/>
      <c r="L142" s="204"/>
      <c r="M142" s="205"/>
      <c r="N142" s="206"/>
      <c r="O142" s="206"/>
      <c r="P142" s="207">
        <f>SUM(P143:P179)</f>
        <v>0</v>
      </c>
      <c r="Q142" s="206"/>
      <c r="R142" s="207">
        <f>SUM(R143:R179)</f>
        <v>51.69247289</v>
      </c>
      <c r="S142" s="206"/>
      <c r="T142" s="208">
        <f>SUM(T143:T179)</f>
        <v>0</v>
      </c>
      <c r="U142" s="12"/>
      <c r="V142" s="12"/>
      <c r="W142" s="12"/>
      <c r="X142" s="12"/>
      <c r="Y142" s="12"/>
      <c r="Z142" s="12"/>
      <c r="AA142" s="12"/>
      <c r="AB142" s="12"/>
      <c r="AC142" s="12"/>
      <c r="AD142" s="12"/>
      <c r="AE142" s="12"/>
      <c r="AR142" s="209" t="s">
        <v>81</v>
      </c>
      <c r="AT142" s="210" t="s">
        <v>72</v>
      </c>
      <c r="AU142" s="210" t="s">
        <v>81</v>
      </c>
      <c r="AY142" s="209" t="s">
        <v>175</v>
      </c>
      <c r="BK142" s="211">
        <f>SUM(BK143:BK179)</f>
        <v>0</v>
      </c>
    </row>
    <row r="143" spans="1:65" s="2" customFormat="1" ht="24.15" customHeight="1">
      <c r="A143" s="39"/>
      <c r="B143" s="40"/>
      <c r="C143" s="214" t="s">
        <v>259</v>
      </c>
      <c r="D143" s="214" t="s">
        <v>177</v>
      </c>
      <c r="E143" s="215" t="s">
        <v>2259</v>
      </c>
      <c r="F143" s="216" t="s">
        <v>2260</v>
      </c>
      <c r="G143" s="217" t="s">
        <v>215</v>
      </c>
      <c r="H143" s="218">
        <v>15.696</v>
      </c>
      <c r="I143" s="219"/>
      <c r="J143" s="220">
        <f>ROUND(I143*H143,2)</f>
        <v>0</v>
      </c>
      <c r="K143" s="221"/>
      <c r="L143" s="45"/>
      <c r="M143" s="222" t="s">
        <v>19</v>
      </c>
      <c r="N143" s="223"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181</v>
      </c>
      <c r="AT143" s="226" t="s">
        <v>177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2261</v>
      </c>
    </row>
    <row r="144" spans="1:47" s="2" customFormat="1" ht="12">
      <c r="A144" s="39"/>
      <c r="B144" s="40"/>
      <c r="C144" s="41"/>
      <c r="D144" s="228" t="s">
        <v>183</v>
      </c>
      <c r="E144" s="41"/>
      <c r="F144" s="229" t="s">
        <v>2262</v>
      </c>
      <c r="G144" s="41"/>
      <c r="H144" s="41"/>
      <c r="I144" s="230"/>
      <c r="J144" s="41"/>
      <c r="K144" s="41"/>
      <c r="L144" s="45"/>
      <c r="M144" s="231"/>
      <c r="N144" s="232"/>
      <c r="O144" s="85"/>
      <c r="P144" s="85"/>
      <c r="Q144" s="85"/>
      <c r="R144" s="85"/>
      <c r="S144" s="85"/>
      <c r="T144" s="86"/>
      <c r="U144" s="39"/>
      <c r="V144" s="39"/>
      <c r="W144" s="39"/>
      <c r="X144" s="39"/>
      <c r="Y144" s="39"/>
      <c r="Z144" s="39"/>
      <c r="AA144" s="39"/>
      <c r="AB144" s="39"/>
      <c r="AC144" s="39"/>
      <c r="AD144" s="39"/>
      <c r="AE144" s="39"/>
      <c r="AT144" s="18" t="s">
        <v>183</v>
      </c>
      <c r="AU144" s="18" t="s">
        <v>83</v>
      </c>
    </row>
    <row r="145" spans="1:47" s="2" customFormat="1" ht="12">
      <c r="A145" s="39"/>
      <c r="B145" s="40"/>
      <c r="C145" s="41"/>
      <c r="D145" s="235" t="s">
        <v>203</v>
      </c>
      <c r="E145" s="41"/>
      <c r="F145" s="256" t="s">
        <v>2263</v>
      </c>
      <c r="G145" s="41"/>
      <c r="H145" s="41"/>
      <c r="I145" s="230"/>
      <c r="J145" s="41"/>
      <c r="K145" s="41"/>
      <c r="L145" s="45"/>
      <c r="M145" s="231"/>
      <c r="N145" s="232"/>
      <c r="O145" s="85"/>
      <c r="P145" s="85"/>
      <c r="Q145" s="85"/>
      <c r="R145" s="85"/>
      <c r="S145" s="85"/>
      <c r="T145" s="86"/>
      <c r="U145" s="39"/>
      <c r="V145" s="39"/>
      <c r="W145" s="39"/>
      <c r="X145" s="39"/>
      <c r="Y145" s="39"/>
      <c r="Z145" s="39"/>
      <c r="AA145" s="39"/>
      <c r="AB145" s="39"/>
      <c r="AC145" s="39"/>
      <c r="AD145" s="39"/>
      <c r="AE145" s="39"/>
      <c r="AT145" s="18" t="s">
        <v>203</v>
      </c>
      <c r="AU145" s="18" t="s">
        <v>83</v>
      </c>
    </row>
    <row r="146" spans="1:51" s="13" customFormat="1" ht="12">
      <c r="A146" s="13"/>
      <c r="B146" s="233"/>
      <c r="C146" s="234"/>
      <c r="D146" s="235" t="s">
        <v>189</v>
      </c>
      <c r="E146" s="236" t="s">
        <v>19</v>
      </c>
      <c r="F146" s="237" t="s">
        <v>2264</v>
      </c>
      <c r="G146" s="234"/>
      <c r="H146" s="238">
        <v>15.696</v>
      </c>
      <c r="I146" s="239"/>
      <c r="J146" s="234"/>
      <c r="K146" s="234"/>
      <c r="L146" s="240"/>
      <c r="M146" s="241"/>
      <c r="N146" s="242"/>
      <c r="O146" s="242"/>
      <c r="P146" s="242"/>
      <c r="Q146" s="242"/>
      <c r="R146" s="242"/>
      <c r="S146" s="242"/>
      <c r="T146" s="243"/>
      <c r="U146" s="13"/>
      <c r="V146" s="13"/>
      <c r="W146" s="13"/>
      <c r="X146" s="13"/>
      <c r="Y146" s="13"/>
      <c r="Z146" s="13"/>
      <c r="AA146" s="13"/>
      <c r="AB146" s="13"/>
      <c r="AC146" s="13"/>
      <c r="AD146" s="13"/>
      <c r="AE146" s="13"/>
      <c r="AT146" s="244" t="s">
        <v>189</v>
      </c>
      <c r="AU146" s="244" t="s">
        <v>83</v>
      </c>
      <c r="AV146" s="13" t="s">
        <v>83</v>
      </c>
      <c r="AW146" s="13" t="s">
        <v>35</v>
      </c>
      <c r="AX146" s="13" t="s">
        <v>81</v>
      </c>
      <c r="AY146" s="244" t="s">
        <v>175</v>
      </c>
    </row>
    <row r="147" spans="1:65" s="2" customFormat="1" ht="24.15" customHeight="1">
      <c r="A147" s="39"/>
      <c r="B147" s="40"/>
      <c r="C147" s="214" t="s">
        <v>266</v>
      </c>
      <c r="D147" s="214" t="s">
        <v>177</v>
      </c>
      <c r="E147" s="215" t="s">
        <v>1707</v>
      </c>
      <c r="F147" s="216" t="s">
        <v>1708</v>
      </c>
      <c r="G147" s="217" t="s">
        <v>215</v>
      </c>
      <c r="H147" s="218">
        <v>4.186</v>
      </c>
      <c r="I147" s="219"/>
      <c r="J147" s="220">
        <f>ROUND(I147*H147,2)</f>
        <v>0</v>
      </c>
      <c r="K147" s="221"/>
      <c r="L147" s="45"/>
      <c r="M147" s="222" t="s">
        <v>19</v>
      </c>
      <c r="N147" s="223" t="s">
        <v>44</v>
      </c>
      <c r="O147" s="85"/>
      <c r="P147" s="224">
        <f>O147*H147</f>
        <v>0</v>
      </c>
      <c r="Q147" s="224">
        <v>2.30102</v>
      </c>
      <c r="R147" s="224">
        <f>Q147*H147</f>
        <v>9.632069719999999</v>
      </c>
      <c r="S147" s="224">
        <v>0</v>
      </c>
      <c r="T147" s="225">
        <f>S147*H147</f>
        <v>0</v>
      </c>
      <c r="U147" s="39"/>
      <c r="V147" s="39"/>
      <c r="W147" s="39"/>
      <c r="X147" s="39"/>
      <c r="Y147" s="39"/>
      <c r="Z147" s="39"/>
      <c r="AA147" s="39"/>
      <c r="AB147" s="39"/>
      <c r="AC147" s="39"/>
      <c r="AD147" s="39"/>
      <c r="AE147" s="39"/>
      <c r="AR147" s="226" t="s">
        <v>181</v>
      </c>
      <c r="AT147" s="226" t="s">
        <v>177</v>
      </c>
      <c r="AU147" s="226" t="s">
        <v>83</v>
      </c>
      <c r="AY147" s="18" t="s">
        <v>175</v>
      </c>
      <c r="BE147" s="227">
        <f>IF(N147="základní",J147,0)</f>
        <v>0</v>
      </c>
      <c r="BF147" s="227">
        <f>IF(N147="snížená",J147,0)</f>
        <v>0</v>
      </c>
      <c r="BG147" s="227">
        <f>IF(N147="zákl. přenesená",J147,0)</f>
        <v>0</v>
      </c>
      <c r="BH147" s="227">
        <f>IF(N147="sníž. přenesená",J147,0)</f>
        <v>0</v>
      </c>
      <c r="BI147" s="227">
        <f>IF(N147="nulová",J147,0)</f>
        <v>0</v>
      </c>
      <c r="BJ147" s="18" t="s">
        <v>81</v>
      </c>
      <c r="BK147" s="227">
        <f>ROUND(I147*H147,2)</f>
        <v>0</v>
      </c>
      <c r="BL147" s="18" t="s">
        <v>181</v>
      </c>
      <c r="BM147" s="226" t="s">
        <v>2265</v>
      </c>
    </row>
    <row r="148" spans="1:47" s="2" customFormat="1" ht="12">
      <c r="A148" s="39"/>
      <c r="B148" s="40"/>
      <c r="C148" s="41"/>
      <c r="D148" s="228" t="s">
        <v>183</v>
      </c>
      <c r="E148" s="41"/>
      <c r="F148" s="229" t="s">
        <v>1710</v>
      </c>
      <c r="G148" s="41"/>
      <c r="H148" s="41"/>
      <c r="I148" s="230"/>
      <c r="J148" s="41"/>
      <c r="K148" s="41"/>
      <c r="L148" s="45"/>
      <c r="M148" s="231"/>
      <c r="N148" s="232"/>
      <c r="O148" s="85"/>
      <c r="P148" s="85"/>
      <c r="Q148" s="85"/>
      <c r="R148" s="85"/>
      <c r="S148" s="85"/>
      <c r="T148" s="86"/>
      <c r="U148" s="39"/>
      <c r="V148" s="39"/>
      <c r="W148" s="39"/>
      <c r="X148" s="39"/>
      <c r="Y148" s="39"/>
      <c r="Z148" s="39"/>
      <c r="AA148" s="39"/>
      <c r="AB148" s="39"/>
      <c r="AC148" s="39"/>
      <c r="AD148" s="39"/>
      <c r="AE148" s="39"/>
      <c r="AT148" s="18" t="s">
        <v>183</v>
      </c>
      <c r="AU148" s="18" t="s">
        <v>83</v>
      </c>
    </row>
    <row r="149" spans="1:47" s="2" customFormat="1" ht="12">
      <c r="A149" s="39"/>
      <c r="B149" s="40"/>
      <c r="C149" s="41"/>
      <c r="D149" s="235" t="s">
        <v>203</v>
      </c>
      <c r="E149" s="41"/>
      <c r="F149" s="256" t="s">
        <v>2266</v>
      </c>
      <c r="G149" s="41"/>
      <c r="H149" s="41"/>
      <c r="I149" s="230"/>
      <c r="J149" s="41"/>
      <c r="K149" s="41"/>
      <c r="L149" s="45"/>
      <c r="M149" s="231"/>
      <c r="N149" s="232"/>
      <c r="O149" s="85"/>
      <c r="P149" s="85"/>
      <c r="Q149" s="85"/>
      <c r="R149" s="85"/>
      <c r="S149" s="85"/>
      <c r="T149" s="86"/>
      <c r="U149" s="39"/>
      <c r="V149" s="39"/>
      <c r="W149" s="39"/>
      <c r="X149" s="39"/>
      <c r="Y149" s="39"/>
      <c r="Z149" s="39"/>
      <c r="AA149" s="39"/>
      <c r="AB149" s="39"/>
      <c r="AC149" s="39"/>
      <c r="AD149" s="39"/>
      <c r="AE149" s="39"/>
      <c r="AT149" s="18" t="s">
        <v>203</v>
      </c>
      <c r="AU149" s="18" t="s">
        <v>83</v>
      </c>
    </row>
    <row r="150" spans="1:51" s="15" customFormat="1" ht="12">
      <c r="A150" s="15"/>
      <c r="B150" s="257"/>
      <c r="C150" s="258"/>
      <c r="D150" s="235" t="s">
        <v>189</v>
      </c>
      <c r="E150" s="259" t="s">
        <v>19</v>
      </c>
      <c r="F150" s="260" t="s">
        <v>1712</v>
      </c>
      <c r="G150" s="258"/>
      <c r="H150" s="259" t="s">
        <v>19</v>
      </c>
      <c r="I150" s="261"/>
      <c r="J150" s="258"/>
      <c r="K150" s="258"/>
      <c r="L150" s="262"/>
      <c r="M150" s="263"/>
      <c r="N150" s="264"/>
      <c r="O150" s="264"/>
      <c r="P150" s="264"/>
      <c r="Q150" s="264"/>
      <c r="R150" s="264"/>
      <c r="S150" s="264"/>
      <c r="T150" s="265"/>
      <c r="U150" s="15"/>
      <c r="V150" s="15"/>
      <c r="W150" s="15"/>
      <c r="X150" s="15"/>
      <c r="Y150" s="15"/>
      <c r="Z150" s="15"/>
      <c r="AA150" s="15"/>
      <c r="AB150" s="15"/>
      <c r="AC150" s="15"/>
      <c r="AD150" s="15"/>
      <c r="AE150" s="15"/>
      <c r="AT150" s="266" t="s">
        <v>189</v>
      </c>
      <c r="AU150" s="266" t="s">
        <v>83</v>
      </c>
      <c r="AV150" s="15" t="s">
        <v>81</v>
      </c>
      <c r="AW150" s="15" t="s">
        <v>35</v>
      </c>
      <c r="AX150" s="15" t="s">
        <v>73</v>
      </c>
      <c r="AY150" s="266" t="s">
        <v>175</v>
      </c>
    </row>
    <row r="151" spans="1:51" s="13" customFormat="1" ht="12">
      <c r="A151" s="13"/>
      <c r="B151" s="233"/>
      <c r="C151" s="234"/>
      <c r="D151" s="235" t="s">
        <v>189</v>
      </c>
      <c r="E151" s="236" t="s">
        <v>19</v>
      </c>
      <c r="F151" s="237" t="s">
        <v>2267</v>
      </c>
      <c r="G151" s="234"/>
      <c r="H151" s="238">
        <v>4.186</v>
      </c>
      <c r="I151" s="239"/>
      <c r="J151" s="234"/>
      <c r="K151" s="234"/>
      <c r="L151" s="240"/>
      <c r="M151" s="241"/>
      <c r="N151" s="242"/>
      <c r="O151" s="242"/>
      <c r="P151" s="242"/>
      <c r="Q151" s="242"/>
      <c r="R151" s="242"/>
      <c r="S151" s="242"/>
      <c r="T151" s="243"/>
      <c r="U151" s="13"/>
      <c r="V151" s="13"/>
      <c r="W151" s="13"/>
      <c r="X151" s="13"/>
      <c r="Y151" s="13"/>
      <c r="Z151" s="13"/>
      <c r="AA151" s="13"/>
      <c r="AB151" s="13"/>
      <c r="AC151" s="13"/>
      <c r="AD151" s="13"/>
      <c r="AE151" s="13"/>
      <c r="AT151" s="244" t="s">
        <v>189</v>
      </c>
      <c r="AU151" s="244" t="s">
        <v>83</v>
      </c>
      <c r="AV151" s="13" t="s">
        <v>83</v>
      </c>
      <c r="AW151" s="13" t="s">
        <v>35</v>
      </c>
      <c r="AX151" s="13" t="s">
        <v>81</v>
      </c>
      <c r="AY151" s="244" t="s">
        <v>175</v>
      </c>
    </row>
    <row r="152" spans="1:65" s="2" customFormat="1" ht="33" customHeight="1">
      <c r="A152" s="39"/>
      <c r="B152" s="40"/>
      <c r="C152" s="214" t="s">
        <v>272</v>
      </c>
      <c r="D152" s="214" t="s">
        <v>177</v>
      </c>
      <c r="E152" s="215" t="s">
        <v>2268</v>
      </c>
      <c r="F152" s="216" t="s">
        <v>2269</v>
      </c>
      <c r="G152" s="217" t="s">
        <v>215</v>
      </c>
      <c r="H152" s="218">
        <v>9.315</v>
      </c>
      <c r="I152" s="219"/>
      <c r="J152" s="220">
        <f>ROUND(I152*H152,2)</f>
        <v>0</v>
      </c>
      <c r="K152" s="221"/>
      <c r="L152" s="45"/>
      <c r="M152" s="222" t="s">
        <v>19</v>
      </c>
      <c r="N152" s="223" t="s">
        <v>44</v>
      </c>
      <c r="O152" s="85"/>
      <c r="P152" s="224">
        <f>O152*H152</f>
        <v>0</v>
      </c>
      <c r="Q152" s="224">
        <v>2.50187</v>
      </c>
      <c r="R152" s="224">
        <f>Q152*H152</f>
        <v>23.30491905</v>
      </c>
      <c r="S152" s="224">
        <v>0</v>
      </c>
      <c r="T152" s="225">
        <f>S152*H152</f>
        <v>0</v>
      </c>
      <c r="U152" s="39"/>
      <c r="V152" s="39"/>
      <c r="W152" s="39"/>
      <c r="X152" s="39"/>
      <c r="Y152" s="39"/>
      <c r="Z152" s="39"/>
      <c r="AA152" s="39"/>
      <c r="AB152" s="39"/>
      <c r="AC152" s="39"/>
      <c r="AD152" s="39"/>
      <c r="AE152" s="39"/>
      <c r="AR152" s="226" t="s">
        <v>181</v>
      </c>
      <c r="AT152" s="226" t="s">
        <v>177</v>
      </c>
      <c r="AU152" s="226" t="s">
        <v>83</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2270</v>
      </c>
    </row>
    <row r="153" spans="1:47" s="2" customFormat="1" ht="12">
      <c r="A153" s="39"/>
      <c r="B153" s="40"/>
      <c r="C153" s="41"/>
      <c r="D153" s="228" t="s">
        <v>183</v>
      </c>
      <c r="E153" s="41"/>
      <c r="F153" s="229" t="s">
        <v>2271</v>
      </c>
      <c r="G153" s="41"/>
      <c r="H153" s="41"/>
      <c r="I153" s="230"/>
      <c r="J153" s="41"/>
      <c r="K153" s="41"/>
      <c r="L153" s="45"/>
      <c r="M153" s="231"/>
      <c r="N153" s="232"/>
      <c r="O153" s="85"/>
      <c r="P153" s="85"/>
      <c r="Q153" s="85"/>
      <c r="R153" s="85"/>
      <c r="S153" s="85"/>
      <c r="T153" s="86"/>
      <c r="U153" s="39"/>
      <c r="V153" s="39"/>
      <c r="W153" s="39"/>
      <c r="X153" s="39"/>
      <c r="Y153" s="39"/>
      <c r="Z153" s="39"/>
      <c r="AA153" s="39"/>
      <c r="AB153" s="39"/>
      <c r="AC153" s="39"/>
      <c r="AD153" s="39"/>
      <c r="AE153" s="39"/>
      <c r="AT153" s="18" t="s">
        <v>183</v>
      </c>
      <c r="AU153" s="18" t="s">
        <v>83</v>
      </c>
    </row>
    <row r="154" spans="1:47" s="2" customFormat="1" ht="12">
      <c r="A154" s="39"/>
      <c r="B154" s="40"/>
      <c r="C154" s="41"/>
      <c r="D154" s="235" t="s">
        <v>203</v>
      </c>
      <c r="E154" s="41"/>
      <c r="F154" s="256" t="s">
        <v>2266</v>
      </c>
      <c r="G154" s="41"/>
      <c r="H154" s="41"/>
      <c r="I154" s="230"/>
      <c r="J154" s="41"/>
      <c r="K154" s="41"/>
      <c r="L154" s="45"/>
      <c r="M154" s="231"/>
      <c r="N154" s="232"/>
      <c r="O154" s="85"/>
      <c r="P154" s="85"/>
      <c r="Q154" s="85"/>
      <c r="R154" s="85"/>
      <c r="S154" s="85"/>
      <c r="T154" s="86"/>
      <c r="U154" s="39"/>
      <c r="V154" s="39"/>
      <c r="W154" s="39"/>
      <c r="X154" s="39"/>
      <c r="Y154" s="39"/>
      <c r="Z154" s="39"/>
      <c r="AA154" s="39"/>
      <c r="AB154" s="39"/>
      <c r="AC154" s="39"/>
      <c r="AD154" s="39"/>
      <c r="AE154" s="39"/>
      <c r="AT154" s="18" t="s">
        <v>203</v>
      </c>
      <c r="AU154" s="18" t="s">
        <v>83</v>
      </c>
    </row>
    <row r="155" spans="1:51" s="13" customFormat="1" ht="12">
      <c r="A155" s="13"/>
      <c r="B155" s="233"/>
      <c r="C155" s="234"/>
      <c r="D155" s="235" t="s">
        <v>189</v>
      </c>
      <c r="E155" s="236" t="s">
        <v>19</v>
      </c>
      <c r="F155" s="237" t="s">
        <v>2272</v>
      </c>
      <c r="G155" s="234"/>
      <c r="H155" s="238">
        <v>9.315</v>
      </c>
      <c r="I155" s="239"/>
      <c r="J155" s="234"/>
      <c r="K155" s="234"/>
      <c r="L155" s="240"/>
      <c r="M155" s="241"/>
      <c r="N155" s="242"/>
      <c r="O155" s="242"/>
      <c r="P155" s="242"/>
      <c r="Q155" s="242"/>
      <c r="R155" s="242"/>
      <c r="S155" s="242"/>
      <c r="T155" s="243"/>
      <c r="U155" s="13"/>
      <c r="V155" s="13"/>
      <c r="W155" s="13"/>
      <c r="X155" s="13"/>
      <c r="Y155" s="13"/>
      <c r="Z155" s="13"/>
      <c r="AA155" s="13"/>
      <c r="AB155" s="13"/>
      <c r="AC155" s="13"/>
      <c r="AD155" s="13"/>
      <c r="AE155" s="13"/>
      <c r="AT155" s="244" t="s">
        <v>189</v>
      </c>
      <c r="AU155" s="244" t="s">
        <v>83</v>
      </c>
      <c r="AV155" s="13" t="s">
        <v>83</v>
      </c>
      <c r="AW155" s="13" t="s">
        <v>35</v>
      </c>
      <c r="AX155" s="13" t="s">
        <v>81</v>
      </c>
      <c r="AY155" s="244" t="s">
        <v>175</v>
      </c>
    </row>
    <row r="156" spans="1:65" s="2" customFormat="1" ht="16.5" customHeight="1">
      <c r="A156" s="39"/>
      <c r="B156" s="40"/>
      <c r="C156" s="214" t="s">
        <v>278</v>
      </c>
      <c r="D156" s="214" t="s">
        <v>177</v>
      </c>
      <c r="E156" s="215" t="s">
        <v>1719</v>
      </c>
      <c r="F156" s="216" t="s">
        <v>1720</v>
      </c>
      <c r="G156" s="217" t="s">
        <v>180</v>
      </c>
      <c r="H156" s="218">
        <v>10.14</v>
      </c>
      <c r="I156" s="219"/>
      <c r="J156" s="220">
        <f>ROUND(I156*H156,2)</f>
        <v>0</v>
      </c>
      <c r="K156" s="221"/>
      <c r="L156" s="45"/>
      <c r="M156" s="222" t="s">
        <v>19</v>
      </c>
      <c r="N156" s="223" t="s">
        <v>44</v>
      </c>
      <c r="O156" s="85"/>
      <c r="P156" s="224">
        <f>O156*H156</f>
        <v>0</v>
      </c>
      <c r="Q156" s="224">
        <v>0.00247</v>
      </c>
      <c r="R156" s="224">
        <f>Q156*H156</f>
        <v>0.0250458</v>
      </c>
      <c r="S156" s="224">
        <v>0</v>
      </c>
      <c r="T156" s="225">
        <f>S156*H156</f>
        <v>0</v>
      </c>
      <c r="U156" s="39"/>
      <c r="V156" s="39"/>
      <c r="W156" s="39"/>
      <c r="X156" s="39"/>
      <c r="Y156" s="39"/>
      <c r="Z156" s="39"/>
      <c r="AA156" s="39"/>
      <c r="AB156" s="39"/>
      <c r="AC156" s="39"/>
      <c r="AD156" s="39"/>
      <c r="AE156" s="39"/>
      <c r="AR156" s="226" t="s">
        <v>181</v>
      </c>
      <c r="AT156" s="226" t="s">
        <v>177</v>
      </c>
      <c r="AU156" s="226" t="s">
        <v>83</v>
      </c>
      <c r="AY156" s="18" t="s">
        <v>175</v>
      </c>
      <c r="BE156" s="227">
        <f>IF(N156="základní",J156,0)</f>
        <v>0</v>
      </c>
      <c r="BF156" s="227">
        <f>IF(N156="snížená",J156,0)</f>
        <v>0</v>
      </c>
      <c r="BG156" s="227">
        <f>IF(N156="zákl. přenesená",J156,0)</f>
        <v>0</v>
      </c>
      <c r="BH156" s="227">
        <f>IF(N156="sníž. přenesená",J156,0)</f>
        <v>0</v>
      </c>
      <c r="BI156" s="227">
        <f>IF(N156="nulová",J156,0)</f>
        <v>0</v>
      </c>
      <c r="BJ156" s="18" t="s">
        <v>81</v>
      </c>
      <c r="BK156" s="227">
        <f>ROUND(I156*H156,2)</f>
        <v>0</v>
      </c>
      <c r="BL156" s="18" t="s">
        <v>181</v>
      </c>
      <c r="BM156" s="226" t="s">
        <v>2273</v>
      </c>
    </row>
    <row r="157" spans="1:47" s="2" customFormat="1" ht="12">
      <c r="A157" s="39"/>
      <c r="B157" s="40"/>
      <c r="C157" s="41"/>
      <c r="D157" s="228" t="s">
        <v>183</v>
      </c>
      <c r="E157" s="41"/>
      <c r="F157" s="229" t="s">
        <v>1722</v>
      </c>
      <c r="G157" s="41"/>
      <c r="H157" s="41"/>
      <c r="I157" s="230"/>
      <c r="J157" s="41"/>
      <c r="K157" s="41"/>
      <c r="L157" s="45"/>
      <c r="M157" s="231"/>
      <c r="N157" s="232"/>
      <c r="O157" s="85"/>
      <c r="P157" s="85"/>
      <c r="Q157" s="85"/>
      <c r="R157" s="85"/>
      <c r="S157" s="85"/>
      <c r="T157" s="86"/>
      <c r="U157" s="39"/>
      <c r="V157" s="39"/>
      <c r="W157" s="39"/>
      <c r="X157" s="39"/>
      <c r="Y157" s="39"/>
      <c r="Z157" s="39"/>
      <c r="AA157" s="39"/>
      <c r="AB157" s="39"/>
      <c r="AC157" s="39"/>
      <c r="AD157" s="39"/>
      <c r="AE157" s="39"/>
      <c r="AT157" s="18" t="s">
        <v>183</v>
      </c>
      <c r="AU157" s="18" t="s">
        <v>83</v>
      </c>
    </row>
    <row r="158" spans="1:51" s="13" customFormat="1" ht="12">
      <c r="A158" s="13"/>
      <c r="B158" s="233"/>
      <c r="C158" s="234"/>
      <c r="D158" s="235" t="s">
        <v>189</v>
      </c>
      <c r="E158" s="236" t="s">
        <v>19</v>
      </c>
      <c r="F158" s="237" t="s">
        <v>2274</v>
      </c>
      <c r="G158" s="234"/>
      <c r="H158" s="238">
        <v>10.14</v>
      </c>
      <c r="I158" s="239"/>
      <c r="J158" s="234"/>
      <c r="K158" s="234"/>
      <c r="L158" s="240"/>
      <c r="M158" s="241"/>
      <c r="N158" s="242"/>
      <c r="O158" s="242"/>
      <c r="P158" s="242"/>
      <c r="Q158" s="242"/>
      <c r="R158" s="242"/>
      <c r="S158" s="242"/>
      <c r="T158" s="243"/>
      <c r="U158" s="13"/>
      <c r="V158" s="13"/>
      <c r="W158" s="13"/>
      <c r="X158" s="13"/>
      <c r="Y158" s="13"/>
      <c r="Z158" s="13"/>
      <c r="AA158" s="13"/>
      <c r="AB158" s="13"/>
      <c r="AC158" s="13"/>
      <c r="AD158" s="13"/>
      <c r="AE158" s="13"/>
      <c r="AT158" s="244" t="s">
        <v>189</v>
      </c>
      <c r="AU158" s="244" t="s">
        <v>83</v>
      </c>
      <c r="AV158" s="13" t="s">
        <v>83</v>
      </c>
      <c r="AW158" s="13" t="s">
        <v>35</v>
      </c>
      <c r="AX158" s="13" t="s">
        <v>81</v>
      </c>
      <c r="AY158" s="244" t="s">
        <v>175</v>
      </c>
    </row>
    <row r="159" spans="1:65" s="2" customFormat="1" ht="16.5" customHeight="1">
      <c r="A159" s="39"/>
      <c r="B159" s="40"/>
      <c r="C159" s="214" t="s">
        <v>285</v>
      </c>
      <c r="D159" s="214" t="s">
        <v>177</v>
      </c>
      <c r="E159" s="215" t="s">
        <v>1724</v>
      </c>
      <c r="F159" s="216" t="s">
        <v>1725</v>
      </c>
      <c r="G159" s="217" t="s">
        <v>180</v>
      </c>
      <c r="H159" s="218">
        <v>10.14</v>
      </c>
      <c r="I159" s="219"/>
      <c r="J159" s="220">
        <f>ROUND(I159*H159,2)</f>
        <v>0</v>
      </c>
      <c r="K159" s="221"/>
      <c r="L159" s="45"/>
      <c r="M159" s="222" t="s">
        <v>19</v>
      </c>
      <c r="N159" s="223" t="s">
        <v>44</v>
      </c>
      <c r="O159" s="85"/>
      <c r="P159" s="224">
        <f>O159*H159</f>
        <v>0</v>
      </c>
      <c r="Q159" s="224">
        <v>0</v>
      </c>
      <c r="R159" s="224">
        <f>Q159*H159</f>
        <v>0</v>
      </c>
      <c r="S159" s="224">
        <v>0</v>
      </c>
      <c r="T159" s="225">
        <f>S159*H159</f>
        <v>0</v>
      </c>
      <c r="U159" s="39"/>
      <c r="V159" s="39"/>
      <c r="W159" s="39"/>
      <c r="X159" s="39"/>
      <c r="Y159" s="39"/>
      <c r="Z159" s="39"/>
      <c r="AA159" s="39"/>
      <c r="AB159" s="39"/>
      <c r="AC159" s="39"/>
      <c r="AD159" s="39"/>
      <c r="AE159" s="39"/>
      <c r="AR159" s="226" t="s">
        <v>181</v>
      </c>
      <c r="AT159" s="226" t="s">
        <v>177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2275</v>
      </c>
    </row>
    <row r="160" spans="1:47" s="2" customFormat="1" ht="12">
      <c r="A160" s="39"/>
      <c r="B160" s="40"/>
      <c r="C160" s="41"/>
      <c r="D160" s="228" t="s">
        <v>183</v>
      </c>
      <c r="E160" s="41"/>
      <c r="F160" s="229" t="s">
        <v>1727</v>
      </c>
      <c r="G160" s="41"/>
      <c r="H160" s="41"/>
      <c r="I160" s="230"/>
      <c r="J160" s="41"/>
      <c r="K160" s="41"/>
      <c r="L160" s="45"/>
      <c r="M160" s="231"/>
      <c r="N160" s="232"/>
      <c r="O160" s="85"/>
      <c r="P160" s="85"/>
      <c r="Q160" s="85"/>
      <c r="R160" s="85"/>
      <c r="S160" s="85"/>
      <c r="T160" s="86"/>
      <c r="U160" s="39"/>
      <c r="V160" s="39"/>
      <c r="W160" s="39"/>
      <c r="X160" s="39"/>
      <c r="Y160" s="39"/>
      <c r="Z160" s="39"/>
      <c r="AA160" s="39"/>
      <c r="AB160" s="39"/>
      <c r="AC160" s="39"/>
      <c r="AD160" s="39"/>
      <c r="AE160" s="39"/>
      <c r="AT160" s="18" t="s">
        <v>183</v>
      </c>
      <c r="AU160" s="18" t="s">
        <v>83</v>
      </c>
    </row>
    <row r="161" spans="1:65" s="2" customFormat="1" ht="24.15" customHeight="1">
      <c r="A161" s="39"/>
      <c r="B161" s="40"/>
      <c r="C161" s="214" t="s">
        <v>8</v>
      </c>
      <c r="D161" s="214" t="s">
        <v>177</v>
      </c>
      <c r="E161" s="215" t="s">
        <v>1734</v>
      </c>
      <c r="F161" s="216" t="s">
        <v>1735</v>
      </c>
      <c r="G161" s="217" t="s">
        <v>281</v>
      </c>
      <c r="H161" s="218">
        <v>0.276</v>
      </c>
      <c r="I161" s="219"/>
      <c r="J161" s="220">
        <f>ROUND(I161*H161,2)</f>
        <v>0</v>
      </c>
      <c r="K161" s="221"/>
      <c r="L161" s="45"/>
      <c r="M161" s="222" t="s">
        <v>19</v>
      </c>
      <c r="N161" s="223" t="s">
        <v>44</v>
      </c>
      <c r="O161" s="85"/>
      <c r="P161" s="224">
        <f>O161*H161</f>
        <v>0</v>
      </c>
      <c r="Q161" s="224">
        <v>1.06277</v>
      </c>
      <c r="R161" s="224">
        <f>Q161*H161</f>
        <v>0.29332452000000003</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2276</v>
      </c>
    </row>
    <row r="162" spans="1:47" s="2" customFormat="1" ht="12">
      <c r="A162" s="39"/>
      <c r="B162" s="40"/>
      <c r="C162" s="41"/>
      <c r="D162" s="228" t="s">
        <v>183</v>
      </c>
      <c r="E162" s="41"/>
      <c r="F162" s="229" t="s">
        <v>1737</v>
      </c>
      <c r="G162" s="41"/>
      <c r="H162" s="41"/>
      <c r="I162" s="230"/>
      <c r="J162" s="41"/>
      <c r="K162" s="41"/>
      <c r="L162" s="45"/>
      <c r="M162" s="231"/>
      <c r="N162" s="232"/>
      <c r="O162" s="85"/>
      <c r="P162" s="85"/>
      <c r="Q162" s="85"/>
      <c r="R162" s="85"/>
      <c r="S162" s="85"/>
      <c r="T162" s="86"/>
      <c r="U162" s="39"/>
      <c r="V162" s="39"/>
      <c r="W162" s="39"/>
      <c r="X162" s="39"/>
      <c r="Y162" s="39"/>
      <c r="Z162" s="39"/>
      <c r="AA162" s="39"/>
      <c r="AB162" s="39"/>
      <c r="AC162" s="39"/>
      <c r="AD162" s="39"/>
      <c r="AE162" s="39"/>
      <c r="AT162" s="18" t="s">
        <v>183</v>
      </c>
      <c r="AU162" s="18" t="s">
        <v>83</v>
      </c>
    </row>
    <row r="163" spans="1:51" s="15" customFormat="1" ht="12">
      <c r="A163" s="15"/>
      <c r="B163" s="257"/>
      <c r="C163" s="258"/>
      <c r="D163" s="235" t="s">
        <v>189</v>
      </c>
      <c r="E163" s="259" t="s">
        <v>19</v>
      </c>
      <c r="F163" s="260" t="s">
        <v>1738</v>
      </c>
      <c r="G163" s="258"/>
      <c r="H163" s="259" t="s">
        <v>19</v>
      </c>
      <c r="I163" s="261"/>
      <c r="J163" s="258"/>
      <c r="K163" s="258"/>
      <c r="L163" s="262"/>
      <c r="M163" s="263"/>
      <c r="N163" s="264"/>
      <c r="O163" s="264"/>
      <c r="P163" s="264"/>
      <c r="Q163" s="264"/>
      <c r="R163" s="264"/>
      <c r="S163" s="264"/>
      <c r="T163" s="265"/>
      <c r="U163" s="15"/>
      <c r="V163" s="15"/>
      <c r="W163" s="15"/>
      <c r="X163" s="15"/>
      <c r="Y163" s="15"/>
      <c r="Z163" s="15"/>
      <c r="AA163" s="15"/>
      <c r="AB163" s="15"/>
      <c r="AC163" s="15"/>
      <c r="AD163" s="15"/>
      <c r="AE163" s="15"/>
      <c r="AT163" s="266" t="s">
        <v>189</v>
      </c>
      <c r="AU163" s="266" t="s">
        <v>83</v>
      </c>
      <c r="AV163" s="15" t="s">
        <v>81</v>
      </c>
      <c r="AW163" s="15" t="s">
        <v>35</v>
      </c>
      <c r="AX163" s="15" t="s">
        <v>73</v>
      </c>
      <c r="AY163" s="266" t="s">
        <v>175</v>
      </c>
    </row>
    <row r="164" spans="1:51" s="13" customFormat="1" ht="12">
      <c r="A164" s="13"/>
      <c r="B164" s="233"/>
      <c r="C164" s="234"/>
      <c r="D164" s="235" t="s">
        <v>189</v>
      </c>
      <c r="E164" s="236" t="s">
        <v>19</v>
      </c>
      <c r="F164" s="237" t="s">
        <v>2277</v>
      </c>
      <c r="G164" s="234"/>
      <c r="H164" s="238">
        <v>0.276</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189</v>
      </c>
      <c r="AU164" s="244" t="s">
        <v>83</v>
      </c>
      <c r="AV164" s="13" t="s">
        <v>83</v>
      </c>
      <c r="AW164" s="13" t="s">
        <v>35</v>
      </c>
      <c r="AX164" s="13" t="s">
        <v>81</v>
      </c>
      <c r="AY164" s="244" t="s">
        <v>175</v>
      </c>
    </row>
    <row r="165" spans="1:65" s="2" customFormat="1" ht="24.15" customHeight="1">
      <c r="A165" s="39"/>
      <c r="B165" s="40"/>
      <c r="C165" s="214" t="s">
        <v>296</v>
      </c>
      <c r="D165" s="214" t="s">
        <v>177</v>
      </c>
      <c r="E165" s="215" t="s">
        <v>2278</v>
      </c>
      <c r="F165" s="216" t="s">
        <v>2279</v>
      </c>
      <c r="G165" s="217" t="s">
        <v>215</v>
      </c>
      <c r="H165" s="218">
        <v>5.868</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2280</v>
      </c>
    </row>
    <row r="166" spans="1:47" s="2" customFormat="1" ht="12">
      <c r="A166" s="39"/>
      <c r="B166" s="40"/>
      <c r="C166" s="41"/>
      <c r="D166" s="228" t="s">
        <v>183</v>
      </c>
      <c r="E166" s="41"/>
      <c r="F166" s="229" t="s">
        <v>2281</v>
      </c>
      <c r="G166" s="41"/>
      <c r="H166" s="41"/>
      <c r="I166" s="230"/>
      <c r="J166" s="41"/>
      <c r="K166" s="41"/>
      <c r="L166" s="45"/>
      <c r="M166" s="231"/>
      <c r="N166" s="232"/>
      <c r="O166" s="85"/>
      <c r="P166" s="85"/>
      <c r="Q166" s="85"/>
      <c r="R166" s="85"/>
      <c r="S166" s="85"/>
      <c r="T166" s="86"/>
      <c r="U166" s="39"/>
      <c r="V166" s="39"/>
      <c r="W166" s="39"/>
      <c r="X166" s="39"/>
      <c r="Y166" s="39"/>
      <c r="Z166" s="39"/>
      <c r="AA166" s="39"/>
      <c r="AB166" s="39"/>
      <c r="AC166" s="39"/>
      <c r="AD166" s="39"/>
      <c r="AE166" s="39"/>
      <c r="AT166" s="18" t="s">
        <v>183</v>
      </c>
      <c r="AU166" s="18" t="s">
        <v>83</v>
      </c>
    </row>
    <row r="167" spans="1:51" s="13" customFormat="1" ht="12">
      <c r="A167" s="13"/>
      <c r="B167" s="233"/>
      <c r="C167" s="234"/>
      <c r="D167" s="235" t="s">
        <v>189</v>
      </c>
      <c r="E167" s="236" t="s">
        <v>19</v>
      </c>
      <c r="F167" s="237" t="s">
        <v>2282</v>
      </c>
      <c r="G167" s="234"/>
      <c r="H167" s="238">
        <v>5.868</v>
      </c>
      <c r="I167" s="239"/>
      <c r="J167" s="234"/>
      <c r="K167" s="234"/>
      <c r="L167" s="240"/>
      <c r="M167" s="241"/>
      <c r="N167" s="242"/>
      <c r="O167" s="242"/>
      <c r="P167" s="242"/>
      <c r="Q167" s="242"/>
      <c r="R167" s="242"/>
      <c r="S167" s="242"/>
      <c r="T167" s="243"/>
      <c r="U167" s="13"/>
      <c r="V167" s="13"/>
      <c r="W167" s="13"/>
      <c r="X167" s="13"/>
      <c r="Y167" s="13"/>
      <c r="Z167" s="13"/>
      <c r="AA167" s="13"/>
      <c r="AB167" s="13"/>
      <c r="AC167" s="13"/>
      <c r="AD167" s="13"/>
      <c r="AE167" s="13"/>
      <c r="AT167" s="244" t="s">
        <v>189</v>
      </c>
      <c r="AU167" s="244" t="s">
        <v>83</v>
      </c>
      <c r="AV167" s="13" t="s">
        <v>83</v>
      </c>
      <c r="AW167" s="13" t="s">
        <v>35</v>
      </c>
      <c r="AX167" s="13" t="s">
        <v>81</v>
      </c>
      <c r="AY167" s="244" t="s">
        <v>175</v>
      </c>
    </row>
    <row r="168" spans="1:65" s="2" customFormat="1" ht="44.25" customHeight="1">
      <c r="A168" s="39"/>
      <c r="B168" s="40"/>
      <c r="C168" s="214" t="s">
        <v>306</v>
      </c>
      <c r="D168" s="214" t="s">
        <v>177</v>
      </c>
      <c r="E168" s="215" t="s">
        <v>2283</v>
      </c>
      <c r="F168" s="216" t="s">
        <v>2284</v>
      </c>
      <c r="G168" s="217" t="s">
        <v>180</v>
      </c>
      <c r="H168" s="218">
        <v>25.7</v>
      </c>
      <c r="I168" s="219"/>
      <c r="J168" s="220">
        <f>ROUND(I168*H168,2)</f>
        <v>0</v>
      </c>
      <c r="K168" s="221"/>
      <c r="L168" s="45"/>
      <c r="M168" s="222" t="s">
        <v>19</v>
      </c>
      <c r="N168" s="223" t="s">
        <v>44</v>
      </c>
      <c r="O168" s="85"/>
      <c r="P168" s="224">
        <f>O168*H168</f>
        <v>0</v>
      </c>
      <c r="Q168" s="224">
        <v>0.71546</v>
      </c>
      <c r="R168" s="224">
        <f>Q168*H168</f>
        <v>18.387321999999998</v>
      </c>
      <c r="S168" s="224">
        <v>0</v>
      </c>
      <c r="T168" s="225">
        <f>S168*H168</f>
        <v>0</v>
      </c>
      <c r="U168" s="39"/>
      <c r="V168" s="39"/>
      <c r="W168" s="39"/>
      <c r="X168" s="39"/>
      <c r="Y168" s="39"/>
      <c r="Z168" s="39"/>
      <c r="AA168" s="39"/>
      <c r="AB168" s="39"/>
      <c r="AC168" s="39"/>
      <c r="AD168" s="39"/>
      <c r="AE168" s="39"/>
      <c r="AR168" s="226" t="s">
        <v>181</v>
      </c>
      <c r="AT168" s="226" t="s">
        <v>177</v>
      </c>
      <c r="AU168" s="226" t="s">
        <v>83</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2285</v>
      </c>
    </row>
    <row r="169" spans="1:47" s="2" customFormat="1" ht="12">
      <c r="A169" s="39"/>
      <c r="B169" s="40"/>
      <c r="C169" s="41"/>
      <c r="D169" s="228" t="s">
        <v>183</v>
      </c>
      <c r="E169" s="41"/>
      <c r="F169" s="229" t="s">
        <v>2286</v>
      </c>
      <c r="G169" s="41"/>
      <c r="H169" s="41"/>
      <c r="I169" s="230"/>
      <c r="J169" s="41"/>
      <c r="K169" s="41"/>
      <c r="L169" s="45"/>
      <c r="M169" s="231"/>
      <c r="N169" s="232"/>
      <c r="O169" s="85"/>
      <c r="P169" s="85"/>
      <c r="Q169" s="85"/>
      <c r="R169" s="85"/>
      <c r="S169" s="85"/>
      <c r="T169" s="86"/>
      <c r="U169" s="39"/>
      <c r="V169" s="39"/>
      <c r="W169" s="39"/>
      <c r="X169" s="39"/>
      <c r="Y169" s="39"/>
      <c r="Z169" s="39"/>
      <c r="AA169" s="39"/>
      <c r="AB169" s="39"/>
      <c r="AC169" s="39"/>
      <c r="AD169" s="39"/>
      <c r="AE169" s="39"/>
      <c r="AT169" s="18" t="s">
        <v>183</v>
      </c>
      <c r="AU169" s="18" t="s">
        <v>83</v>
      </c>
    </row>
    <row r="170" spans="1:47" s="2" customFormat="1" ht="12">
      <c r="A170" s="39"/>
      <c r="B170" s="40"/>
      <c r="C170" s="41"/>
      <c r="D170" s="235" t="s">
        <v>203</v>
      </c>
      <c r="E170" s="41"/>
      <c r="F170" s="256" t="s">
        <v>2287</v>
      </c>
      <c r="G170" s="41"/>
      <c r="H170" s="41"/>
      <c r="I170" s="230"/>
      <c r="J170" s="41"/>
      <c r="K170" s="41"/>
      <c r="L170" s="45"/>
      <c r="M170" s="231"/>
      <c r="N170" s="232"/>
      <c r="O170" s="85"/>
      <c r="P170" s="85"/>
      <c r="Q170" s="85"/>
      <c r="R170" s="85"/>
      <c r="S170" s="85"/>
      <c r="T170" s="86"/>
      <c r="U170" s="39"/>
      <c r="V170" s="39"/>
      <c r="W170" s="39"/>
      <c r="X170" s="39"/>
      <c r="Y170" s="39"/>
      <c r="Z170" s="39"/>
      <c r="AA170" s="39"/>
      <c r="AB170" s="39"/>
      <c r="AC170" s="39"/>
      <c r="AD170" s="39"/>
      <c r="AE170" s="39"/>
      <c r="AT170" s="18" t="s">
        <v>203</v>
      </c>
      <c r="AU170" s="18" t="s">
        <v>83</v>
      </c>
    </row>
    <row r="171" spans="1:51" s="13" customFormat="1" ht="12">
      <c r="A171" s="13"/>
      <c r="B171" s="233"/>
      <c r="C171" s="234"/>
      <c r="D171" s="235" t="s">
        <v>189</v>
      </c>
      <c r="E171" s="236" t="s">
        <v>19</v>
      </c>
      <c r="F171" s="237" t="s">
        <v>2288</v>
      </c>
      <c r="G171" s="234"/>
      <c r="H171" s="238">
        <v>24.45</v>
      </c>
      <c r="I171" s="239"/>
      <c r="J171" s="234"/>
      <c r="K171" s="234"/>
      <c r="L171" s="240"/>
      <c r="M171" s="241"/>
      <c r="N171" s="242"/>
      <c r="O171" s="242"/>
      <c r="P171" s="242"/>
      <c r="Q171" s="242"/>
      <c r="R171" s="242"/>
      <c r="S171" s="242"/>
      <c r="T171" s="243"/>
      <c r="U171" s="13"/>
      <c r="V171" s="13"/>
      <c r="W171" s="13"/>
      <c r="X171" s="13"/>
      <c r="Y171" s="13"/>
      <c r="Z171" s="13"/>
      <c r="AA171" s="13"/>
      <c r="AB171" s="13"/>
      <c r="AC171" s="13"/>
      <c r="AD171" s="13"/>
      <c r="AE171" s="13"/>
      <c r="AT171" s="244" t="s">
        <v>189</v>
      </c>
      <c r="AU171" s="244" t="s">
        <v>83</v>
      </c>
      <c r="AV171" s="13" t="s">
        <v>83</v>
      </c>
      <c r="AW171" s="13" t="s">
        <v>35</v>
      </c>
      <c r="AX171" s="13" t="s">
        <v>73</v>
      </c>
      <c r="AY171" s="244" t="s">
        <v>175</v>
      </c>
    </row>
    <row r="172" spans="1:51" s="13" customFormat="1" ht="12">
      <c r="A172" s="13"/>
      <c r="B172" s="233"/>
      <c r="C172" s="234"/>
      <c r="D172" s="235" t="s">
        <v>189</v>
      </c>
      <c r="E172" s="236" t="s">
        <v>19</v>
      </c>
      <c r="F172" s="237" t="s">
        <v>2289</v>
      </c>
      <c r="G172" s="234"/>
      <c r="H172" s="238">
        <v>1.25</v>
      </c>
      <c r="I172" s="239"/>
      <c r="J172" s="234"/>
      <c r="K172" s="234"/>
      <c r="L172" s="240"/>
      <c r="M172" s="241"/>
      <c r="N172" s="242"/>
      <c r="O172" s="242"/>
      <c r="P172" s="242"/>
      <c r="Q172" s="242"/>
      <c r="R172" s="242"/>
      <c r="S172" s="242"/>
      <c r="T172" s="243"/>
      <c r="U172" s="13"/>
      <c r="V172" s="13"/>
      <c r="W172" s="13"/>
      <c r="X172" s="13"/>
      <c r="Y172" s="13"/>
      <c r="Z172" s="13"/>
      <c r="AA172" s="13"/>
      <c r="AB172" s="13"/>
      <c r="AC172" s="13"/>
      <c r="AD172" s="13"/>
      <c r="AE172" s="13"/>
      <c r="AT172" s="244" t="s">
        <v>189</v>
      </c>
      <c r="AU172" s="244" t="s">
        <v>83</v>
      </c>
      <c r="AV172" s="13" t="s">
        <v>83</v>
      </c>
      <c r="AW172" s="13" t="s">
        <v>35</v>
      </c>
      <c r="AX172" s="13" t="s">
        <v>73</v>
      </c>
      <c r="AY172" s="244" t="s">
        <v>175</v>
      </c>
    </row>
    <row r="173" spans="1:51" s="14" customFormat="1" ht="12">
      <c r="A173" s="14"/>
      <c r="B173" s="245"/>
      <c r="C173" s="246"/>
      <c r="D173" s="235" t="s">
        <v>189</v>
      </c>
      <c r="E173" s="247" t="s">
        <v>19</v>
      </c>
      <c r="F173" s="248" t="s">
        <v>198</v>
      </c>
      <c r="G173" s="246"/>
      <c r="H173" s="249">
        <v>25.7</v>
      </c>
      <c r="I173" s="250"/>
      <c r="J173" s="246"/>
      <c r="K173" s="246"/>
      <c r="L173" s="251"/>
      <c r="M173" s="252"/>
      <c r="N173" s="253"/>
      <c r="O173" s="253"/>
      <c r="P173" s="253"/>
      <c r="Q173" s="253"/>
      <c r="R173" s="253"/>
      <c r="S173" s="253"/>
      <c r="T173" s="254"/>
      <c r="U173" s="14"/>
      <c r="V173" s="14"/>
      <c r="W173" s="14"/>
      <c r="X173" s="14"/>
      <c r="Y173" s="14"/>
      <c r="Z173" s="14"/>
      <c r="AA173" s="14"/>
      <c r="AB173" s="14"/>
      <c r="AC173" s="14"/>
      <c r="AD173" s="14"/>
      <c r="AE173" s="14"/>
      <c r="AT173" s="255" t="s">
        <v>189</v>
      </c>
      <c r="AU173" s="255" t="s">
        <v>83</v>
      </c>
      <c r="AV173" s="14" t="s">
        <v>181</v>
      </c>
      <c r="AW173" s="14" t="s">
        <v>35</v>
      </c>
      <c r="AX173" s="14" t="s">
        <v>81</v>
      </c>
      <c r="AY173" s="255" t="s">
        <v>175</v>
      </c>
    </row>
    <row r="174" spans="1:65" s="2" customFormat="1" ht="55.5" customHeight="1">
      <c r="A174" s="39"/>
      <c r="B174" s="40"/>
      <c r="C174" s="214" t="s">
        <v>312</v>
      </c>
      <c r="D174" s="214" t="s">
        <v>177</v>
      </c>
      <c r="E174" s="215" t="s">
        <v>2290</v>
      </c>
      <c r="F174" s="216" t="s">
        <v>2291</v>
      </c>
      <c r="G174" s="217" t="s">
        <v>281</v>
      </c>
      <c r="H174" s="218">
        <v>0.047</v>
      </c>
      <c r="I174" s="219"/>
      <c r="J174" s="220">
        <f>ROUND(I174*H174,2)</f>
        <v>0</v>
      </c>
      <c r="K174" s="221"/>
      <c r="L174" s="45"/>
      <c r="M174" s="222" t="s">
        <v>19</v>
      </c>
      <c r="N174" s="223" t="s">
        <v>44</v>
      </c>
      <c r="O174" s="85"/>
      <c r="P174" s="224">
        <f>O174*H174</f>
        <v>0</v>
      </c>
      <c r="Q174" s="224">
        <v>1.0594</v>
      </c>
      <c r="R174" s="224">
        <f>Q174*H174</f>
        <v>0.0497918</v>
      </c>
      <c r="S174" s="224">
        <v>0</v>
      </c>
      <c r="T174" s="225">
        <f>S174*H174</f>
        <v>0</v>
      </c>
      <c r="U174" s="39"/>
      <c r="V174" s="39"/>
      <c r="W174" s="39"/>
      <c r="X174" s="39"/>
      <c r="Y174" s="39"/>
      <c r="Z174" s="39"/>
      <c r="AA174" s="39"/>
      <c r="AB174" s="39"/>
      <c r="AC174" s="39"/>
      <c r="AD174" s="39"/>
      <c r="AE174" s="39"/>
      <c r="AR174" s="226" t="s">
        <v>181</v>
      </c>
      <c r="AT174" s="226" t="s">
        <v>177</v>
      </c>
      <c r="AU174" s="226" t="s">
        <v>83</v>
      </c>
      <c r="AY174" s="18" t="s">
        <v>175</v>
      </c>
      <c r="BE174" s="227">
        <f>IF(N174="základní",J174,0)</f>
        <v>0</v>
      </c>
      <c r="BF174" s="227">
        <f>IF(N174="snížená",J174,0)</f>
        <v>0</v>
      </c>
      <c r="BG174" s="227">
        <f>IF(N174="zákl. přenesená",J174,0)</f>
        <v>0</v>
      </c>
      <c r="BH174" s="227">
        <f>IF(N174="sníž. přenesená",J174,0)</f>
        <v>0</v>
      </c>
      <c r="BI174" s="227">
        <f>IF(N174="nulová",J174,0)</f>
        <v>0</v>
      </c>
      <c r="BJ174" s="18" t="s">
        <v>81</v>
      </c>
      <c r="BK174" s="227">
        <f>ROUND(I174*H174,2)</f>
        <v>0</v>
      </c>
      <c r="BL174" s="18" t="s">
        <v>181</v>
      </c>
      <c r="BM174" s="226" t="s">
        <v>2292</v>
      </c>
    </row>
    <row r="175" spans="1:47" s="2" customFormat="1" ht="12">
      <c r="A175" s="39"/>
      <c r="B175" s="40"/>
      <c r="C175" s="41"/>
      <c r="D175" s="228" t="s">
        <v>183</v>
      </c>
      <c r="E175" s="41"/>
      <c r="F175" s="229" t="s">
        <v>2293</v>
      </c>
      <c r="G175" s="41"/>
      <c r="H175" s="41"/>
      <c r="I175" s="230"/>
      <c r="J175" s="41"/>
      <c r="K175" s="41"/>
      <c r="L175" s="45"/>
      <c r="M175" s="231"/>
      <c r="N175" s="232"/>
      <c r="O175" s="85"/>
      <c r="P175" s="85"/>
      <c r="Q175" s="85"/>
      <c r="R175" s="85"/>
      <c r="S175" s="85"/>
      <c r="T175" s="86"/>
      <c r="U175" s="39"/>
      <c r="V175" s="39"/>
      <c r="W175" s="39"/>
      <c r="X175" s="39"/>
      <c r="Y175" s="39"/>
      <c r="Z175" s="39"/>
      <c r="AA175" s="39"/>
      <c r="AB175" s="39"/>
      <c r="AC175" s="39"/>
      <c r="AD175" s="39"/>
      <c r="AE175" s="39"/>
      <c r="AT175" s="18" t="s">
        <v>183</v>
      </c>
      <c r="AU175" s="18" t="s">
        <v>83</v>
      </c>
    </row>
    <row r="176" spans="1:51" s="15" customFormat="1" ht="12">
      <c r="A176" s="15"/>
      <c r="B176" s="257"/>
      <c r="C176" s="258"/>
      <c r="D176" s="235" t="s">
        <v>189</v>
      </c>
      <c r="E176" s="259" t="s">
        <v>19</v>
      </c>
      <c r="F176" s="260" t="s">
        <v>2294</v>
      </c>
      <c r="G176" s="258"/>
      <c r="H176" s="259" t="s">
        <v>19</v>
      </c>
      <c r="I176" s="261"/>
      <c r="J176" s="258"/>
      <c r="K176" s="258"/>
      <c r="L176" s="262"/>
      <c r="M176" s="263"/>
      <c r="N176" s="264"/>
      <c r="O176" s="264"/>
      <c r="P176" s="264"/>
      <c r="Q176" s="264"/>
      <c r="R176" s="264"/>
      <c r="S176" s="264"/>
      <c r="T176" s="265"/>
      <c r="U176" s="15"/>
      <c r="V176" s="15"/>
      <c r="W176" s="15"/>
      <c r="X176" s="15"/>
      <c r="Y176" s="15"/>
      <c r="Z176" s="15"/>
      <c r="AA176" s="15"/>
      <c r="AB176" s="15"/>
      <c r="AC176" s="15"/>
      <c r="AD176" s="15"/>
      <c r="AE176" s="15"/>
      <c r="AT176" s="266" t="s">
        <v>189</v>
      </c>
      <c r="AU176" s="266" t="s">
        <v>83</v>
      </c>
      <c r="AV176" s="15" t="s">
        <v>81</v>
      </c>
      <c r="AW176" s="15" t="s">
        <v>35</v>
      </c>
      <c r="AX176" s="15" t="s">
        <v>73</v>
      </c>
      <c r="AY176" s="266" t="s">
        <v>175</v>
      </c>
    </row>
    <row r="177" spans="1:51" s="15" customFormat="1" ht="12">
      <c r="A177" s="15"/>
      <c r="B177" s="257"/>
      <c r="C177" s="258"/>
      <c r="D177" s="235" t="s">
        <v>189</v>
      </c>
      <c r="E177" s="259" t="s">
        <v>19</v>
      </c>
      <c r="F177" s="260" t="s">
        <v>2295</v>
      </c>
      <c r="G177" s="258"/>
      <c r="H177" s="259" t="s">
        <v>19</v>
      </c>
      <c r="I177" s="261"/>
      <c r="J177" s="258"/>
      <c r="K177" s="258"/>
      <c r="L177" s="262"/>
      <c r="M177" s="263"/>
      <c r="N177" s="264"/>
      <c r="O177" s="264"/>
      <c r="P177" s="264"/>
      <c r="Q177" s="264"/>
      <c r="R177" s="264"/>
      <c r="S177" s="264"/>
      <c r="T177" s="265"/>
      <c r="U177" s="15"/>
      <c r="V177" s="15"/>
      <c r="W177" s="15"/>
      <c r="X177" s="15"/>
      <c r="Y177" s="15"/>
      <c r="Z177" s="15"/>
      <c r="AA177" s="15"/>
      <c r="AB177" s="15"/>
      <c r="AC177" s="15"/>
      <c r="AD177" s="15"/>
      <c r="AE177" s="15"/>
      <c r="AT177" s="266" t="s">
        <v>189</v>
      </c>
      <c r="AU177" s="266" t="s">
        <v>83</v>
      </c>
      <c r="AV177" s="15" t="s">
        <v>81</v>
      </c>
      <c r="AW177" s="15" t="s">
        <v>35</v>
      </c>
      <c r="AX177" s="15" t="s">
        <v>73</v>
      </c>
      <c r="AY177" s="266" t="s">
        <v>175</v>
      </c>
    </row>
    <row r="178" spans="1:51" s="15" customFormat="1" ht="12">
      <c r="A178" s="15"/>
      <c r="B178" s="257"/>
      <c r="C178" s="258"/>
      <c r="D178" s="235" t="s">
        <v>189</v>
      </c>
      <c r="E178" s="259" t="s">
        <v>19</v>
      </c>
      <c r="F178" s="260" t="s">
        <v>2296</v>
      </c>
      <c r="G178" s="258"/>
      <c r="H178" s="259" t="s">
        <v>19</v>
      </c>
      <c r="I178" s="261"/>
      <c r="J178" s="258"/>
      <c r="K178" s="258"/>
      <c r="L178" s="262"/>
      <c r="M178" s="263"/>
      <c r="N178" s="264"/>
      <c r="O178" s="264"/>
      <c r="P178" s="264"/>
      <c r="Q178" s="264"/>
      <c r="R178" s="264"/>
      <c r="S178" s="264"/>
      <c r="T178" s="265"/>
      <c r="U178" s="15"/>
      <c r="V178" s="15"/>
      <c r="W178" s="15"/>
      <c r="X178" s="15"/>
      <c r="Y178" s="15"/>
      <c r="Z178" s="15"/>
      <c r="AA178" s="15"/>
      <c r="AB178" s="15"/>
      <c r="AC178" s="15"/>
      <c r="AD178" s="15"/>
      <c r="AE178" s="15"/>
      <c r="AT178" s="266" t="s">
        <v>189</v>
      </c>
      <c r="AU178" s="266" t="s">
        <v>83</v>
      </c>
      <c r="AV178" s="15" t="s">
        <v>81</v>
      </c>
      <c r="AW178" s="15" t="s">
        <v>35</v>
      </c>
      <c r="AX178" s="15" t="s">
        <v>73</v>
      </c>
      <c r="AY178" s="266" t="s">
        <v>175</v>
      </c>
    </row>
    <row r="179" spans="1:51" s="13" customFormat="1" ht="12">
      <c r="A179" s="13"/>
      <c r="B179" s="233"/>
      <c r="C179" s="234"/>
      <c r="D179" s="235" t="s">
        <v>189</v>
      </c>
      <c r="E179" s="236" t="s">
        <v>19</v>
      </c>
      <c r="F179" s="237" t="s">
        <v>2297</v>
      </c>
      <c r="G179" s="234"/>
      <c r="H179" s="238">
        <v>0.047</v>
      </c>
      <c r="I179" s="239"/>
      <c r="J179" s="234"/>
      <c r="K179" s="234"/>
      <c r="L179" s="240"/>
      <c r="M179" s="241"/>
      <c r="N179" s="242"/>
      <c r="O179" s="242"/>
      <c r="P179" s="242"/>
      <c r="Q179" s="242"/>
      <c r="R179" s="242"/>
      <c r="S179" s="242"/>
      <c r="T179" s="243"/>
      <c r="U179" s="13"/>
      <c r="V179" s="13"/>
      <c r="W179" s="13"/>
      <c r="X179" s="13"/>
      <c r="Y179" s="13"/>
      <c r="Z179" s="13"/>
      <c r="AA179" s="13"/>
      <c r="AB179" s="13"/>
      <c r="AC179" s="13"/>
      <c r="AD179" s="13"/>
      <c r="AE179" s="13"/>
      <c r="AT179" s="244" t="s">
        <v>189</v>
      </c>
      <c r="AU179" s="244" t="s">
        <v>83</v>
      </c>
      <c r="AV179" s="13" t="s">
        <v>83</v>
      </c>
      <c r="AW179" s="13" t="s">
        <v>35</v>
      </c>
      <c r="AX179" s="13" t="s">
        <v>81</v>
      </c>
      <c r="AY179" s="244" t="s">
        <v>175</v>
      </c>
    </row>
    <row r="180" spans="1:63" s="12" customFormat="1" ht="22.8" customHeight="1">
      <c r="A180" s="12"/>
      <c r="B180" s="198"/>
      <c r="C180" s="199"/>
      <c r="D180" s="200" t="s">
        <v>72</v>
      </c>
      <c r="E180" s="212" t="s">
        <v>191</v>
      </c>
      <c r="F180" s="212" t="s">
        <v>821</v>
      </c>
      <c r="G180" s="199"/>
      <c r="H180" s="199"/>
      <c r="I180" s="202"/>
      <c r="J180" s="213">
        <f>BK180</f>
        <v>0</v>
      </c>
      <c r="K180" s="199"/>
      <c r="L180" s="204"/>
      <c r="M180" s="205"/>
      <c r="N180" s="206"/>
      <c r="O180" s="206"/>
      <c r="P180" s="207">
        <f>SUM(P181:P210)</f>
        <v>0</v>
      </c>
      <c r="Q180" s="206"/>
      <c r="R180" s="207">
        <f>SUM(R181:R210)</f>
        <v>48.504363590000004</v>
      </c>
      <c r="S180" s="206"/>
      <c r="T180" s="208">
        <f>SUM(T181:T210)</f>
        <v>0</v>
      </c>
      <c r="U180" s="12"/>
      <c r="V180" s="12"/>
      <c r="W180" s="12"/>
      <c r="X180" s="12"/>
      <c r="Y180" s="12"/>
      <c r="Z180" s="12"/>
      <c r="AA180" s="12"/>
      <c r="AB180" s="12"/>
      <c r="AC180" s="12"/>
      <c r="AD180" s="12"/>
      <c r="AE180" s="12"/>
      <c r="AR180" s="209" t="s">
        <v>81</v>
      </c>
      <c r="AT180" s="210" t="s">
        <v>72</v>
      </c>
      <c r="AU180" s="210" t="s">
        <v>81</v>
      </c>
      <c r="AY180" s="209" t="s">
        <v>175</v>
      </c>
      <c r="BK180" s="211">
        <f>SUM(BK181:BK210)</f>
        <v>0</v>
      </c>
    </row>
    <row r="181" spans="1:65" s="2" customFormat="1" ht="101.25" customHeight="1">
      <c r="A181" s="39"/>
      <c r="B181" s="40"/>
      <c r="C181" s="214" t="s">
        <v>317</v>
      </c>
      <c r="D181" s="214" t="s">
        <v>177</v>
      </c>
      <c r="E181" s="215" t="s">
        <v>2298</v>
      </c>
      <c r="F181" s="216" t="s">
        <v>2299</v>
      </c>
      <c r="G181" s="217" t="s">
        <v>342</v>
      </c>
      <c r="H181" s="218">
        <v>0.3</v>
      </c>
      <c r="I181" s="219"/>
      <c r="J181" s="220">
        <f>ROUND(I181*H181,2)</f>
        <v>0</v>
      </c>
      <c r="K181" s="221"/>
      <c r="L181" s="45"/>
      <c r="M181" s="222" t="s">
        <v>19</v>
      </c>
      <c r="N181" s="223" t="s">
        <v>44</v>
      </c>
      <c r="O181" s="85"/>
      <c r="P181" s="224">
        <f>O181*H181</f>
        <v>0</v>
      </c>
      <c r="Q181" s="224">
        <v>0</v>
      </c>
      <c r="R181" s="224">
        <f>Q181*H181</f>
        <v>0</v>
      </c>
      <c r="S181" s="224">
        <v>0</v>
      </c>
      <c r="T181" s="225">
        <f>S181*H181</f>
        <v>0</v>
      </c>
      <c r="U181" s="39"/>
      <c r="V181" s="39"/>
      <c r="W181" s="39"/>
      <c r="X181" s="39"/>
      <c r="Y181" s="39"/>
      <c r="Z181" s="39"/>
      <c r="AA181" s="39"/>
      <c r="AB181" s="39"/>
      <c r="AC181" s="39"/>
      <c r="AD181" s="39"/>
      <c r="AE181" s="39"/>
      <c r="AR181" s="226" t="s">
        <v>181</v>
      </c>
      <c r="AT181" s="226" t="s">
        <v>177</v>
      </c>
      <c r="AU181" s="226" t="s">
        <v>83</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2300</v>
      </c>
    </row>
    <row r="182" spans="1:47" s="2" customFormat="1" ht="12">
      <c r="A182" s="39"/>
      <c r="B182" s="40"/>
      <c r="C182" s="41"/>
      <c r="D182" s="228" t="s">
        <v>183</v>
      </c>
      <c r="E182" s="41"/>
      <c r="F182" s="229" t="s">
        <v>2301</v>
      </c>
      <c r="G182" s="41"/>
      <c r="H182" s="41"/>
      <c r="I182" s="230"/>
      <c r="J182" s="41"/>
      <c r="K182" s="41"/>
      <c r="L182" s="45"/>
      <c r="M182" s="231"/>
      <c r="N182" s="232"/>
      <c r="O182" s="85"/>
      <c r="P182" s="85"/>
      <c r="Q182" s="85"/>
      <c r="R182" s="85"/>
      <c r="S182" s="85"/>
      <c r="T182" s="86"/>
      <c r="U182" s="39"/>
      <c r="V182" s="39"/>
      <c r="W182" s="39"/>
      <c r="X182" s="39"/>
      <c r="Y182" s="39"/>
      <c r="Z182" s="39"/>
      <c r="AA182" s="39"/>
      <c r="AB182" s="39"/>
      <c r="AC182" s="39"/>
      <c r="AD182" s="39"/>
      <c r="AE182" s="39"/>
      <c r="AT182" s="18" t="s">
        <v>183</v>
      </c>
      <c r="AU182" s="18" t="s">
        <v>83</v>
      </c>
    </row>
    <row r="183" spans="1:51" s="15" customFormat="1" ht="12">
      <c r="A183" s="15"/>
      <c r="B183" s="257"/>
      <c r="C183" s="258"/>
      <c r="D183" s="235" t="s">
        <v>189</v>
      </c>
      <c r="E183" s="259" t="s">
        <v>19</v>
      </c>
      <c r="F183" s="260" t="s">
        <v>2302</v>
      </c>
      <c r="G183" s="258"/>
      <c r="H183" s="259" t="s">
        <v>19</v>
      </c>
      <c r="I183" s="261"/>
      <c r="J183" s="258"/>
      <c r="K183" s="258"/>
      <c r="L183" s="262"/>
      <c r="M183" s="263"/>
      <c r="N183" s="264"/>
      <c r="O183" s="264"/>
      <c r="P183" s="264"/>
      <c r="Q183" s="264"/>
      <c r="R183" s="264"/>
      <c r="S183" s="264"/>
      <c r="T183" s="265"/>
      <c r="U183" s="15"/>
      <c r="V183" s="15"/>
      <c r="W183" s="15"/>
      <c r="X183" s="15"/>
      <c r="Y183" s="15"/>
      <c r="Z183" s="15"/>
      <c r="AA183" s="15"/>
      <c r="AB183" s="15"/>
      <c r="AC183" s="15"/>
      <c r="AD183" s="15"/>
      <c r="AE183" s="15"/>
      <c r="AT183" s="266" t="s">
        <v>189</v>
      </c>
      <c r="AU183" s="266" t="s">
        <v>83</v>
      </c>
      <c r="AV183" s="15" t="s">
        <v>81</v>
      </c>
      <c r="AW183" s="15" t="s">
        <v>35</v>
      </c>
      <c r="AX183" s="15" t="s">
        <v>73</v>
      </c>
      <c r="AY183" s="266" t="s">
        <v>175</v>
      </c>
    </row>
    <row r="184" spans="1:51" s="13" customFormat="1" ht="12">
      <c r="A184" s="13"/>
      <c r="B184" s="233"/>
      <c r="C184" s="234"/>
      <c r="D184" s="235" t="s">
        <v>189</v>
      </c>
      <c r="E184" s="236" t="s">
        <v>19</v>
      </c>
      <c r="F184" s="237" t="s">
        <v>2303</v>
      </c>
      <c r="G184" s="234"/>
      <c r="H184" s="238">
        <v>0.3</v>
      </c>
      <c r="I184" s="239"/>
      <c r="J184" s="234"/>
      <c r="K184" s="234"/>
      <c r="L184" s="240"/>
      <c r="M184" s="241"/>
      <c r="N184" s="242"/>
      <c r="O184" s="242"/>
      <c r="P184" s="242"/>
      <c r="Q184" s="242"/>
      <c r="R184" s="242"/>
      <c r="S184" s="242"/>
      <c r="T184" s="243"/>
      <c r="U184" s="13"/>
      <c r="V184" s="13"/>
      <c r="W184" s="13"/>
      <c r="X184" s="13"/>
      <c r="Y184" s="13"/>
      <c r="Z184" s="13"/>
      <c r="AA184" s="13"/>
      <c r="AB184" s="13"/>
      <c r="AC184" s="13"/>
      <c r="AD184" s="13"/>
      <c r="AE184" s="13"/>
      <c r="AT184" s="244" t="s">
        <v>189</v>
      </c>
      <c r="AU184" s="244" t="s">
        <v>83</v>
      </c>
      <c r="AV184" s="13" t="s">
        <v>83</v>
      </c>
      <c r="AW184" s="13" t="s">
        <v>35</v>
      </c>
      <c r="AX184" s="13" t="s">
        <v>81</v>
      </c>
      <c r="AY184" s="244" t="s">
        <v>175</v>
      </c>
    </row>
    <row r="185" spans="1:65" s="2" customFormat="1" ht="16.5" customHeight="1">
      <c r="A185" s="39"/>
      <c r="B185" s="40"/>
      <c r="C185" s="267" t="s">
        <v>323</v>
      </c>
      <c r="D185" s="267" t="s">
        <v>307</v>
      </c>
      <c r="E185" s="268" t="s">
        <v>2304</v>
      </c>
      <c r="F185" s="269" t="s">
        <v>2305</v>
      </c>
      <c r="G185" s="270" t="s">
        <v>342</v>
      </c>
      <c r="H185" s="271">
        <v>0.303</v>
      </c>
      <c r="I185" s="272"/>
      <c r="J185" s="273">
        <f>ROUND(I185*H185,2)</f>
        <v>0</v>
      </c>
      <c r="K185" s="274"/>
      <c r="L185" s="275"/>
      <c r="M185" s="276" t="s">
        <v>19</v>
      </c>
      <c r="N185" s="277" t="s">
        <v>44</v>
      </c>
      <c r="O185" s="85"/>
      <c r="P185" s="224">
        <f>O185*H185</f>
        <v>0</v>
      </c>
      <c r="Q185" s="224">
        <v>0.0032</v>
      </c>
      <c r="R185" s="224">
        <f>Q185*H185</f>
        <v>0.0009696</v>
      </c>
      <c r="S185" s="224">
        <v>0</v>
      </c>
      <c r="T185" s="225">
        <f>S185*H185</f>
        <v>0</v>
      </c>
      <c r="U185" s="39"/>
      <c r="V185" s="39"/>
      <c r="W185" s="39"/>
      <c r="X185" s="39"/>
      <c r="Y185" s="39"/>
      <c r="Z185" s="39"/>
      <c r="AA185" s="39"/>
      <c r="AB185" s="39"/>
      <c r="AC185" s="39"/>
      <c r="AD185" s="39"/>
      <c r="AE185" s="39"/>
      <c r="AR185" s="226" t="s">
        <v>239</v>
      </c>
      <c r="AT185" s="226" t="s">
        <v>307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2306</v>
      </c>
    </row>
    <row r="186" spans="1:51" s="13" customFormat="1" ht="12">
      <c r="A186" s="13"/>
      <c r="B186" s="233"/>
      <c r="C186" s="234"/>
      <c r="D186" s="235" t="s">
        <v>189</v>
      </c>
      <c r="E186" s="234"/>
      <c r="F186" s="237" t="s">
        <v>2307</v>
      </c>
      <c r="G186" s="234"/>
      <c r="H186" s="238">
        <v>0.303</v>
      </c>
      <c r="I186" s="239"/>
      <c r="J186" s="234"/>
      <c r="K186" s="234"/>
      <c r="L186" s="240"/>
      <c r="M186" s="241"/>
      <c r="N186" s="242"/>
      <c r="O186" s="242"/>
      <c r="P186" s="242"/>
      <c r="Q186" s="242"/>
      <c r="R186" s="242"/>
      <c r="S186" s="242"/>
      <c r="T186" s="243"/>
      <c r="U186" s="13"/>
      <c r="V186" s="13"/>
      <c r="W186" s="13"/>
      <c r="X186" s="13"/>
      <c r="Y186" s="13"/>
      <c r="Z186" s="13"/>
      <c r="AA186" s="13"/>
      <c r="AB186" s="13"/>
      <c r="AC186" s="13"/>
      <c r="AD186" s="13"/>
      <c r="AE186" s="13"/>
      <c r="AT186" s="244" t="s">
        <v>189</v>
      </c>
      <c r="AU186" s="244" t="s">
        <v>83</v>
      </c>
      <c r="AV186" s="13" t="s">
        <v>83</v>
      </c>
      <c r="AW186" s="13" t="s">
        <v>4</v>
      </c>
      <c r="AX186" s="13" t="s">
        <v>81</v>
      </c>
      <c r="AY186" s="244" t="s">
        <v>175</v>
      </c>
    </row>
    <row r="187" spans="1:65" s="2" customFormat="1" ht="101.25" customHeight="1">
      <c r="A187" s="39"/>
      <c r="B187" s="40"/>
      <c r="C187" s="214" t="s">
        <v>7</v>
      </c>
      <c r="D187" s="214" t="s">
        <v>177</v>
      </c>
      <c r="E187" s="215" t="s">
        <v>2308</v>
      </c>
      <c r="F187" s="216" t="s">
        <v>2309</v>
      </c>
      <c r="G187" s="217" t="s">
        <v>342</v>
      </c>
      <c r="H187" s="218">
        <v>0.6</v>
      </c>
      <c r="I187" s="219"/>
      <c r="J187" s="220">
        <f>ROUND(I187*H187,2)</f>
        <v>0</v>
      </c>
      <c r="K187" s="221"/>
      <c r="L187" s="45"/>
      <c r="M187" s="222" t="s">
        <v>19</v>
      </c>
      <c r="N187" s="223" t="s">
        <v>44</v>
      </c>
      <c r="O187" s="85"/>
      <c r="P187" s="224">
        <f>O187*H187</f>
        <v>0</v>
      </c>
      <c r="Q187" s="224">
        <v>0</v>
      </c>
      <c r="R187" s="224">
        <f>Q187*H187</f>
        <v>0</v>
      </c>
      <c r="S187" s="224">
        <v>0</v>
      </c>
      <c r="T187" s="225">
        <f>S187*H187</f>
        <v>0</v>
      </c>
      <c r="U187" s="39"/>
      <c r="V187" s="39"/>
      <c r="W187" s="39"/>
      <c r="X187" s="39"/>
      <c r="Y187" s="39"/>
      <c r="Z187" s="39"/>
      <c r="AA187" s="39"/>
      <c r="AB187" s="39"/>
      <c r="AC187" s="39"/>
      <c r="AD187" s="39"/>
      <c r="AE187" s="39"/>
      <c r="AR187" s="226" t="s">
        <v>181</v>
      </c>
      <c r="AT187" s="226" t="s">
        <v>177</v>
      </c>
      <c r="AU187" s="226" t="s">
        <v>83</v>
      </c>
      <c r="AY187" s="18" t="s">
        <v>175</v>
      </c>
      <c r="BE187" s="227">
        <f>IF(N187="základní",J187,0)</f>
        <v>0</v>
      </c>
      <c r="BF187" s="227">
        <f>IF(N187="snížená",J187,0)</f>
        <v>0</v>
      </c>
      <c r="BG187" s="227">
        <f>IF(N187="zákl. přenesená",J187,0)</f>
        <v>0</v>
      </c>
      <c r="BH187" s="227">
        <f>IF(N187="sníž. přenesená",J187,0)</f>
        <v>0</v>
      </c>
      <c r="BI187" s="227">
        <f>IF(N187="nulová",J187,0)</f>
        <v>0</v>
      </c>
      <c r="BJ187" s="18" t="s">
        <v>81</v>
      </c>
      <c r="BK187" s="227">
        <f>ROUND(I187*H187,2)</f>
        <v>0</v>
      </c>
      <c r="BL187" s="18" t="s">
        <v>181</v>
      </c>
      <c r="BM187" s="226" t="s">
        <v>2310</v>
      </c>
    </row>
    <row r="188" spans="1:47" s="2" customFormat="1" ht="12">
      <c r="A188" s="39"/>
      <c r="B188" s="40"/>
      <c r="C188" s="41"/>
      <c r="D188" s="228" t="s">
        <v>183</v>
      </c>
      <c r="E188" s="41"/>
      <c r="F188" s="229" t="s">
        <v>2311</v>
      </c>
      <c r="G188" s="41"/>
      <c r="H188" s="41"/>
      <c r="I188" s="230"/>
      <c r="J188" s="41"/>
      <c r="K188" s="41"/>
      <c r="L188" s="45"/>
      <c r="M188" s="231"/>
      <c r="N188" s="232"/>
      <c r="O188" s="85"/>
      <c r="P188" s="85"/>
      <c r="Q188" s="85"/>
      <c r="R188" s="85"/>
      <c r="S188" s="85"/>
      <c r="T188" s="86"/>
      <c r="U188" s="39"/>
      <c r="V188" s="39"/>
      <c r="W188" s="39"/>
      <c r="X188" s="39"/>
      <c r="Y188" s="39"/>
      <c r="Z188" s="39"/>
      <c r="AA188" s="39"/>
      <c r="AB188" s="39"/>
      <c r="AC188" s="39"/>
      <c r="AD188" s="39"/>
      <c r="AE188" s="39"/>
      <c r="AT188" s="18" t="s">
        <v>183</v>
      </c>
      <c r="AU188" s="18" t="s">
        <v>83</v>
      </c>
    </row>
    <row r="189" spans="1:51" s="15" customFormat="1" ht="12">
      <c r="A189" s="15"/>
      <c r="B189" s="257"/>
      <c r="C189" s="258"/>
      <c r="D189" s="235" t="s">
        <v>189</v>
      </c>
      <c r="E189" s="259" t="s">
        <v>19</v>
      </c>
      <c r="F189" s="260" t="s">
        <v>2312</v>
      </c>
      <c r="G189" s="258"/>
      <c r="H189" s="259" t="s">
        <v>19</v>
      </c>
      <c r="I189" s="261"/>
      <c r="J189" s="258"/>
      <c r="K189" s="258"/>
      <c r="L189" s="262"/>
      <c r="M189" s="263"/>
      <c r="N189" s="264"/>
      <c r="O189" s="264"/>
      <c r="P189" s="264"/>
      <c r="Q189" s="264"/>
      <c r="R189" s="264"/>
      <c r="S189" s="264"/>
      <c r="T189" s="265"/>
      <c r="U189" s="15"/>
      <c r="V189" s="15"/>
      <c r="W189" s="15"/>
      <c r="X189" s="15"/>
      <c r="Y189" s="15"/>
      <c r="Z189" s="15"/>
      <c r="AA189" s="15"/>
      <c r="AB189" s="15"/>
      <c r="AC189" s="15"/>
      <c r="AD189" s="15"/>
      <c r="AE189" s="15"/>
      <c r="AT189" s="266" t="s">
        <v>189</v>
      </c>
      <c r="AU189" s="266" t="s">
        <v>83</v>
      </c>
      <c r="AV189" s="15" t="s">
        <v>81</v>
      </c>
      <c r="AW189" s="15" t="s">
        <v>35</v>
      </c>
      <c r="AX189" s="15" t="s">
        <v>73</v>
      </c>
      <c r="AY189" s="266" t="s">
        <v>175</v>
      </c>
    </row>
    <row r="190" spans="1:51" s="13" customFormat="1" ht="12">
      <c r="A190" s="13"/>
      <c r="B190" s="233"/>
      <c r="C190" s="234"/>
      <c r="D190" s="235" t="s">
        <v>189</v>
      </c>
      <c r="E190" s="236" t="s">
        <v>19</v>
      </c>
      <c r="F190" s="237" t="s">
        <v>2313</v>
      </c>
      <c r="G190" s="234"/>
      <c r="H190" s="238">
        <v>0.6</v>
      </c>
      <c r="I190" s="239"/>
      <c r="J190" s="234"/>
      <c r="K190" s="234"/>
      <c r="L190" s="240"/>
      <c r="M190" s="241"/>
      <c r="N190" s="242"/>
      <c r="O190" s="242"/>
      <c r="P190" s="242"/>
      <c r="Q190" s="242"/>
      <c r="R190" s="242"/>
      <c r="S190" s="242"/>
      <c r="T190" s="243"/>
      <c r="U190" s="13"/>
      <c r="V190" s="13"/>
      <c r="W190" s="13"/>
      <c r="X190" s="13"/>
      <c r="Y190" s="13"/>
      <c r="Z190" s="13"/>
      <c r="AA190" s="13"/>
      <c r="AB190" s="13"/>
      <c r="AC190" s="13"/>
      <c r="AD190" s="13"/>
      <c r="AE190" s="13"/>
      <c r="AT190" s="244" t="s">
        <v>189</v>
      </c>
      <c r="AU190" s="244" t="s">
        <v>83</v>
      </c>
      <c r="AV190" s="13" t="s">
        <v>83</v>
      </c>
      <c r="AW190" s="13" t="s">
        <v>35</v>
      </c>
      <c r="AX190" s="13" t="s">
        <v>81</v>
      </c>
      <c r="AY190" s="244" t="s">
        <v>175</v>
      </c>
    </row>
    <row r="191" spans="1:65" s="2" customFormat="1" ht="16.5" customHeight="1">
      <c r="A191" s="39"/>
      <c r="B191" s="40"/>
      <c r="C191" s="267" t="s">
        <v>332</v>
      </c>
      <c r="D191" s="267" t="s">
        <v>307</v>
      </c>
      <c r="E191" s="268" t="s">
        <v>2314</v>
      </c>
      <c r="F191" s="269" t="s">
        <v>2315</v>
      </c>
      <c r="G191" s="270" t="s">
        <v>342</v>
      </c>
      <c r="H191" s="271">
        <v>0.606</v>
      </c>
      <c r="I191" s="272"/>
      <c r="J191" s="273">
        <f>ROUND(I191*H191,2)</f>
        <v>0</v>
      </c>
      <c r="K191" s="274"/>
      <c r="L191" s="275"/>
      <c r="M191" s="276" t="s">
        <v>19</v>
      </c>
      <c r="N191" s="277" t="s">
        <v>44</v>
      </c>
      <c r="O191" s="85"/>
      <c r="P191" s="224">
        <f>O191*H191</f>
        <v>0</v>
      </c>
      <c r="Q191" s="224">
        <v>0.00814</v>
      </c>
      <c r="R191" s="224">
        <f>Q191*H191</f>
        <v>0.00493284</v>
      </c>
      <c r="S191" s="224">
        <v>0</v>
      </c>
      <c r="T191" s="225">
        <f>S191*H191</f>
        <v>0</v>
      </c>
      <c r="U191" s="39"/>
      <c r="V191" s="39"/>
      <c r="W191" s="39"/>
      <c r="X191" s="39"/>
      <c r="Y191" s="39"/>
      <c r="Z191" s="39"/>
      <c r="AA191" s="39"/>
      <c r="AB191" s="39"/>
      <c r="AC191" s="39"/>
      <c r="AD191" s="39"/>
      <c r="AE191" s="39"/>
      <c r="AR191" s="226" t="s">
        <v>239</v>
      </c>
      <c r="AT191" s="226" t="s">
        <v>307</v>
      </c>
      <c r="AU191" s="226" t="s">
        <v>83</v>
      </c>
      <c r="AY191" s="18" t="s">
        <v>175</v>
      </c>
      <c r="BE191" s="227">
        <f>IF(N191="základní",J191,0)</f>
        <v>0</v>
      </c>
      <c r="BF191" s="227">
        <f>IF(N191="snížená",J191,0)</f>
        <v>0</v>
      </c>
      <c r="BG191" s="227">
        <f>IF(N191="zákl. přenesená",J191,0)</f>
        <v>0</v>
      </c>
      <c r="BH191" s="227">
        <f>IF(N191="sníž. přenesená",J191,0)</f>
        <v>0</v>
      </c>
      <c r="BI191" s="227">
        <f>IF(N191="nulová",J191,0)</f>
        <v>0</v>
      </c>
      <c r="BJ191" s="18" t="s">
        <v>81</v>
      </c>
      <c r="BK191" s="227">
        <f>ROUND(I191*H191,2)</f>
        <v>0</v>
      </c>
      <c r="BL191" s="18" t="s">
        <v>181</v>
      </c>
      <c r="BM191" s="226" t="s">
        <v>2316</v>
      </c>
    </row>
    <row r="192" spans="1:51" s="13" customFormat="1" ht="12">
      <c r="A192" s="13"/>
      <c r="B192" s="233"/>
      <c r="C192" s="234"/>
      <c r="D192" s="235" t="s">
        <v>189</v>
      </c>
      <c r="E192" s="234"/>
      <c r="F192" s="237" t="s">
        <v>2317</v>
      </c>
      <c r="G192" s="234"/>
      <c r="H192" s="238">
        <v>0.606</v>
      </c>
      <c r="I192" s="239"/>
      <c r="J192" s="234"/>
      <c r="K192" s="234"/>
      <c r="L192" s="240"/>
      <c r="M192" s="241"/>
      <c r="N192" s="242"/>
      <c r="O192" s="242"/>
      <c r="P192" s="242"/>
      <c r="Q192" s="242"/>
      <c r="R192" s="242"/>
      <c r="S192" s="242"/>
      <c r="T192" s="243"/>
      <c r="U192" s="13"/>
      <c r="V192" s="13"/>
      <c r="W192" s="13"/>
      <c r="X192" s="13"/>
      <c r="Y192" s="13"/>
      <c r="Z192" s="13"/>
      <c r="AA192" s="13"/>
      <c r="AB192" s="13"/>
      <c r="AC192" s="13"/>
      <c r="AD192" s="13"/>
      <c r="AE192" s="13"/>
      <c r="AT192" s="244" t="s">
        <v>189</v>
      </c>
      <c r="AU192" s="244" t="s">
        <v>83</v>
      </c>
      <c r="AV192" s="13" t="s">
        <v>83</v>
      </c>
      <c r="AW192" s="13" t="s">
        <v>4</v>
      </c>
      <c r="AX192" s="13" t="s">
        <v>81</v>
      </c>
      <c r="AY192" s="244" t="s">
        <v>175</v>
      </c>
    </row>
    <row r="193" spans="1:65" s="2" customFormat="1" ht="49.05" customHeight="1">
      <c r="A193" s="39"/>
      <c r="B193" s="40"/>
      <c r="C193" s="214" t="s">
        <v>339</v>
      </c>
      <c r="D193" s="214" t="s">
        <v>177</v>
      </c>
      <c r="E193" s="215" t="s">
        <v>1782</v>
      </c>
      <c r="F193" s="216" t="s">
        <v>1783</v>
      </c>
      <c r="G193" s="217" t="s">
        <v>180</v>
      </c>
      <c r="H193" s="218">
        <v>90.65</v>
      </c>
      <c r="I193" s="219"/>
      <c r="J193" s="220">
        <f>ROUND(I193*H193,2)</f>
        <v>0</v>
      </c>
      <c r="K193" s="221"/>
      <c r="L193" s="45"/>
      <c r="M193" s="222" t="s">
        <v>19</v>
      </c>
      <c r="N193" s="223" t="s">
        <v>44</v>
      </c>
      <c r="O193" s="85"/>
      <c r="P193" s="224">
        <f>O193*H193</f>
        <v>0</v>
      </c>
      <c r="Q193" s="224">
        <v>0.37536</v>
      </c>
      <c r="R193" s="224">
        <f>Q193*H193</f>
        <v>34.02638400000001</v>
      </c>
      <c r="S193" s="224">
        <v>0</v>
      </c>
      <c r="T193" s="225">
        <f>S193*H193</f>
        <v>0</v>
      </c>
      <c r="U193" s="39"/>
      <c r="V193" s="39"/>
      <c r="W193" s="39"/>
      <c r="X193" s="39"/>
      <c r="Y193" s="39"/>
      <c r="Z193" s="39"/>
      <c r="AA193" s="39"/>
      <c r="AB193" s="39"/>
      <c r="AC193" s="39"/>
      <c r="AD193" s="39"/>
      <c r="AE193" s="39"/>
      <c r="AR193" s="226" t="s">
        <v>181</v>
      </c>
      <c r="AT193" s="226" t="s">
        <v>177</v>
      </c>
      <c r="AU193" s="226" t="s">
        <v>83</v>
      </c>
      <c r="AY193" s="18" t="s">
        <v>175</v>
      </c>
      <c r="BE193" s="227">
        <f>IF(N193="základní",J193,0)</f>
        <v>0</v>
      </c>
      <c r="BF193" s="227">
        <f>IF(N193="snížená",J193,0)</f>
        <v>0</v>
      </c>
      <c r="BG193" s="227">
        <f>IF(N193="zákl. přenesená",J193,0)</f>
        <v>0</v>
      </c>
      <c r="BH193" s="227">
        <f>IF(N193="sníž. přenesená",J193,0)</f>
        <v>0</v>
      </c>
      <c r="BI193" s="227">
        <f>IF(N193="nulová",J193,0)</f>
        <v>0</v>
      </c>
      <c r="BJ193" s="18" t="s">
        <v>81</v>
      </c>
      <c r="BK193" s="227">
        <f>ROUND(I193*H193,2)</f>
        <v>0</v>
      </c>
      <c r="BL193" s="18" t="s">
        <v>181</v>
      </c>
      <c r="BM193" s="226" t="s">
        <v>2318</v>
      </c>
    </row>
    <row r="194" spans="1:47" s="2" customFormat="1" ht="12">
      <c r="A194" s="39"/>
      <c r="B194" s="40"/>
      <c r="C194" s="41"/>
      <c r="D194" s="228" t="s">
        <v>183</v>
      </c>
      <c r="E194" s="41"/>
      <c r="F194" s="229" t="s">
        <v>1785</v>
      </c>
      <c r="G194" s="41"/>
      <c r="H194" s="41"/>
      <c r="I194" s="230"/>
      <c r="J194" s="41"/>
      <c r="K194" s="41"/>
      <c r="L194" s="45"/>
      <c r="M194" s="231"/>
      <c r="N194" s="232"/>
      <c r="O194" s="85"/>
      <c r="P194" s="85"/>
      <c r="Q194" s="85"/>
      <c r="R194" s="85"/>
      <c r="S194" s="85"/>
      <c r="T194" s="86"/>
      <c r="U194" s="39"/>
      <c r="V194" s="39"/>
      <c r="W194" s="39"/>
      <c r="X194" s="39"/>
      <c r="Y194" s="39"/>
      <c r="Z194" s="39"/>
      <c r="AA194" s="39"/>
      <c r="AB194" s="39"/>
      <c r="AC194" s="39"/>
      <c r="AD194" s="39"/>
      <c r="AE194" s="39"/>
      <c r="AT194" s="18" t="s">
        <v>183</v>
      </c>
      <c r="AU194" s="18" t="s">
        <v>83</v>
      </c>
    </row>
    <row r="195" spans="1:51" s="15" customFormat="1" ht="12">
      <c r="A195" s="15"/>
      <c r="B195" s="257"/>
      <c r="C195" s="258"/>
      <c r="D195" s="235" t="s">
        <v>189</v>
      </c>
      <c r="E195" s="259" t="s">
        <v>19</v>
      </c>
      <c r="F195" s="260" t="s">
        <v>2319</v>
      </c>
      <c r="G195" s="258"/>
      <c r="H195" s="259" t="s">
        <v>19</v>
      </c>
      <c r="I195" s="261"/>
      <c r="J195" s="258"/>
      <c r="K195" s="258"/>
      <c r="L195" s="262"/>
      <c r="M195" s="263"/>
      <c r="N195" s="264"/>
      <c r="O195" s="264"/>
      <c r="P195" s="264"/>
      <c r="Q195" s="264"/>
      <c r="R195" s="264"/>
      <c r="S195" s="264"/>
      <c r="T195" s="265"/>
      <c r="U195" s="15"/>
      <c r="V195" s="15"/>
      <c r="W195" s="15"/>
      <c r="X195" s="15"/>
      <c r="Y195" s="15"/>
      <c r="Z195" s="15"/>
      <c r="AA195" s="15"/>
      <c r="AB195" s="15"/>
      <c r="AC195" s="15"/>
      <c r="AD195" s="15"/>
      <c r="AE195" s="15"/>
      <c r="AT195" s="266" t="s">
        <v>189</v>
      </c>
      <c r="AU195" s="266" t="s">
        <v>83</v>
      </c>
      <c r="AV195" s="15" t="s">
        <v>81</v>
      </c>
      <c r="AW195" s="15" t="s">
        <v>35</v>
      </c>
      <c r="AX195" s="15" t="s">
        <v>73</v>
      </c>
      <c r="AY195" s="266" t="s">
        <v>175</v>
      </c>
    </row>
    <row r="196" spans="1:51" s="13" customFormat="1" ht="12">
      <c r="A196" s="13"/>
      <c r="B196" s="233"/>
      <c r="C196" s="234"/>
      <c r="D196" s="235" t="s">
        <v>189</v>
      </c>
      <c r="E196" s="236" t="s">
        <v>19</v>
      </c>
      <c r="F196" s="237" t="s">
        <v>2320</v>
      </c>
      <c r="G196" s="234"/>
      <c r="H196" s="238">
        <v>79.7</v>
      </c>
      <c r="I196" s="239"/>
      <c r="J196" s="234"/>
      <c r="K196" s="234"/>
      <c r="L196" s="240"/>
      <c r="M196" s="241"/>
      <c r="N196" s="242"/>
      <c r="O196" s="242"/>
      <c r="P196" s="242"/>
      <c r="Q196" s="242"/>
      <c r="R196" s="242"/>
      <c r="S196" s="242"/>
      <c r="T196" s="243"/>
      <c r="U196" s="13"/>
      <c r="V196" s="13"/>
      <c r="W196" s="13"/>
      <c r="X196" s="13"/>
      <c r="Y196" s="13"/>
      <c r="Z196" s="13"/>
      <c r="AA196" s="13"/>
      <c r="AB196" s="13"/>
      <c r="AC196" s="13"/>
      <c r="AD196" s="13"/>
      <c r="AE196" s="13"/>
      <c r="AT196" s="244" t="s">
        <v>189</v>
      </c>
      <c r="AU196" s="244" t="s">
        <v>83</v>
      </c>
      <c r="AV196" s="13" t="s">
        <v>83</v>
      </c>
      <c r="AW196" s="13" t="s">
        <v>35</v>
      </c>
      <c r="AX196" s="13" t="s">
        <v>73</v>
      </c>
      <c r="AY196" s="244" t="s">
        <v>175</v>
      </c>
    </row>
    <row r="197" spans="1:51" s="15" customFormat="1" ht="12">
      <c r="A197" s="15"/>
      <c r="B197" s="257"/>
      <c r="C197" s="258"/>
      <c r="D197" s="235" t="s">
        <v>189</v>
      </c>
      <c r="E197" s="259" t="s">
        <v>19</v>
      </c>
      <c r="F197" s="260" t="s">
        <v>2321</v>
      </c>
      <c r="G197" s="258"/>
      <c r="H197" s="259" t="s">
        <v>19</v>
      </c>
      <c r="I197" s="261"/>
      <c r="J197" s="258"/>
      <c r="K197" s="258"/>
      <c r="L197" s="262"/>
      <c r="M197" s="263"/>
      <c r="N197" s="264"/>
      <c r="O197" s="264"/>
      <c r="P197" s="264"/>
      <c r="Q197" s="264"/>
      <c r="R197" s="264"/>
      <c r="S197" s="264"/>
      <c r="T197" s="265"/>
      <c r="U197" s="15"/>
      <c r="V197" s="15"/>
      <c r="W197" s="15"/>
      <c r="X197" s="15"/>
      <c r="Y197" s="15"/>
      <c r="Z197" s="15"/>
      <c r="AA197" s="15"/>
      <c r="AB197" s="15"/>
      <c r="AC197" s="15"/>
      <c r="AD197" s="15"/>
      <c r="AE197" s="15"/>
      <c r="AT197" s="266" t="s">
        <v>189</v>
      </c>
      <c r="AU197" s="266" t="s">
        <v>83</v>
      </c>
      <c r="AV197" s="15" t="s">
        <v>81</v>
      </c>
      <c r="AW197" s="15" t="s">
        <v>35</v>
      </c>
      <c r="AX197" s="15" t="s">
        <v>73</v>
      </c>
      <c r="AY197" s="266" t="s">
        <v>175</v>
      </c>
    </row>
    <row r="198" spans="1:51" s="13" customFormat="1" ht="12">
      <c r="A198" s="13"/>
      <c r="B198" s="233"/>
      <c r="C198" s="234"/>
      <c r="D198" s="235" t="s">
        <v>189</v>
      </c>
      <c r="E198" s="236" t="s">
        <v>19</v>
      </c>
      <c r="F198" s="237" t="s">
        <v>2322</v>
      </c>
      <c r="G198" s="234"/>
      <c r="H198" s="238">
        <v>10.95</v>
      </c>
      <c r="I198" s="239"/>
      <c r="J198" s="234"/>
      <c r="K198" s="234"/>
      <c r="L198" s="240"/>
      <c r="M198" s="241"/>
      <c r="N198" s="242"/>
      <c r="O198" s="242"/>
      <c r="P198" s="242"/>
      <c r="Q198" s="242"/>
      <c r="R198" s="242"/>
      <c r="S198" s="242"/>
      <c r="T198" s="243"/>
      <c r="U198" s="13"/>
      <c r="V198" s="13"/>
      <c r="W198" s="13"/>
      <c r="X198" s="13"/>
      <c r="Y198" s="13"/>
      <c r="Z198" s="13"/>
      <c r="AA198" s="13"/>
      <c r="AB198" s="13"/>
      <c r="AC198" s="13"/>
      <c r="AD198" s="13"/>
      <c r="AE198" s="13"/>
      <c r="AT198" s="244" t="s">
        <v>189</v>
      </c>
      <c r="AU198" s="244" t="s">
        <v>83</v>
      </c>
      <c r="AV198" s="13" t="s">
        <v>83</v>
      </c>
      <c r="AW198" s="13" t="s">
        <v>35</v>
      </c>
      <c r="AX198" s="13" t="s">
        <v>73</v>
      </c>
      <c r="AY198" s="244" t="s">
        <v>175</v>
      </c>
    </row>
    <row r="199" spans="1:51" s="14" customFormat="1" ht="12">
      <c r="A199" s="14"/>
      <c r="B199" s="245"/>
      <c r="C199" s="246"/>
      <c r="D199" s="235" t="s">
        <v>189</v>
      </c>
      <c r="E199" s="247" t="s">
        <v>19</v>
      </c>
      <c r="F199" s="248" t="s">
        <v>198</v>
      </c>
      <c r="G199" s="246"/>
      <c r="H199" s="249">
        <v>90.65</v>
      </c>
      <c r="I199" s="250"/>
      <c r="J199" s="246"/>
      <c r="K199" s="246"/>
      <c r="L199" s="251"/>
      <c r="M199" s="252"/>
      <c r="N199" s="253"/>
      <c r="O199" s="253"/>
      <c r="P199" s="253"/>
      <c r="Q199" s="253"/>
      <c r="R199" s="253"/>
      <c r="S199" s="253"/>
      <c r="T199" s="254"/>
      <c r="U199" s="14"/>
      <c r="V199" s="14"/>
      <c r="W199" s="14"/>
      <c r="X199" s="14"/>
      <c r="Y199" s="14"/>
      <c r="Z199" s="14"/>
      <c r="AA199" s="14"/>
      <c r="AB199" s="14"/>
      <c r="AC199" s="14"/>
      <c r="AD199" s="14"/>
      <c r="AE199" s="14"/>
      <c r="AT199" s="255" t="s">
        <v>189</v>
      </c>
      <c r="AU199" s="255" t="s">
        <v>83</v>
      </c>
      <c r="AV199" s="14" t="s">
        <v>181</v>
      </c>
      <c r="AW199" s="14" t="s">
        <v>35</v>
      </c>
      <c r="AX199" s="14" t="s">
        <v>81</v>
      </c>
      <c r="AY199" s="255" t="s">
        <v>175</v>
      </c>
    </row>
    <row r="200" spans="1:65" s="2" customFormat="1" ht="33" customHeight="1">
      <c r="A200" s="39"/>
      <c r="B200" s="40"/>
      <c r="C200" s="214" t="s">
        <v>348</v>
      </c>
      <c r="D200" s="214" t="s">
        <v>177</v>
      </c>
      <c r="E200" s="215" t="s">
        <v>2323</v>
      </c>
      <c r="F200" s="216" t="s">
        <v>2324</v>
      </c>
      <c r="G200" s="217" t="s">
        <v>358</v>
      </c>
      <c r="H200" s="218">
        <v>5</v>
      </c>
      <c r="I200" s="219"/>
      <c r="J200" s="220">
        <f>ROUND(I200*H200,2)</f>
        <v>0</v>
      </c>
      <c r="K200" s="221"/>
      <c r="L200" s="45"/>
      <c r="M200" s="222" t="s">
        <v>19</v>
      </c>
      <c r="N200" s="223" t="s">
        <v>44</v>
      </c>
      <c r="O200" s="85"/>
      <c r="P200" s="224">
        <f>O200*H200</f>
        <v>0</v>
      </c>
      <c r="Q200" s="224">
        <v>0.0502</v>
      </c>
      <c r="R200" s="224">
        <f>Q200*H200</f>
        <v>0.251</v>
      </c>
      <c r="S200" s="224">
        <v>0</v>
      </c>
      <c r="T200" s="225">
        <f>S200*H200</f>
        <v>0</v>
      </c>
      <c r="U200" s="39"/>
      <c r="V200" s="39"/>
      <c r="W200" s="39"/>
      <c r="X200" s="39"/>
      <c r="Y200" s="39"/>
      <c r="Z200" s="39"/>
      <c r="AA200" s="39"/>
      <c r="AB200" s="39"/>
      <c r="AC200" s="39"/>
      <c r="AD200" s="39"/>
      <c r="AE200" s="39"/>
      <c r="AR200" s="226" t="s">
        <v>181</v>
      </c>
      <c r="AT200" s="226" t="s">
        <v>177</v>
      </c>
      <c r="AU200" s="226" t="s">
        <v>83</v>
      </c>
      <c r="AY200" s="18" t="s">
        <v>175</v>
      </c>
      <c r="BE200" s="227">
        <f>IF(N200="základní",J200,0)</f>
        <v>0</v>
      </c>
      <c r="BF200" s="227">
        <f>IF(N200="snížená",J200,0)</f>
        <v>0</v>
      </c>
      <c r="BG200" s="227">
        <f>IF(N200="zákl. přenesená",J200,0)</f>
        <v>0</v>
      </c>
      <c r="BH200" s="227">
        <f>IF(N200="sníž. přenesená",J200,0)</f>
        <v>0</v>
      </c>
      <c r="BI200" s="227">
        <f>IF(N200="nulová",J200,0)</f>
        <v>0</v>
      </c>
      <c r="BJ200" s="18" t="s">
        <v>81</v>
      </c>
      <c r="BK200" s="227">
        <f>ROUND(I200*H200,2)</f>
        <v>0</v>
      </c>
      <c r="BL200" s="18" t="s">
        <v>181</v>
      </c>
      <c r="BM200" s="226" t="s">
        <v>2325</v>
      </c>
    </row>
    <row r="201" spans="1:47" s="2" customFormat="1" ht="12">
      <c r="A201" s="39"/>
      <c r="B201" s="40"/>
      <c r="C201" s="41"/>
      <c r="D201" s="228" t="s">
        <v>183</v>
      </c>
      <c r="E201" s="41"/>
      <c r="F201" s="229" t="s">
        <v>2326</v>
      </c>
      <c r="G201" s="41"/>
      <c r="H201" s="41"/>
      <c r="I201" s="230"/>
      <c r="J201" s="41"/>
      <c r="K201" s="41"/>
      <c r="L201" s="45"/>
      <c r="M201" s="231"/>
      <c r="N201" s="232"/>
      <c r="O201" s="85"/>
      <c r="P201" s="85"/>
      <c r="Q201" s="85"/>
      <c r="R201" s="85"/>
      <c r="S201" s="85"/>
      <c r="T201" s="86"/>
      <c r="U201" s="39"/>
      <c r="V201" s="39"/>
      <c r="W201" s="39"/>
      <c r="X201" s="39"/>
      <c r="Y201" s="39"/>
      <c r="Z201" s="39"/>
      <c r="AA201" s="39"/>
      <c r="AB201" s="39"/>
      <c r="AC201" s="39"/>
      <c r="AD201" s="39"/>
      <c r="AE201" s="39"/>
      <c r="AT201" s="18" t="s">
        <v>183</v>
      </c>
      <c r="AU201" s="18" t="s">
        <v>83</v>
      </c>
    </row>
    <row r="202" spans="1:65" s="2" customFormat="1" ht="33" customHeight="1">
      <c r="A202" s="39"/>
      <c r="B202" s="40"/>
      <c r="C202" s="214" t="s">
        <v>355</v>
      </c>
      <c r="D202" s="214" t="s">
        <v>177</v>
      </c>
      <c r="E202" s="215" t="s">
        <v>2327</v>
      </c>
      <c r="F202" s="216" t="s">
        <v>2328</v>
      </c>
      <c r="G202" s="217" t="s">
        <v>358</v>
      </c>
      <c r="H202" s="218">
        <v>2</v>
      </c>
      <c r="I202" s="219"/>
      <c r="J202" s="220">
        <f>ROUND(I202*H202,2)</f>
        <v>0</v>
      </c>
      <c r="K202" s="221"/>
      <c r="L202" s="45"/>
      <c r="M202" s="222" t="s">
        <v>19</v>
      </c>
      <c r="N202" s="223" t="s">
        <v>44</v>
      </c>
      <c r="O202" s="85"/>
      <c r="P202" s="224">
        <f>O202*H202</f>
        <v>0</v>
      </c>
      <c r="Q202" s="224">
        <v>0.0623</v>
      </c>
      <c r="R202" s="224">
        <f>Q202*H202</f>
        <v>0.1246</v>
      </c>
      <c r="S202" s="224">
        <v>0</v>
      </c>
      <c r="T202" s="225">
        <f>S202*H202</f>
        <v>0</v>
      </c>
      <c r="U202" s="39"/>
      <c r="V202" s="39"/>
      <c r="W202" s="39"/>
      <c r="X202" s="39"/>
      <c r="Y202" s="39"/>
      <c r="Z202" s="39"/>
      <c r="AA202" s="39"/>
      <c r="AB202" s="39"/>
      <c r="AC202" s="39"/>
      <c r="AD202" s="39"/>
      <c r="AE202" s="39"/>
      <c r="AR202" s="226" t="s">
        <v>181</v>
      </c>
      <c r="AT202" s="226" t="s">
        <v>177</v>
      </c>
      <c r="AU202" s="226" t="s">
        <v>83</v>
      </c>
      <c r="AY202" s="18" t="s">
        <v>175</v>
      </c>
      <c r="BE202" s="227">
        <f>IF(N202="základní",J202,0)</f>
        <v>0</v>
      </c>
      <c r="BF202" s="227">
        <f>IF(N202="snížená",J202,0)</f>
        <v>0</v>
      </c>
      <c r="BG202" s="227">
        <f>IF(N202="zákl. přenesená",J202,0)</f>
        <v>0</v>
      </c>
      <c r="BH202" s="227">
        <f>IF(N202="sníž. přenesená",J202,0)</f>
        <v>0</v>
      </c>
      <c r="BI202" s="227">
        <f>IF(N202="nulová",J202,0)</f>
        <v>0</v>
      </c>
      <c r="BJ202" s="18" t="s">
        <v>81</v>
      </c>
      <c r="BK202" s="227">
        <f>ROUND(I202*H202,2)</f>
        <v>0</v>
      </c>
      <c r="BL202" s="18" t="s">
        <v>181</v>
      </c>
      <c r="BM202" s="226" t="s">
        <v>2329</v>
      </c>
    </row>
    <row r="203" spans="1:47" s="2" customFormat="1" ht="12">
      <c r="A203" s="39"/>
      <c r="B203" s="40"/>
      <c r="C203" s="41"/>
      <c r="D203" s="228" t="s">
        <v>183</v>
      </c>
      <c r="E203" s="41"/>
      <c r="F203" s="229" t="s">
        <v>2330</v>
      </c>
      <c r="G203" s="41"/>
      <c r="H203" s="41"/>
      <c r="I203" s="230"/>
      <c r="J203" s="41"/>
      <c r="K203" s="41"/>
      <c r="L203" s="45"/>
      <c r="M203" s="231"/>
      <c r="N203" s="232"/>
      <c r="O203" s="85"/>
      <c r="P203" s="85"/>
      <c r="Q203" s="85"/>
      <c r="R203" s="85"/>
      <c r="S203" s="85"/>
      <c r="T203" s="86"/>
      <c r="U203" s="39"/>
      <c r="V203" s="39"/>
      <c r="W203" s="39"/>
      <c r="X203" s="39"/>
      <c r="Y203" s="39"/>
      <c r="Z203" s="39"/>
      <c r="AA203" s="39"/>
      <c r="AB203" s="39"/>
      <c r="AC203" s="39"/>
      <c r="AD203" s="39"/>
      <c r="AE203" s="39"/>
      <c r="AT203" s="18" t="s">
        <v>183</v>
      </c>
      <c r="AU203" s="18" t="s">
        <v>83</v>
      </c>
    </row>
    <row r="204" spans="1:65" s="2" customFormat="1" ht="33" customHeight="1">
      <c r="A204" s="39"/>
      <c r="B204" s="40"/>
      <c r="C204" s="214" t="s">
        <v>363</v>
      </c>
      <c r="D204" s="214" t="s">
        <v>177</v>
      </c>
      <c r="E204" s="215" t="s">
        <v>2331</v>
      </c>
      <c r="F204" s="216" t="s">
        <v>2332</v>
      </c>
      <c r="G204" s="217" t="s">
        <v>358</v>
      </c>
      <c r="H204" s="218">
        <v>5</v>
      </c>
      <c r="I204" s="219"/>
      <c r="J204" s="220">
        <f>ROUND(I204*H204,2)</f>
        <v>0</v>
      </c>
      <c r="K204" s="221"/>
      <c r="L204" s="45"/>
      <c r="M204" s="222" t="s">
        <v>19</v>
      </c>
      <c r="N204" s="223" t="s">
        <v>44</v>
      </c>
      <c r="O204" s="85"/>
      <c r="P204" s="224">
        <f>O204*H204</f>
        <v>0</v>
      </c>
      <c r="Q204" s="224">
        <v>0.1384</v>
      </c>
      <c r="R204" s="224">
        <f>Q204*H204</f>
        <v>0.692</v>
      </c>
      <c r="S204" s="224">
        <v>0</v>
      </c>
      <c r="T204" s="225">
        <f>S204*H204</f>
        <v>0</v>
      </c>
      <c r="U204" s="39"/>
      <c r="V204" s="39"/>
      <c r="W204" s="39"/>
      <c r="X204" s="39"/>
      <c r="Y204" s="39"/>
      <c r="Z204" s="39"/>
      <c r="AA204" s="39"/>
      <c r="AB204" s="39"/>
      <c r="AC204" s="39"/>
      <c r="AD204" s="39"/>
      <c r="AE204" s="39"/>
      <c r="AR204" s="226" t="s">
        <v>181</v>
      </c>
      <c r="AT204" s="226" t="s">
        <v>177</v>
      </c>
      <c r="AU204" s="226" t="s">
        <v>83</v>
      </c>
      <c r="AY204" s="18" t="s">
        <v>175</v>
      </c>
      <c r="BE204" s="227">
        <f>IF(N204="základní",J204,0)</f>
        <v>0</v>
      </c>
      <c r="BF204" s="227">
        <f>IF(N204="snížená",J204,0)</f>
        <v>0</v>
      </c>
      <c r="BG204" s="227">
        <f>IF(N204="zákl. přenesená",J204,0)</f>
        <v>0</v>
      </c>
      <c r="BH204" s="227">
        <f>IF(N204="sníž. přenesená",J204,0)</f>
        <v>0</v>
      </c>
      <c r="BI204" s="227">
        <f>IF(N204="nulová",J204,0)</f>
        <v>0</v>
      </c>
      <c r="BJ204" s="18" t="s">
        <v>81</v>
      </c>
      <c r="BK204" s="227">
        <f>ROUND(I204*H204,2)</f>
        <v>0</v>
      </c>
      <c r="BL204" s="18" t="s">
        <v>181</v>
      </c>
      <c r="BM204" s="226" t="s">
        <v>2333</v>
      </c>
    </row>
    <row r="205" spans="1:47" s="2" customFormat="1" ht="12">
      <c r="A205" s="39"/>
      <c r="B205" s="40"/>
      <c r="C205" s="41"/>
      <c r="D205" s="228" t="s">
        <v>183</v>
      </c>
      <c r="E205" s="41"/>
      <c r="F205" s="229" t="s">
        <v>2334</v>
      </c>
      <c r="G205" s="41"/>
      <c r="H205" s="41"/>
      <c r="I205" s="230"/>
      <c r="J205" s="41"/>
      <c r="K205" s="41"/>
      <c r="L205" s="45"/>
      <c r="M205" s="231"/>
      <c r="N205" s="232"/>
      <c r="O205" s="85"/>
      <c r="P205" s="85"/>
      <c r="Q205" s="85"/>
      <c r="R205" s="85"/>
      <c r="S205" s="85"/>
      <c r="T205" s="86"/>
      <c r="U205" s="39"/>
      <c r="V205" s="39"/>
      <c r="W205" s="39"/>
      <c r="X205" s="39"/>
      <c r="Y205" s="39"/>
      <c r="Z205" s="39"/>
      <c r="AA205" s="39"/>
      <c r="AB205" s="39"/>
      <c r="AC205" s="39"/>
      <c r="AD205" s="39"/>
      <c r="AE205" s="39"/>
      <c r="AT205" s="18" t="s">
        <v>183</v>
      </c>
      <c r="AU205" s="18" t="s">
        <v>83</v>
      </c>
    </row>
    <row r="206" spans="1:65" s="2" customFormat="1" ht="33" customHeight="1">
      <c r="A206" s="39"/>
      <c r="B206" s="40"/>
      <c r="C206" s="214" t="s">
        <v>367</v>
      </c>
      <c r="D206" s="214" t="s">
        <v>177</v>
      </c>
      <c r="E206" s="215" t="s">
        <v>2335</v>
      </c>
      <c r="F206" s="216" t="s">
        <v>2336</v>
      </c>
      <c r="G206" s="217" t="s">
        <v>358</v>
      </c>
      <c r="H206" s="218">
        <v>5</v>
      </c>
      <c r="I206" s="219"/>
      <c r="J206" s="220">
        <f>ROUND(I206*H206,2)</f>
        <v>0</v>
      </c>
      <c r="K206" s="221"/>
      <c r="L206" s="45"/>
      <c r="M206" s="222" t="s">
        <v>19</v>
      </c>
      <c r="N206" s="223" t="s">
        <v>44</v>
      </c>
      <c r="O206" s="85"/>
      <c r="P206" s="224">
        <f>O206*H206</f>
        <v>0</v>
      </c>
      <c r="Q206" s="224">
        <v>0.1836</v>
      </c>
      <c r="R206" s="224">
        <f>Q206*H206</f>
        <v>0.918</v>
      </c>
      <c r="S206" s="224">
        <v>0</v>
      </c>
      <c r="T206" s="225">
        <f>S206*H206</f>
        <v>0</v>
      </c>
      <c r="U206" s="39"/>
      <c r="V206" s="39"/>
      <c r="W206" s="39"/>
      <c r="X206" s="39"/>
      <c r="Y206" s="39"/>
      <c r="Z206" s="39"/>
      <c r="AA206" s="39"/>
      <c r="AB206" s="39"/>
      <c r="AC206" s="39"/>
      <c r="AD206" s="39"/>
      <c r="AE206" s="39"/>
      <c r="AR206" s="226" t="s">
        <v>181</v>
      </c>
      <c r="AT206" s="226" t="s">
        <v>177</v>
      </c>
      <c r="AU206" s="226" t="s">
        <v>83</v>
      </c>
      <c r="AY206" s="18" t="s">
        <v>175</v>
      </c>
      <c r="BE206" s="227">
        <f>IF(N206="základní",J206,0)</f>
        <v>0</v>
      </c>
      <c r="BF206" s="227">
        <f>IF(N206="snížená",J206,0)</f>
        <v>0</v>
      </c>
      <c r="BG206" s="227">
        <f>IF(N206="zákl. přenesená",J206,0)</f>
        <v>0</v>
      </c>
      <c r="BH206" s="227">
        <f>IF(N206="sníž. přenesená",J206,0)</f>
        <v>0</v>
      </c>
      <c r="BI206" s="227">
        <f>IF(N206="nulová",J206,0)</f>
        <v>0</v>
      </c>
      <c r="BJ206" s="18" t="s">
        <v>81</v>
      </c>
      <c r="BK206" s="227">
        <f>ROUND(I206*H206,2)</f>
        <v>0</v>
      </c>
      <c r="BL206" s="18" t="s">
        <v>181</v>
      </c>
      <c r="BM206" s="226" t="s">
        <v>2337</v>
      </c>
    </row>
    <row r="207" spans="1:47" s="2" customFormat="1" ht="12">
      <c r="A207" s="39"/>
      <c r="B207" s="40"/>
      <c r="C207" s="41"/>
      <c r="D207" s="228" t="s">
        <v>183</v>
      </c>
      <c r="E207" s="41"/>
      <c r="F207" s="229" t="s">
        <v>2338</v>
      </c>
      <c r="G207" s="41"/>
      <c r="H207" s="41"/>
      <c r="I207" s="230"/>
      <c r="J207" s="41"/>
      <c r="K207" s="41"/>
      <c r="L207" s="45"/>
      <c r="M207" s="231"/>
      <c r="N207" s="232"/>
      <c r="O207" s="85"/>
      <c r="P207" s="85"/>
      <c r="Q207" s="85"/>
      <c r="R207" s="85"/>
      <c r="S207" s="85"/>
      <c r="T207" s="86"/>
      <c r="U207" s="39"/>
      <c r="V207" s="39"/>
      <c r="W207" s="39"/>
      <c r="X207" s="39"/>
      <c r="Y207" s="39"/>
      <c r="Z207" s="39"/>
      <c r="AA207" s="39"/>
      <c r="AB207" s="39"/>
      <c r="AC207" s="39"/>
      <c r="AD207" s="39"/>
      <c r="AE207" s="39"/>
      <c r="AT207" s="18" t="s">
        <v>183</v>
      </c>
      <c r="AU207" s="18" t="s">
        <v>83</v>
      </c>
    </row>
    <row r="208" spans="1:65" s="2" customFormat="1" ht="49.05" customHeight="1">
      <c r="A208" s="39"/>
      <c r="B208" s="40"/>
      <c r="C208" s="214" t="s">
        <v>372</v>
      </c>
      <c r="D208" s="214" t="s">
        <v>177</v>
      </c>
      <c r="E208" s="215" t="s">
        <v>2339</v>
      </c>
      <c r="F208" s="216" t="s">
        <v>2340</v>
      </c>
      <c r="G208" s="217" t="s">
        <v>180</v>
      </c>
      <c r="H208" s="218">
        <v>52.295</v>
      </c>
      <c r="I208" s="219"/>
      <c r="J208" s="220">
        <f>ROUND(I208*H208,2)</f>
        <v>0</v>
      </c>
      <c r="K208" s="221"/>
      <c r="L208" s="45"/>
      <c r="M208" s="222" t="s">
        <v>19</v>
      </c>
      <c r="N208" s="223" t="s">
        <v>44</v>
      </c>
      <c r="O208" s="85"/>
      <c r="P208" s="224">
        <f>O208*H208</f>
        <v>0</v>
      </c>
      <c r="Q208" s="224">
        <v>0.23877</v>
      </c>
      <c r="R208" s="224">
        <f>Q208*H208</f>
        <v>12.48647715</v>
      </c>
      <c r="S208" s="224">
        <v>0</v>
      </c>
      <c r="T208" s="225">
        <f>S208*H208</f>
        <v>0</v>
      </c>
      <c r="U208" s="39"/>
      <c r="V208" s="39"/>
      <c r="W208" s="39"/>
      <c r="X208" s="39"/>
      <c r="Y208" s="39"/>
      <c r="Z208" s="39"/>
      <c r="AA208" s="39"/>
      <c r="AB208" s="39"/>
      <c r="AC208" s="39"/>
      <c r="AD208" s="39"/>
      <c r="AE208" s="39"/>
      <c r="AR208" s="226" t="s">
        <v>181</v>
      </c>
      <c r="AT208" s="226" t="s">
        <v>177</v>
      </c>
      <c r="AU208" s="226" t="s">
        <v>83</v>
      </c>
      <c r="AY208" s="18" t="s">
        <v>175</v>
      </c>
      <c r="BE208" s="227">
        <f>IF(N208="základní",J208,0)</f>
        <v>0</v>
      </c>
      <c r="BF208" s="227">
        <f>IF(N208="snížená",J208,0)</f>
        <v>0</v>
      </c>
      <c r="BG208" s="227">
        <f>IF(N208="zákl. přenesená",J208,0)</f>
        <v>0</v>
      </c>
      <c r="BH208" s="227">
        <f>IF(N208="sníž. přenesená",J208,0)</f>
        <v>0</v>
      </c>
      <c r="BI208" s="227">
        <f>IF(N208="nulová",J208,0)</f>
        <v>0</v>
      </c>
      <c r="BJ208" s="18" t="s">
        <v>81</v>
      </c>
      <c r="BK208" s="227">
        <f>ROUND(I208*H208,2)</f>
        <v>0</v>
      </c>
      <c r="BL208" s="18" t="s">
        <v>181</v>
      </c>
      <c r="BM208" s="226" t="s">
        <v>2341</v>
      </c>
    </row>
    <row r="209" spans="1:47" s="2" customFormat="1" ht="12">
      <c r="A209" s="39"/>
      <c r="B209" s="40"/>
      <c r="C209" s="41"/>
      <c r="D209" s="228" t="s">
        <v>183</v>
      </c>
      <c r="E209" s="41"/>
      <c r="F209" s="229" t="s">
        <v>2342</v>
      </c>
      <c r="G209" s="41"/>
      <c r="H209" s="41"/>
      <c r="I209" s="230"/>
      <c r="J209" s="41"/>
      <c r="K209" s="41"/>
      <c r="L209" s="45"/>
      <c r="M209" s="231"/>
      <c r="N209" s="232"/>
      <c r="O209" s="85"/>
      <c r="P209" s="85"/>
      <c r="Q209" s="85"/>
      <c r="R209" s="85"/>
      <c r="S209" s="85"/>
      <c r="T209" s="86"/>
      <c r="U209" s="39"/>
      <c r="V209" s="39"/>
      <c r="W209" s="39"/>
      <c r="X209" s="39"/>
      <c r="Y209" s="39"/>
      <c r="Z209" s="39"/>
      <c r="AA209" s="39"/>
      <c r="AB209" s="39"/>
      <c r="AC209" s="39"/>
      <c r="AD209" s="39"/>
      <c r="AE209" s="39"/>
      <c r="AT209" s="18" t="s">
        <v>183</v>
      </c>
      <c r="AU209" s="18" t="s">
        <v>83</v>
      </c>
    </row>
    <row r="210" spans="1:51" s="13" customFormat="1" ht="12">
      <c r="A210" s="13"/>
      <c r="B210" s="233"/>
      <c r="C210" s="234"/>
      <c r="D210" s="235" t="s">
        <v>189</v>
      </c>
      <c r="E210" s="236" t="s">
        <v>19</v>
      </c>
      <c r="F210" s="237" t="s">
        <v>2343</v>
      </c>
      <c r="G210" s="234"/>
      <c r="H210" s="238">
        <v>52.295</v>
      </c>
      <c r="I210" s="239"/>
      <c r="J210" s="234"/>
      <c r="K210" s="234"/>
      <c r="L210" s="240"/>
      <c r="M210" s="241"/>
      <c r="N210" s="242"/>
      <c r="O210" s="242"/>
      <c r="P210" s="242"/>
      <c r="Q210" s="242"/>
      <c r="R210" s="242"/>
      <c r="S210" s="242"/>
      <c r="T210" s="243"/>
      <c r="U210" s="13"/>
      <c r="V210" s="13"/>
      <c r="W210" s="13"/>
      <c r="X210" s="13"/>
      <c r="Y210" s="13"/>
      <c r="Z210" s="13"/>
      <c r="AA210" s="13"/>
      <c r="AB210" s="13"/>
      <c r="AC210" s="13"/>
      <c r="AD210" s="13"/>
      <c r="AE210" s="13"/>
      <c r="AT210" s="244" t="s">
        <v>189</v>
      </c>
      <c r="AU210" s="244" t="s">
        <v>83</v>
      </c>
      <c r="AV210" s="13" t="s">
        <v>83</v>
      </c>
      <c r="AW210" s="13" t="s">
        <v>35</v>
      </c>
      <c r="AX210" s="13" t="s">
        <v>81</v>
      </c>
      <c r="AY210" s="244" t="s">
        <v>175</v>
      </c>
    </row>
    <row r="211" spans="1:63" s="12" customFormat="1" ht="22.8" customHeight="1">
      <c r="A211" s="12"/>
      <c r="B211" s="198"/>
      <c r="C211" s="199"/>
      <c r="D211" s="200" t="s">
        <v>72</v>
      </c>
      <c r="E211" s="212" t="s">
        <v>181</v>
      </c>
      <c r="F211" s="212" t="s">
        <v>347</v>
      </c>
      <c r="G211" s="199"/>
      <c r="H211" s="199"/>
      <c r="I211" s="202"/>
      <c r="J211" s="213">
        <f>BK211</f>
        <v>0</v>
      </c>
      <c r="K211" s="199"/>
      <c r="L211" s="204"/>
      <c r="M211" s="205"/>
      <c r="N211" s="206"/>
      <c r="O211" s="206"/>
      <c r="P211" s="207">
        <f>SUM(P212:P231)</f>
        <v>0</v>
      </c>
      <c r="Q211" s="206"/>
      <c r="R211" s="207">
        <f>SUM(R212:R231)</f>
        <v>22.8276039</v>
      </c>
      <c r="S211" s="206"/>
      <c r="T211" s="208">
        <f>SUM(T212:T231)</f>
        <v>0</v>
      </c>
      <c r="U211" s="12"/>
      <c r="V211" s="12"/>
      <c r="W211" s="12"/>
      <c r="X211" s="12"/>
      <c r="Y211" s="12"/>
      <c r="Z211" s="12"/>
      <c r="AA211" s="12"/>
      <c r="AB211" s="12"/>
      <c r="AC211" s="12"/>
      <c r="AD211" s="12"/>
      <c r="AE211" s="12"/>
      <c r="AR211" s="209" t="s">
        <v>81</v>
      </c>
      <c r="AT211" s="210" t="s">
        <v>72</v>
      </c>
      <c r="AU211" s="210" t="s">
        <v>81</v>
      </c>
      <c r="AY211" s="209" t="s">
        <v>175</v>
      </c>
      <c r="BK211" s="211">
        <f>SUM(BK212:BK231)</f>
        <v>0</v>
      </c>
    </row>
    <row r="212" spans="1:65" s="2" customFormat="1" ht="78" customHeight="1">
      <c r="A212" s="39"/>
      <c r="B212" s="40"/>
      <c r="C212" s="214" t="s">
        <v>376</v>
      </c>
      <c r="D212" s="214" t="s">
        <v>177</v>
      </c>
      <c r="E212" s="215" t="s">
        <v>2344</v>
      </c>
      <c r="F212" s="216" t="s">
        <v>2345</v>
      </c>
      <c r="G212" s="217" t="s">
        <v>180</v>
      </c>
      <c r="H212" s="218">
        <v>55.5</v>
      </c>
      <c r="I212" s="219"/>
      <c r="J212" s="220">
        <f>ROUND(I212*H212,2)</f>
        <v>0</v>
      </c>
      <c r="K212" s="221"/>
      <c r="L212" s="45"/>
      <c r="M212" s="222" t="s">
        <v>19</v>
      </c>
      <c r="N212" s="223" t="s">
        <v>44</v>
      </c>
      <c r="O212" s="85"/>
      <c r="P212" s="224">
        <f>O212*H212</f>
        <v>0</v>
      </c>
      <c r="Q212" s="224">
        <v>0.34508</v>
      </c>
      <c r="R212" s="224">
        <f>Q212*H212</f>
        <v>19.15194</v>
      </c>
      <c r="S212" s="224">
        <v>0</v>
      </c>
      <c r="T212" s="225">
        <f>S212*H212</f>
        <v>0</v>
      </c>
      <c r="U212" s="39"/>
      <c r="V212" s="39"/>
      <c r="W212" s="39"/>
      <c r="X212" s="39"/>
      <c r="Y212" s="39"/>
      <c r="Z212" s="39"/>
      <c r="AA212" s="39"/>
      <c r="AB212" s="39"/>
      <c r="AC212" s="39"/>
      <c r="AD212" s="39"/>
      <c r="AE212" s="39"/>
      <c r="AR212" s="226" t="s">
        <v>181</v>
      </c>
      <c r="AT212" s="226" t="s">
        <v>177</v>
      </c>
      <c r="AU212" s="226" t="s">
        <v>83</v>
      </c>
      <c r="AY212" s="18" t="s">
        <v>175</v>
      </c>
      <c r="BE212" s="227">
        <f>IF(N212="základní",J212,0)</f>
        <v>0</v>
      </c>
      <c r="BF212" s="227">
        <f>IF(N212="snížená",J212,0)</f>
        <v>0</v>
      </c>
      <c r="BG212" s="227">
        <f>IF(N212="zákl. přenesená",J212,0)</f>
        <v>0</v>
      </c>
      <c r="BH212" s="227">
        <f>IF(N212="sníž. přenesená",J212,0)</f>
        <v>0</v>
      </c>
      <c r="BI212" s="227">
        <f>IF(N212="nulová",J212,0)</f>
        <v>0</v>
      </c>
      <c r="BJ212" s="18" t="s">
        <v>81</v>
      </c>
      <c r="BK212" s="227">
        <f>ROUND(I212*H212,2)</f>
        <v>0</v>
      </c>
      <c r="BL212" s="18" t="s">
        <v>181</v>
      </c>
      <c r="BM212" s="226" t="s">
        <v>2346</v>
      </c>
    </row>
    <row r="213" spans="1:47" s="2" customFormat="1" ht="12">
      <c r="A213" s="39"/>
      <c r="B213" s="40"/>
      <c r="C213" s="41"/>
      <c r="D213" s="228" t="s">
        <v>183</v>
      </c>
      <c r="E213" s="41"/>
      <c r="F213" s="229" t="s">
        <v>2347</v>
      </c>
      <c r="G213" s="41"/>
      <c r="H213" s="41"/>
      <c r="I213" s="230"/>
      <c r="J213" s="41"/>
      <c r="K213" s="41"/>
      <c r="L213" s="45"/>
      <c r="M213" s="231"/>
      <c r="N213" s="232"/>
      <c r="O213" s="85"/>
      <c r="P213" s="85"/>
      <c r="Q213" s="85"/>
      <c r="R213" s="85"/>
      <c r="S213" s="85"/>
      <c r="T213" s="86"/>
      <c r="U213" s="39"/>
      <c r="V213" s="39"/>
      <c r="W213" s="39"/>
      <c r="X213" s="39"/>
      <c r="Y213" s="39"/>
      <c r="Z213" s="39"/>
      <c r="AA213" s="39"/>
      <c r="AB213" s="39"/>
      <c r="AC213" s="39"/>
      <c r="AD213" s="39"/>
      <c r="AE213" s="39"/>
      <c r="AT213" s="18" t="s">
        <v>183</v>
      </c>
      <c r="AU213" s="18" t="s">
        <v>83</v>
      </c>
    </row>
    <row r="214" spans="1:47" s="2" customFormat="1" ht="12">
      <c r="A214" s="39"/>
      <c r="B214" s="40"/>
      <c r="C214" s="41"/>
      <c r="D214" s="235" t="s">
        <v>203</v>
      </c>
      <c r="E214" s="41"/>
      <c r="F214" s="256" t="s">
        <v>2348</v>
      </c>
      <c r="G214" s="41"/>
      <c r="H214" s="41"/>
      <c r="I214" s="230"/>
      <c r="J214" s="41"/>
      <c r="K214" s="41"/>
      <c r="L214" s="45"/>
      <c r="M214" s="231"/>
      <c r="N214" s="232"/>
      <c r="O214" s="85"/>
      <c r="P214" s="85"/>
      <c r="Q214" s="85"/>
      <c r="R214" s="85"/>
      <c r="S214" s="85"/>
      <c r="T214" s="86"/>
      <c r="U214" s="39"/>
      <c r="V214" s="39"/>
      <c r="W214" s="39"/>
      <c r="X214" s="39"/>
      <c r="Y214" s="39"/>
      <c r="Z214" s="39"/>
      <c r="AA214" s="39"/>
      <c r="AB214" s="39"/>
      <c r="AC214" s="39"/>
      <c r="AD214" s="39"/>
      <c r="AE214" s="39"/>
      <c r="AT214" s="18" t="s">
        <v>203</v>
      </c>
      <c r="AU214" s="18" t="s">
        <v>83</v>
      </c>
    </row>
    <row r="215" spans="1:51" s="13" customFormat="1" ht="12">
      <c r="A215" s="13"/>
      <c r="B215" s="233"/>
      <c r="C215" s="234"/>
      <c r="D215" s="235" t="s">
        <v>189</v>
      </c>
      <c r="E215" s="236" t="s">
        <v>19</v>
      </c>
      <c r="F215" s="237" t="s">
        <v>2349</v>
      </c>
      <c r="G215" s="234"/>
      <c r="H215" s="238">
        <v>55.5</v>
      </c>
      <c r="I215" s="239"/>
      <c r="J215" s="234"/>
      <c r="K215" s="234"/>
      <c r="L215" s="240"/>
      <c r="M215" s="241"/>
      <c r="N215" s="242"/>
      <c r="O215" s="242"/>
      <c r="P215" s="242"/>
      <c r="Q215" s="242"/>
      <c r="R215" s="242"/>
      <c r="S215" s="242"/>
      <c r="T215" s="243"/>
      <c r="U215" s="13"/>
      <c r="V215" s="13"/>
      <c r="W215" s="13"/>
      <c r="X215" s="13"/>
      <c r="Y215" s="13"/>
      <c r="Z215" s="13"/>
      <c r="AA215" s="13"/>
      <c r="AB215" s="13"/>
      <c r="AC215" s="13"/>
      <c r="AD215" s="13"/>
      <c r="AE215" s="13"/>
      <c r="AT215" s="244" t="s">
        <v>189</v>
      </c>
      <c r="AU215" s="244" t="s">
        <v>83</v>
      </c>
      <c r="AV215" s="13" t="s">
        <v>83</v>
      </c>
      <c r="AW215" s="13" t="s">
        <v>35</v>
      </c>
      <c r="AX215" s="13" t="s">
        <v>81</v>
      </c>
      <c r="AY215" s="244" t="s">
        <v>175</v>
      </c>
    </row>
    <row r="216" spans="1:65" s="2" customFormat="1" ht="24.15" customHeight="1">
      <c r="A216" s="39"/>
      <c r="B216" s="40"/>
      <c r="C216" s="214" t="s">
        <v>384</v>
      </c>
      <c r="D216" s="214" t="s">
        <v>177</v>
      </c>
      <c r="E216" s="215" t="s">
        <v>2350</v>
      </c>
      <c r="F216" s="216" t="s">
        <v>2351</v>
      </c>
      <c r="G216" s="217" t="s">
        <v>215</v>
      </c>
      <c r="H216" s="218">
        <v>1.386</v>
      </c>
      <c r="I216" s="219"/>
      <c r="J216" s="220">
        <f>ROUND(I216*H216,2)</f>
        <v>0</v>
      </c>
      <c r="K216" s="221"/>
      <c r="L216" s="45"/>
      <c r="M216" s="222" t="s">
        <v>19</v>
      </c>
      <c r="N216" s="223" t="s">
        <v>44</v>
      </c>
      <c r="O216" s="85"/>
      <c r="P216" s="224">
        <f>O216*H216</f>
        <v>0</v>
      </c>
      <c r="Q216" s="224">
        <v>2.50198</v>
      </c>
      <c r="R216" s="224">
        <f>Q216*H216</f>
        <v>3.46774428</v>
      </c>
      <c r="S216" s="224">
        <v>0</v>
      </c>
      <c r="T216" s="225">
        <f>S216*H216</f>
        <v>0</v>
      </c>
      <c r="U216" s="39"/>
      <c r="V216" s="39"/>
      <c r="W216" s="39"/>
      <c r="X216" s="39"/>
      <c r="Y216" s="39"/>
      <c r="Z216" s="39"/>
      <c r="AA216" s="39"/>
      <c r="AB216" s="39"/>
      <c r="AC216" s="39"/>
      <c r="AD216" s="39"/>
      <c r="AE216" s="39"/>
      <c r="AR216" s="226" t="s">
        <v>181</v>
      </c>
      <c r="AT216" s="226" t="s">
        <v>177</v>
      </c>
      <c r="AU216" s="226" t="s">
        <v>83</v>
      </c>
      <c r="AY216" s="18" t="s">
        <v>175</v>
      </c>
      <c r="BE216" s="227">
        <f>IF(N216="základní",J216,0)</f>
        <v>0</v>
      </c>
      <c r="BF216" s="227">
        <f>IF(N216="snížená",J216,0)</f>
        <v>0</v>
      </c>
      <c r="BG216" s="227">
        <f>IF(N216="zákl. přenesená",J216,0)</f>
        <v>0</v>
      </c>
      <c r="BH216" s="227">
        <f>IF(N216="sníž. přenesená",J216,0)</f>
        <v>0</v>
      </c>
      <c r="BI216" s="227">
        <f>IF(N216="nulová",J216,0)</f>
        <v>0</v>
      </c>
      <c r="BJ216" s="18" t="s">
        <v>81</v>
      </c>
      <c r="BK216" s="227">
        <f>ROUND(I216*H216,2)</f>
        <v>0</v>
      </c>
      <c r="BL216" s="18" t="s">
        <v>181</v>
      </c>
      <c r="BM216" s="226" t="s">
        <v>2352</v>
      </c>
    </row>
    <row r="217" spans="1:47" s="2" customFormat="1" ht="12">
      <c r="A217" s="39"/>
      <c r="B217" s="40"/>
      <c r="C217" s="41"/>
      <c r="D217" s="228" t="s">
        <v>183</v>
      </c>
      <c r="E217" s="41"/>
      <c r="F217" s="229" t="s">
        <v>2353</v>
      </c>
      <c r="G217" s="41"/>
      <c r="H217" s="41"/>
      <c r="I217" s="230"/>
      <c r="J217" s="41"/>
      <c r="K217" s="41"/>
      <c r="L217" s="45"/>
      <c r="M217" s="231"/>
      <c r="N217" s="232"/>
      <c r="O217" s="85"/>
      <c r="P217" s="85"/>
      <c r="Q217" s="85"/>
      <c r="R217" s="85"/>
      <c r="S217" s="85"/>
      <c r="T217" s="86"/>
      <c r="U217" s="39"/>
      <c r="V217" s="39"/>
      <c r="W217" s="39"/>
      <c r="X217" s="39"/>
      <c r="Y217" s="39"/>
      <c r="Z217" s="39"/>
      <c r="AA217" s="39"/>
      <c r="AB217" s="39"/>
      <c r="AC217" s="39"/>
      <c r="AD217" s="39"/>
      <c r="AE217" s="39"/>
      <c r="AT217" s="18" t="s">
        <v>183</v>
      </c>
      <c r="AU217" s="18" t="s">
        <v>83</v>
      </c>
    </row>
    <row r="218" spans="1:51" s="13" customFormat="1" ht="12">
      <c r="A218" s="13"/>
      <c r="B218" s="233"/>
      <c r="C218" s="234"/>
      <c r="D218" s="235" t="s">
        <v>189</v>
      </c>
      <c r="E218" s="236" t="s">
        <v>19</v>
      </c>
      <c r="F218" s="237" t="s">
        <v>2354</v>
      </c>
      <c r="G218" s="234"/>
      <c r="H218" s="238">
        <v>1.386</v>
      </c>
      <c r="I218" s="239"/>
      <c r="J218" s="234"/>
      <c r="K218" s="234"/>
      <c r="L218" s="240"/>
      <c r="M218" s="241"/>
      <c r="N218" s="242"/>
      <c r="O218" s="242"/>
      <c r="P218" s="242"/>
      <c r="Q218" s="242"/>
      <c r="R218" s="242"/>
      <c r="S218" s="242"/>
      <c r="T218" s="243"/>
      <c r="U218" s="13"/>
      <c r="V218" s="13"/>
      <c r="W218" s="13"/>
      <c r="X218" s="13"/>
      <c r="Y218" s="13"/>
      <c r="Z218" s="13"/>
      <c r="AA218" s="13"/>
      <c r="AB218" s="13"/>
      <c r="AC218" s="13"/>
      <c r="AD218" s="13"/>
      <c r="AE218" s="13"/>
      <c r="AT218" s="244" t="s">
        <v>189</v>
      </c>
      <c r="AU218" s="244" t="s">
        <v>83</v>
      </c>
      <c r="AV218" s="13" t="s">
        <v>83</v>
      </c>
      <c r="AW218" s="13" t="s">
        <v>35</v>
      </c>
      <c r="AX218" s="13" t="s">
        <v>81</v>
      </c>
      <c r="AY218" s="244" t="s">
        <v>175</v>
      </c>
    </row>
    <row r="219" spans="1:65" s="2" customFormat="1" ht="24.15" customHeight="1">
      <c r="A219" s="39"/>
      <c r="B219" s="40"/>
      <c r="C219" s="214" t="s">
        <v>238</v>
      </c>
      <c r="D219" s="214" t="s">
        <v>177</v>
      </c>
      <c r="E219" s="215" t="s">
        <v>2355</v>
      </c>
      <c r="F219" s="216" t="s">
        <v>2356</v>
      </c>
      <c r="G219" s="217" t="s">
        <v>180</v>
      </c>
      <c r="H219" s="218">
        <v>10.14</v>
      </c>
      <c r="I219" s="219"/>
      <c r="J219" s="220">
        <f>ROUND(I219*H219,2)</f>
        <v>0</v>
      </c>
      <c r="K219" s="221"/>
      <c r="L219" s="45"/>
      <c r="M219" s="222" t="s">
        <v>19</v>
      </c>
      <c r="N219" s="223" t="s">
        <v>44</v>
      </c>
      <c r="O219" s="85"/>
      <c r="P219" s="224">
        <f>O219*H219</f>
        <v>0</v>
      </c>
      <c r="Q219" s="224">
        <v>0.00576</v>
      </c>
      <c r="R219" s="224">
        <f>Q219*H219</f>
        <v>0.058406400000000004</v>
      </c>
      <c r="S219" s="224">
        <v>0</v>
      </c>
      <c r="T219" s="225">
        <f>S219*H219</f>
        <v>0</v>
      </c>
      <c r="U219" s="39"/>
      <c r="V219" s="39"/>
      <c r="W219" s="39"/>
      <c r="X219" s="39"/>
      <c r="Y219" s="39"/>
      <c r="Z219" s="39"/>
      <c r="AA219" s="39"/>
      <c r="AB219" s="39"/>
      <c r="AC219" s="39"/>
      <c r="AD219" s="39"/>
      <c r="AE219" s="39"/>
      <c r="AR219" s="226" t="s">
        <v>181</v>
      </c>
      <c r="AT219" s="226" t="s">
        <v>177</v>
      </c>
      <c r="AU219" s="226" t="s">
        <v>83</v>
      </c>
      <c r="AY219" s="18" t="s">
        <v>175</v>
      </c>
      <c r="BE219" s="227">
        <f>IF(N219="základní",J219,0)</f>
        <v>0</v>
      </c>
      <c r="BF219" s="227">
        <f>IF(N219="snížená",J219,0)</f>
        <v>0</v>
      </c>
      <c r="BG219" s="227">
        <f>IF(N219="zákl. přenesená",J219,0)</f>
        <v>0</v>
      </c>
      <c r="BH219" s="227">
        <f>IF(N219="sníž. přenesená",J219,0)</f>
        <v>0</v>
      </c>
      <c r="BI219" s="227">
        <f>IF(N219="nulová",J219,0)</f>
        <v>0</v>
      </c>
      <c r="BJ219" s="18" t="s">
        <v>81</v>
      </c>
      <c r="BK219" s="227">
        <f>ROUND(I219*H219,2)</f>
        <v>0</v>
      </c>
      <c r="BL219" s="18" t="s">
        <v>181</v>
      </c>
      <c r="BM219" s="226" t="s">
        <v>2357</v>
      </c>
    </row>
    <row r="220" spans="1:47" s="2" customFormat="1" ht="12">
      <c r="A220" s="39"/>
      <c r="B220" s="40"/>
      <c r="C220" s="41"/>
      <c r="D220" s="228" t="s">
        <v>183</v>
      </c>
      <c r="E220" s="41"/>
      <c r="F220" s="229" t="s">
        <v>2358</v>
      </c>
      <c r="G220" s="41"/>
      <c r="H220" s="41"/>
      <c r="I220" s="230"/>
      <c r="J220" s="41"/>
      <c r="K220" s="41"/>
      <c r="L220" s="45"/>
      <c r="M220" s="231"/>
      <c r="N220" s="232"/>
      <c r="O220" s="85"/>
      <c r="P220" s="85"/>
      <c r="Q220" s="85"/>
      <c r="R220" s="85"/>
      <c r="S220" s="85"/>
      <c r="T220" s="86"/>
      <c r="U220" s="39"/>
      <c r="V220" s="39"/>
      <c r="W220" s="39"/>
      <c r="X220" s="39"/>
      <c r="Y220" s="39"/>
      <c r="Z220" s="39"/>
      <c r="AA220" s="39"/>
      <c r="AB220" s="39"/>
      <c r="AC220" s="39"/>
      <c r="AD220" s="39"/>
      <c r="AE220" s="39"/>
      <c r="AT220" s="18" t="s">
        <v>183</v>
      </c>
      <c r="AU220" s="18" t="s">
        <v>83</v>
      </c>
    </row>
    <row r="221" spans="1:51" s="13" customFormat="1" ht="12">
      <c r="A221" s="13"/>
      <c r="B221" s="233"/>
      <c r="C221" s="234"/>
      <c r="D221" s="235" t="s">
        <v>189</v>
      </c>
      <c r="E221" s="236" t="s">
        <v>19</v>
      </c>
      <c r="F221" s="237" t="s">
        <v>2359</v>
      </c>
      <c r="G221" s="234"/>
      <c r="H221" s="238">
        <v>10.14</v>
      </c>
      <c r="I221" s="239"/>
      <c r="J221" s="234"/>
      <c r="K221" s="234"/>
      <c r="L221" s="240"/>
      <c r="M221" s="241"/>
      <c r="N221" s="242"/>
      <c r="O221" s="242"/>
      <c r="P221" s="242"/>
      <c r="Q221" s="242"/>
      <c r="R221" s="242"/>
      <c r="S221" s="242"/>
      <c r="T221" s="243"/>
      <c r="U221" s="13"/>
      <c r="V221" s="13"/>
      <c r="W221" s="13"/>
      <c r="X221" s="13"/>
      <c r="Y221" s="13"/>
      <c r="Z221" s="13"/>
      <c r="AA221" s="13"/>
      <c r="AB221" s="13"/>
      <c r="AC221" s="13"/>
      <c r="AD221" s="13"/>
      <c r="AE221" s="13"/>
      <c r="AT221" s="244" t="s">
        <v>189</v>
      </c>
      <c r="AU221" s="244" t="s">
        <v>83</v>
      </c>
      <c r="AV221" s="13" t="s">
        <v>83</v>
      </c>
      <c r="AW221" s="13" t="s">
        <v>35</v>
      </c>
      <c r="AX221" s="13" t="s">
        <v>81</v>
      </c>
      <c r="AY221" s="244" t="s">
        <v>175</v>
      </c>
    </row>
    <row r="222" spans="1:65" s="2" customFormat="1" ht="24.15" customHeight="1">
      <c r="A222" s="39"/>
      <c r="B222" s="40"/>
      <c r="C222" s="214" t="s">
        <v>396</v>
      </c>
      <c r="D222" s="214" t="s">
        <v>177</v>
      </c>
      <c r="E222" s="215" t="s">
        <v>2360</v>
      </c>
      <c r="F222" s="216" t="s">
        <v>2361</v>
      </c>
      <c r="G222" s="217" t="s">
        <v>180</v>
      </c>
      <c r="H222" s="218">
        <v>10.14</v>
      </c>
      <c r="I222" s="219"/>
      <c r="J222" s="220">
        <f>ROUND(I222*H222,2)</f>
        <v>0</v>
      </c>
      <c r="K222" s="221"/>
      <c r="L222" s="45"/>
      <c r="M222" s="222" t="s">
        <v>19</v>
      </c>
      <c r="N222" s="223" t="s">
        <v>44</v>
      </c>
      <c r="O222" s="85"/>
      <c r="P222" s="224">
        <f>O222*H222</f>
        <v>0</v>
      </c>
      <c r="Q222" s="224">
        <v>0</v>
      </c>
      <c r="R222" s="224">
        <f>Q222*H222</f>
        <v>0</v>
      </c>
      <c r="S222" s="224">
        <v>0</v>
      </c>
      <c r="T222" s="225">
        <f>S222*H222</f>
        <v>0</v>
      </c>
      <c r="U222" s="39"/>
      <c r="V222" s="39"/>
      <c r="W222" s="39"/>
      <c r="X222" s="39"/>
      <c r="Y222" s="39"/>
      <c r="Z222" s="39"/>
      <c r="AA222" s="39"/>
      <c r="AB222" s="39"/>
      <c r="AC222" s="39"/>
      <c r="AD222" s="39"/>
      <c r="AE222" s="39"/>
      <c r="AR222" s="226" t="s">
        <v>181</v>
      </c>
      <c r="AT222" s="226" t="s">
        <v>177</v>
      </c>
      <c r="AU222" s="226" t="s">
        <v>83</v>
      </c>
      <c r="AY222" s="18" t="s">
        <v>175</v>
      </c>
      <c r="BE222" s="227">
        <f>IF(N222="základní",J222,0)</f>
        <v>0</v>
      </c>
      <c r="BF222" s="227">
        <f>IF(N222="snížená",J222,0)</f>
        <v>0</v>
      </c>
      <c r="BG222" s="227">
        <f>IF(N222="zákl. přenesená",J222,0)</f>
        <v>0</v>
      </c>
      <c r="BH222" s="227">
        <f>IF(N222="sníž. přenesená",J222,0)</f>
        <v>0</v>
      </c>
      <c r="BI222" s="227">
        <f>IF(N222="nulová",J222,0)</f>
        <v>0</v>
      </c>
      <c r="BJ222" s="18" t="s">
        <v>81</v>
      </c>
      <c r="BK222" s="227">
        <f>ROUND(I222*H222,2)</f>
        <v>0</v>
      </c>
      <c r="BL222" s="18" t="s">
        <v>181</v>
      </c>
      <c r="BM222" s="226" t="s">
        <v>2362</v>
      </c>
    </row>
    <row r="223" spans="1:47" s="2" customFormat="1" ht="12">
      <c r="A223" s="39"/>
      <c r="B223" s="40"/>
      <c r="C223" s="41"/>
      <c r="D223" s="228" t="s">
        <v>183</v>
      </c>
      <c r="E223" s="41"/>
      <c r="F223" s="229" t="s">
        <v>2363</v>
      </c>
      <c r="G223" s="41"/>
      <c r="H223" s="41"/>
      <c r="I223" s="230"/>
      <c r="J223" s="41"/>
      <c r="K223" s="41"/>
      <c r="L223" s="45"/>
      <c r="M223" s="231"/>
      <c r="N223" s="232"/>
      <c r="O223" s="85"/>
      <c r="P223" s="85"/>
      <c r="Q223" s="85"/>
      <c r="R223" s="85"/>
      <c r="S223" s="85"/>
      <c r="T223" s="86"/>
      <c r="U223" s="39"/>
      <c r="V223" s="39"/>
      <c r="W223" s="39"/>
      <c r="X223" s="39"/>
      <c r="Y223" s="39"/>
      <c r="Z223" s="39"/>
      <c r="AA223" s="39"/>
      <c r="AB223" s="39"/>
      <c r="AC223" s="39"/>
      <c r="AD223" s="39"/>
      <c r="AE223" s="39"/>
      <c r="AT223" s="18" t="s">
        <v>183</v>
      </c>
      <c r="AU223" s="18" t="s">
        <v>83</v>
      </c>
    </row>
    <row r="224" spans="1:65" s="2" customFormat="1" ht="24.15" customHeight="1">
      <c r="A224" s="39"/>
      <c r="B224" s="40"/>
      <c r="C224" s="214" t="s">
        <v>401</v>
      </c>
      <c r="D224" s="214" t="s">
        <v>177</v>
      </c>
      <c r="E224" s="215" t="s">
        <v>2364</v>
      </c>
      <c r="F224" s="216" t="s">
        <v>2365</v>
      </c>
      <c r="G224" s="217" t="s">
        <v>281</v>
      </c>
      <c r="H224" s="218">
        <v>0.142</v>
      </c>
      <c r="I224" s="219"/>
      <c r="J224" s="220">
        <f>ROUND(I224*H224,2)</f>
        <v>0</v>
      </c>
      <c r="K224" s="221"/>
      <c r="L224" s="45"/>
      <c r="M224" s="222" t="s">
        <v>19</v>
      </c>
      <c r="N224" s="223" t="s">
        <v>44</v>
      </c>
      <c r="O224" s="85"/>
      <c r="P224" s="224">
        <f>O224*H224</f>
        <v>0</v>
      </c>
      <c r="Q224" s="224">
        <v>1.05291</v>
      </c>
      <c r="R224" s="224">
        <f>Q224*H224</f>
        <v>0.14951322</v>
      </c>
      <c r="S224" s="224">
        <v>0</v>
      </c>
      <c r="T224" s="225">
        <f>S224*H224</f>
        <v>0</v>
      </c>
      <c r="U224" s="39"/>
      <c r="V224" s="39"/>
      <c r="W224" s="39"/>
      <c r="X224" s="39"/>
      <c r="Y224" s="39"/>
      <c r="Z224" s="39"/>
      <c r="AA224" s="39"/>
      <c r="AB224" s="39"/>
      <c r="AC224" s="39"/>
      <c r="AD224" s="39"/>
      <c r="AE224" s="39"/>
      <c r="AR224" s="226" t="s">
        <v>181</v>
      </c>
      <c r="AT224" s="226" t="s">
        <v>177</v>
      </c>
      <c r="AU224" s="226" t="s">
        <v>83</v>
      </c>
      <c r="AY224" s="18" t="s">
        <v>175</v>
      </c>
      <c r="BE224" s="227">
        <f>IF(N224="základní",J224,0)</f>
        <v>0</v>
      </c>
      <c r="BF224" s="227">
        <f>IF(N224="snížená",J224,0)</f>
        <v>0</v>
      </c>
      <c r="BG224" s="227">
        <f>IF(N224="zákl. přenesená",J224,0)</f>
        <v>0</v>
      </c>
      <c r="BH224" s="227">
        <f>IF(N224="sníž. přenesená",J224,0)</f>
        <v>0</v>
      </c>
      <c r="BI224" s="227">
        <f>IF(N224="nulová",J224,0)</f>
        <v>0</v>
      </c>
      <c r="BJ224" s="18" t="s">
        <v>81</v>
      </c>
      <c r="BK224" s="227">
        <f>ROUND(I224*H224,2)</f>
        <v>0</v>
      </c>
      <c r="BL224" s="18" t="s">
        <v>181</v>
      </c>
      <c r="BM224" s="226" t="s">
        <v>2366</v>
      </c>
    </row>
    <row r="225" spans="1:47" s="2" customFormat="1" ht="12">
      <c r="A225" s="39"/>
      <c r="B225" s="40"/>
      <c r="C225" s="41"/>
      <c r="D225" s="228" t="s">
        <v>183</v>
      </c>
      <c r="E225" s="41"/>
      <c r="F225" s="229" t="s">
        <v>2367</v>
      </c>
      <c r="G225" s="41"/>
      <c r="H225" s="41"/>
      <c r="I225" s="230"/>
      <c r="J225" s="41"/>
      <c r="K225" s="41"/>
      <c r="L225" s="45"/>
      <c r="M225" s="231"/>
      <c r="N225" s="232"/>
      <c r="O225" s="85"/>
      <c r="P225" s="85"/>
      <c r="Q225" s="85"/>
      <c r="R225" s="85"/>
      <c r="S225" s="85"/>
      <c r="T225" s="86"/>
      <c r="U225" s="39"/>
      <c r="V225" s="39"/>
      <c r="W225" s="39"/>
      <c r="X225" s="39"/>
      <c r="Y225" s="39"/>
      <c r="Z225" s="39"/>
      <c r="AA225" s="39"/>
      <c r="AB225" s="39"/>
      <c r="AC225" s="39"/>
      <c r="AD225" s="39"/>
      <c r="AE225" s="39"/>
      <c r="AT225" s="18" t="s">
        <v>183</v>
      </c>
      <c r="AU225" s="18" t="s">
        <v>83</v>
      </c>
    </row>
    <row r="226" spans="1:51" s="15" customFormat="1" ht="12">
      <c r="A226" s="15"/>
      <c r="B226" s="257"/>
      <c r="C226" s="258"/>
      <c r="D226" s="235" t="s">
        <v>189</v>
      </c>
      <c r="E226" s="259" t="s">
        <v>19</v>
      </c>
      <c r="F226" s="260" t="s">
        <v>2368</v>
      </c>
      <c r="G226" s="258"/>
      <c r="H226" s="259" t="s">
        <v>19</v>
      </c>
      <c r="I226" s="261"/>
      <c r="J226" s="258"/>
      <c r="K226" s="258"/>
      <c r="L226" s="262"/>
      <c r="M226" s="263"/>
      <c r="N226" s="264"/>
      <c r="O226" s="264"/>
      <c r="P226" s="264"/>
      <c r="Q226" s="264"/>
      <c r="R226" s="264"/>
      <c r="S226" s="264"/>
      <c r="T226" s="265"/>
      <c r="U226" s="15"/>
      <c r="V226" s="15"/>
      <c r="W226" s="15"/>
      <c r="X226" s="15"/>
      <c r="Y226" s="15"/>
      <c r="Z226" s="15"/>
      <c r="AA226" s="15"/>
      <c r="AB226" s="15"/>
      <c r="AC226" s="15"/>
      <c r="AD226" s="15"/>
      <c r="AE226" s="15"/>
      <c r="AT226" s="266" t="s">
        <v>189</v>
      </c>
      <c r="AU226" s="266" t="s">
        <v>83</v>
      </c>
      <c r="AV226" s="15" t="s">
        <v>81</v>
      </c>
      <c r="AW226" s="15" t="s">
        <v>35</v>
      </c>
      <c r="AX226" s="15" t="s">
        <v>73</v>
      </c>
      <c r="AY226" s="266" t="s">
        <v>175</v>
      </c>
    </row>
    <row r="227" spans="1:51" s="13" customFormat="1" ht="12">
      <c r="A227" s="13"/>
      <c r="B227" s="233"/>
      <c r="C227" s="234"/>
      <c r="D227" s="235" t="s">
        <v>189</v>
      </c>
      <c r="E227" s="236" t="s">
        <v>19</v>
      </c>
      <c r="F227" s="237" t="s">
        <v>2369</v>
      </c>
      <c r="G227" s="234"/>
      <c r="H227" s="238">
        <v>0.12</v>
      </c>
      <c r="I227" s="239"/>
      <c r="J227" s="234"/>
      <c r="K227" s="234"/>
      <c r="L227" s="240"/>
      <c r="M227" s="241"/>
      <c r="N227" s="242"/>
      <c r="O227" s="242"/>
      <c r="P227" s="242"/>
      <c r="Q227" s="242"/>
      <c r="R227" s="242"/>
      <c r="S227" s="242"/>
      <c r="T227" s="243"/>
      <c r="U227" s="13"/>
      <c r="V227" s="13"/>
      <c r="W227" s="13"/>
      <c r="X227" s="13"/>
      <c r="Y227" s="13"/>
      <c r="Z227" s="13"/>
      <c r="AA227" s="13"/>
      <c r="AB227" s="13"/>
      <c r="AC227" s="13"/>
      <c r="AD227" s="13"/>
      <c r="AE227" s="13"/>
      <c r="AT227" s="244" t="s">
        <v>189</v>
      </c>
      <c r="AU227" s="244" t="s">
        <v>83</v>
      </c>
      <c r="AV227" s="13" t="s">
        <v>83</v>
      </c>
      <c r="AW227" s="13" t="s">
        <v>35</v>
      </c>
      <c r="AX227" s="13" t="s">
        <v>73</v>
      </c>
      <c r="AY227" s="244" t="s">
        <v>175</v>
      </c>
    </row>
    <row r="228" spans="1:51" s="15" customFormat="1" ht="12">
      <c r="A228" s="15"/>
      <c r="B228" s="257"/>
      <c r="C228" s="258"/>
      <c r="D228" s="235" t="s">
        <v>189</v>
      </c>
      <c r="E228" s="259" t="s">
        <v>19</v>
      </c>
      <c r="F228" s="260" t="s">
        <v>2370</v>
      </c>
      <c r="G228" s="258"/>
      <c r="H228" s="259" t="s">
        <v>19</v>
      </c>
      <c r="I228" s="261"/>
      <c r="J228" s="258"/>
      <c r="K228" s="258"/>
      <c r="L228" s="262"/>
      <c r="M228" s="263"/>
      <c r="N228" s="264"/>
      <c r="O228" s="264"/>
      <c r="P228" s="264"/>
      <c r="Q228" s="264"/>
      <c r="R228" s="264"/>
      <c r="S228" s="264"/>
      <c r="T228" s="265"/>
      <c r="U228" s="15"/>
      <c r="V228" s="15"/>
      <c r="W228" s="15"/>
      <c r="X228" s="15"/>
      <c r="Y228" s="15"/>
      <c r="Z228" s="15"/>
      <c r="AA228" s="15"/>
      <c r="AB228" s="15"/>
      <c r="AC228" s="15"/>
      <c r="AD228" s="15"/>
      <c r="AE228" s="15"/>
      <c r="AT228" s="266" t="s">
        <v>189</v>
      </c>
      <c r="AU228" s="266" t="s">
        <v>83</v>
      </c>
      <c r="AV228" s="15" t="s">
        <v>81</v>
      </c>
      <c r="AW228" s="15" t="s">
        <v>35</v>
      </c>
      <c r="AX228" s="15" t="s">
        <v>73</v>
      </c>
      <c r="AY228" s="266" t="s">
        <v>175</v>
      </c>
    </row>
    <row r="229" spans="1:51" s="15" customFormat="1" ht="12">
      <c r="A229" s="15"/>
      <c r="B229" s="257"/>
      <c r="C229" s="258"/>
      <c r="D229" s="235" t="s">
        <v>189</v>
      </c>
      <c r="E229" s="259" t="s">
        <v>19</v>
      </c>
      <c r="F229" s="260" t="s">
        <v>2371</v>
      </c>
      <c r="G229" s="258"/>
      <c r="H229" s="259" t="s">
        <v>19</v>
      </c>
      <c r="I229" s="261"/>
      <c r="J229" s="258"/>
      <c r="K229" s="258"/>
      <c r="L229" s="262"/>
      <c r="M229" s="263"/>
      <c r="N229" s="264"/>
      <c r="O229" s="264"/>
      <c r="P229" s="264"/>
      <c r="Q229" s="264"/>
      <c r="R229" s="264"/>
      <c r="S229" s="264"/>
      <c r="T229" s="265"/>
      <c r="U229" s="15"/>
      <c r="V229" s="15"/>
      <c r="W229" s="15"/>
      <c r="X229" s="15"/>
      <c r="Y229" s="15"/>
      <c r="Z229" s="15"/>
      <c r="AA229" s="15"/>
      <c r="AB229" s="15"/>
      <c r="AC229" s="15"/>
      <c r="AD229" s="15"/>
      <c r="AE229" s="15"/>
      <c r="AT229" s="266" t="s">
        <v>189</v>
      </c>
      <c r="AU229" s="266" t="s">
        <v>83</v>
      </c>
      <c r="AV229" s="15" t="s">
        <v>81</v>
      </c>
      <c r="AW229" s="15" t="s">
        <v>35</v>
      </c>
      <c r="AX229" s="15" t="s">
        <v>73</v>
      </c>
      <c r="AY229" s="266" t="s">
        <v>175</v>
      </c>
    </row>
    <row r="230" spans="1:51" s="13" customFormat="1" ht="12">
      <c r="A230" s="13"/>
      <c r="B230" s="233"/>
      <c r="C230" s="234"/>
      <c r="D230" s="235" t="s">
        <v>189</v>
      </c>
      <c r="E230" s="236" t="s">
        <v>19</v>
      </c>
      <c r="F230" s="237" t="s">
        <v>2372</v>
      </c>
      <c r="G230" s="234"/>
      <c r="H230" s="238">
        <v>0.022</v>
      </c>
      <c r="I230" s="239"/>
      <c r="J230" s="234"/>
      <c r="K230" s="234"/>
      <c r="L230" s="240"/>
      <c r="M230" s="241"/>
      <c r="N230" s="242"/>
      <c r="O230" s="242"/>
      <c r="P230" s="242"/>
      <c r="Q230" s="242"/>
      <c r="R230" s="242"/>
      <c r="S230" s="242"/>
      <c r="T230" s="243"/>
      <c r="U230" s="13"/>
      <c r="V230" s="13"/>
      <c r="W230" s="13"/>
      <c r="X230" s="13"/>
      <c r="Y230" s="13"/>
      <c r="Z230" s="13"/>
      <c r="AA230" s="13"/>
      <c r="AB230" s="13"/>
      <c r="AC230" s="13"/>
      <c r="AD230" s="13"/>
      <c r="AE230" s="13"/>
      <c r="AT230" s="244" t="s">
        <v>189</v>
      </c>
      <c r="AU230" s="244" t="s">
        <v>83</v>
      </c>
      <c r="AV230" s="13" t="s">
        <v>83</v>
      </c>
      <c r="AW230" s="13" t="s">
        <v>35</v>
      </c>
      <c r="AX230" s="13" t="s">
        <v>73</v>
      </c>
      <c r="AY230" s="244" t="s">
        <v>175</v>
      </c>
    </row>
    <row r="231" spans="1:51" s="14" customFormat="1" ht="12">
      <c r="A231" s="14"/>
      <c r="B231" s="245"/>
      <c r="C231" s="246"/>
      <c r="D231" s="235" t="s">
        <v>189</v>
      </c>
      <c r="E231" s="247" t="s">
        <v>19</v>
      </c>
      <c r="F231" s="248" t="s">
        <v>198</v>
      </c>
      <c r="G231" s="246"/>
      <c r="H231" s="249">
        <v>0.142</v>
      </c>
      <c r="I231" s="250"/>
      <c r="J231" s="246"/>
      <c r="K231" s="246"/>
      <c r="L231" s="251"/>
      <c r="M231" s="252"/>
      <c r="N231" s="253"/>
      <c r="O231" s="253"/>
      <c r="P231" s="253"/>
      <c r="Q231" s="253"/>
      <c r="R231" s="253"/>
      <c r="S231" s="253"/>
      <c r="T231" s="254"/>
      <c r="U231" s="14"/>
      <c r="V231" s="14"/>
      <c r="W231" s="14"/>
      <c r="X231" s="14"/>
      <c r="Y231" s="14"/>
      <c r="Z231" s="14"/>
      <c r="AA231" s="14"/>
      <c r="AB231" s="14"/>
      <c r="AC231" s="14"/>
      <c r="AD231" s="14"/>
      <c r="AE231" s="14"/>
      <c r="AT231" s="255" t="s">
        <v>189</v>
      </c>
      <c r="AU231" s="255" t="s">
        <v>83</v>
      </c>
      <c r="AV231" s="14" t="s">
        <v>181</v>
      </c>
      <c r="AW231" s="14" t="s">
        <v>35</v>
      </c>
      <c r="AX231" s="14" t="s">
        <v>81</v>
      </c>
      <c r="AY231" s="255" t="s">
        <v>175</v>
      </c>
    </row>
    <row r="232" spans="1:63" s="12" customFormat="1" ht="22.8" customHeight="1">
      <c r="A232" s="12"/>
      <c r="B232" s="198"/>
      <c r="C232" s="199"/>
      <c r="D232" s="200" t="s">
        <v>72</v>
      </c>
      <c r="E232" s="212" t="s">
        <v>223</v>
      </c>
      <c r="F232" s="212" t="s">
        <v>1840</v>
      </c>
      <c r="G232" s="199"/>
      <c r="H232" s="199"/>
      <c r="I232" s="202"/>
      <c r="J232" s="213">
        <f>BK232</f>
        <v>0</v>
      </c>
      <c r="K232" s="199"/>
      <c r="L232" s="204"/>
      <c r="M232" s="205"/>
      <c r="N232" s="206"/>
      <c r="O232" s="206"/>
      <c r="P232" s="207">
        <f>SUM(P233:P358)</f>
        <v>0</v>
      </c>
      <c r="Q232" s="206"/>
      <c r="R232" s="207">
        <f>SUM(R233:R358)</f>
        <v>13.95500603</v>
      </c>
      <c r="S232" s="206"/>
      <c r="T232" s="208">
        <f>SUM(T233:T358)</f>
        <v>0</v>
      </c>
      <c r="U232" s="12"/>
      <c r="V232" s="12"/>
      <c r="W232" s="12"/>
      <c r="X232" s="12"/>
      <c r="Y232" s="12"/>
      <c r="Z232" s="12"/>
      <c r="AA232" s="12"/>
      <c r="AB232" s="12"/>
      <c r="AC232" s="12"/>
      <c r="AD232" s="12"/>
      <c r="AE232" s="12"/>
      <c r="AR232" s="209" t="s">
        <v>81</v>
      </c>
      <c r="AT232" s="210" t="s">
        <v>72</v>
      </c>
      <c r="AU232" s="210" t="s">
        <v>81</v>
      </c>
      <c r="AY232" s="209" t="s">
        <v>175</v>
      </c>
      <c r="BK232" s="211">
        <f>SUM(BK233:BK358)</f>
        <v>0</v>
      </c>
    </row>
    <row r="233" spans="1:65" s="2" customFormat="1" ht="49.05" customHeight="1">
      <c r="A233" s="39"/>
      <c r="B233" s="40"/>
      <c r="C233" s="214" t="s">
        <v>406</v>
      </c>
      <c r="D233" s="214" t="s">
        <v>177</v>
      </c>
      <c r="E233" s="215" t="s">
        <v>2373</v>
      </c>
      <c r="F233" s="216" t="s">
        <v>2374</v>
      </c>
      <c r="G233" s="217" t="s">
        <v>180</v>
      </c>
      <c r="H233" s="218">
        <v>53.1</v>
      </c>
      <c r="I233" s="219"/>
      <c r="J233" s="220">
        <f>ROUND(I233*H233,2)</f>
        <v>0</v>
      </c>
      <c r="K233" s="221"/>
      <c r="L233" s="45"/>
      <c r="M233" s="222" t="s">
        <v>19</v>
      </c>
      <c r="N233" s="223" t="s">
        <v>44</v>
      </c>
      <c r="O233" s="85"/>
      <c r="P233" s="224">
        <f>O233*H233</f>
        <v>0</v>
      </c>
      <c r="Q233" s="224">
        <v>0.01628</v>
      </c>
      <c r="R233" s="224">
        <f>Q233*H233</f>
        <v>0.864468</v>
      </c>
      <c r="S233" s="224">
        <v>0</v>
      </c>
      <c r="T233" s="225">
        <f>S233*H233</f>
        <v>0</v>
      </c>
      <c r="U233" s="39"/>
      <c r="V233" s="39"/>
      <c r="W233" s="39"/>
      <c r="X233" s="39"/>
      <c r="Y233" s="39"/>
      <c r="Z233" s="39"/>
      <c r="AA233" s="39"/>
      <c r="AB233" s="39"/>
      <c r="AC233" s="39"/>
      <c r="AD233" s="39"/>
      <c r="AE233" s="39"/>
      <c r="AR233" s="226" t="s">
        <v>181</v>
      </c>
      <c r="AT233" s="226" t="s">
        <v>177</v>
      </c>
      <c r="AU233" s="226" t="s">
        <v>83</v>
      </c>
      <c r="AY233" s="18" t="s">
        <v>175</v>
      </c>
      <c r="BE233" s="227">
        <f>IF(N233="základní",J233,0)</f>
        <v>0</v>
      </c>
      <c r="BF233" s="227">
        <f>IF(N233="snížená",J233,0)</f>
        <v>0</v>
      </c>
      <c r="BG233" s="227">
        <f>IF(N233="zákl. přenesená",J233,0)</f>
        <v>0</v>
      </c>
      <c r="BH233" s="227">
        <f>IF(N233="sníž. přenesená",J233,0)</f>
        <v>0</v>
      </c>
      <c r="BI233" s="227">
        <f>IF(N233="nulová",J233,0)</f>
        <v>0</v>
      </c>
      <c r="BJ233" s="18" t="s">
        <v>81</v>
      </c>
      <c r="BK233" s="227">
        <f>ROUND(I233*H233,2)</f>
        <v>0</v>
      </c>
      <c r="BL233" s="18" t="s">
        <v>181</v>
      </c>
      <c r="BM233" s="226" t="s">
        <v>2375</v>
      </c>
    </row>
    <row r="234" spans="1:47" s="2" customFormat="1" ht="12">
      <c r="A234" s="39"/>
      <c r="B234" s="40"/>
      <c r="C234" s="41"/>
      <c r="D234" s="228" t="s">
        <v>183</v>
      </c>
      <c r="E234" s="41"/>
      <c r="F234" s="229" t="s">
        <v>2376</v>
      </c>
      <c r="G234" s="41"/>
      <c r="H234" s="41"/>
      <c r="I234" s="230"/>
      <c r="J234" s="41"/>
      <c r="K234" s="41"/>
      <c r="L234" s="45"/>
      <c r="M234" s="231"/>
      <c r="N234" s="232"/>
      <c r="O234" s="85"/>
      <c r="P234" s="85"/>
      <c r="Q234" s="85"/>
      <c r="R234" s="85"/>
      <c r="S234" s="85"/>
      <c r="T234" s="86"/>
      <c r="U234" s="39"/>
      <c r="V234" s="39"/>
      <c r="W234" s="39"/>
      <c r="X234" s="39"/>
      <c r="Y234" s="39"/>
      <c r="Z234" s="39"/>
      <c r="AA234" s="39"/>
      <c r="AB234" s="39"/>
      <c r="AC234" s="39"/>
      <c r="AD234" s="39"/>
      <c r="AE234" s="39"/>
      <c r="AT234" s="18" t="s">
        <v>183</v>
      </c>
      <c r="AU234" s="18" t="s">
        <v>83</v>
      </c>
    </row>
    <row r="235" spans="1:51" s="13" customFormat="1" ht="12">
      <c r="A235" s="13"/>
      <c r="B235" s="233"/>
      <c r="C235" s="234"/>
      <c r="D235" s="235" t="s">
        <v>189</v>
      </c>
      <c r="E235" s="236" t="s">
        <v>19</v>
      </c>
      <c r="F235" s="237" t="s">
        <v>2377</v>
      </c>
      <c r="G235" s="234"/>
      <c r="H235" s="238">
        <v>5.055</v>
      </c>
      <c r="I235" s="239"/>
      <c r="J235" s="234"/>
      <c r="K235" s="234"/>
      <c r="L235" s="240"/>
      <c r="M235" s="241"/>
      <c r="N235" s="242"/>
      <c r="O235" s="242"/>
      <c r="P235" s="242"/>
      <c r="Q235" s="242"/>
      <c r="R235" s="242"/>
      <c r="S235" s="242"/>
      <c r="T235" s="243"/>
      <c r="U235" s="13"/>
      <c r="V235" s="13"/>
      <c r="W235" s="13"/>
      <c r="X235" s="13"/>
      <c r="Y235" s="13"/>
      <c r="Z235" s="13"/>
      <c r="AA235" s="13"/>
      <c r="AB235" s="13"/>
      <c r="AC235" s="13"/>
      <c r="AD235" s="13"/>
      <c r="AE235" s="13"/>
      <c r="AT235" s="244" t="s">
        <v>189</v>
      </c>
      <c r="AU235" s="244" t="s">
        <v>83</v>
      </c>
      <c r="AV235" s="13" t="s">
        <v>83</v>
      </c>
      <c r="AW235" s="13" t="s">
        <v>35</v>
      </c>
      <c r="AX235" s="13" t="s">
        <v>73</v>
      </c>
      <c r="AY235" s="244" t="s">
        <v>175</v>
      </c>
    </row>
    <row r="236" spans="1:51" s="13" customFormat="1" ht="12">
      <c r="A236" s="13"/>
      <c r="B236" s="233"/>
      <c r="C236" s="234"/>
      <c r="D236" s="235" t="s">
        <v>189</v>
      </c>
      <c r="E236" s="236" t="s">
        <v>19</v>
      </c>
      <c r="F236" s="237" t="s">
        <v>2378</v>
      </c>
      <c r="G236" s="234"/>
      <c r="H236" s="238">
        <v>3.95</v>
      </c>
      <c r="I236" s="239"/>
      <c r="J236" s="234"/>
      <c r="K236" s="234"/>
      <c r="L236" s="240"/>
      <c r="M236" s="241"/>
      <c r="N236" s="242"/>
      <c r="O236" s="242"/>
      <c r="P236" s="242"/>
      <c r="Q236" s="242"/>
      <c r="R236" s="242"/>
      <c r="S236" s="242"/>
      <c r="T236" s="243"/>
      <c r="U236" s="13"/>
      <c r="V236" s="13"/>
      <c r="W236" s="13"/>
      <c r="X236" s="13"/>
      <c r="Y236" s="13"/>
      <c r="Z236" s="13"/>
      <c r="AA236" s="13"/>
      <c r="AB236" s="13"/>
      <c r="AC236" s="13"/>
      <c r="AD236" s="13"/>
      <c r="AE236" s="13"/>
      <c r="AT236" s="244" t="s">
        <v>189</v>
      </c>
      <c r="AU236" s="244" t="s">
        <v>83</v>
      </c>
      <c r="AV236" s="13" t="s">
        <v>83</v>
      </c>
      <c r="AW236" s="13" t="s">
        <v>35</v>
      </c>
      <c r="AX236" s="13" t="s">
        <v>73</v>
      </c>
      <c r="AY236" s="244" t="s">
        <v>175</v>
      </c>
    </row>
    <row r="237" spans="1:51" s="13" customFormat="1" ht="12">
      <c r="A237" s="13"/>
      <c r="B237" s="233"/>
      <c r="C237" s="234"/>
      <c r="D237" s="235" t="s">
        <v>189</v>
      </c>
      <c r="E237" s="236" t="s">
        <v>19</v>
      </c>
      <c r="F237" s="237" t="s">
        <v>2379</v>
      </c>
      <c r="G237" s="234"/>
      <c r="H237" s="238">
        <v>33.414</v>
      </c>
      <c r="I237" s="239"/>
      <c r="J237" s="234"/>
      <c r="K237" s="234"/>
      <c r="L237" s="240"/>
      <c r="M237" s="241"/>
      <c r="N237" s="242"/>
      <c r="O237" s="242"/>
      <c r="P237" s="242"/>
      <c r="Q237" s="242"/>
      <c r="R237" s="242"/>
      <c r="S237" s="242"/>
      <c r="T237" s="243"/>
      <c r="U237" s="13"/>
      <c r="V237" s="13"/>
      <c r="W237" s="13"/>
      <c r="X237" s="13"/>
      <c r="Y237" s="13"/>
      <c r="Z237" s="13"/>
      <c r="AA237" s="13"/>
      <c r="AB237" s="13"/>
      <c r="AC237" s="13"/>
      <c r="AD237" s="13"/>
      <c r="AE237" s="13"/>
      <c r="AT237" s="244" t="s">
        <v>189</v>
      </c>
      <c r="AU237" s="244" t="s">
        <v>83</v>
      </c>
      <c r="AV237" s="13" t="s">
        <v>83</v>
      </c>
      <c r="AW237" s="13" t="s">
        <v>35</v>
      </c>
      <c r="AX237" s="13" t="s">
        <v>73</v>
      </c>
      <c r="AY237" s="244" t="s">
        <v>175</v>
      </c>
    </row>
    <row r="238" spans="1:51" s="13" customFormat="1" ht="12">
      <c r="A238" s="13"/>
      <c r="B238" s="233"/>
      <c r="C238" s="234"/>
      <c r="D238" s="235" t="s">
        <v>189</v>
      </c>
      <c r="E238" s="236" t="s">
        <v>19</v>
      </c>
      <c r="F238" s="237" t="s">
        <v>2380</v>
      </c>
      <c r="G238" s="234"/>
      <c r="H238" s="238">
        <v>5.433</v>
      </c>
      <c r="I238" s="239"/>
      <c r="J238" s="234"/>
      <c r="K238" s="234"/>
      <c r="L238" s="240"/>
      <c r="M238" s="241"/>
      <c r="N238" s="242"/>
      <c r="O238" s="242"/>
      <c r="P238" s="242"/>
      <c r="Q238" s="242"/>
      <c r="R238" s="242"/>
      <c r="S238" s="242"/>
      <c r="T238" s="243"/>
      <c r="U238" s="13"/>
      <c r="V238" s="13"/>
      <c r="W238" s="13"/>
      <c r="X238" s="13"/>
      <c r="Y238" s="13"/>
      <c r="Z238" s="13"/>
      <c r="AA238" s="13"/>
      <c r="AB238" s="13"/>
      <c r="AC238" s="13"/>
      <c r="AD238" s="13"/>
      <c r="AE238" s="13"/>
      <c r="AT238" s="244" t="s">
        <v>189</v>
      </c>
      <c r="AU238" s="244" t="s">
        <v>83</v>
      </c>
      <c r="AV238" s="13" t="s">
        <v>83</v>
      </c>
      <c r="AW238" s="13" t="s">
        <v>35</v>
      </c>
      <c r="AX238" s="13" t="s">
        <v>73</v>
      </c>
      <c r="AY238" s="244" t="s">
        <v>175</v>
      </c>
    </row>
    <row r="239" spans="1:51" s="13" customFormat="1" ht="12">
      <c r="A239" s="13"/>
      <c r="B239" s="233"/>
      <c r="C239" s="234"/>
      <c r="D239" s="235" t="s">
        <v>189</v>
      </c>
      <c r="E239" s="236" t="s">
        <v>19</v>
      </c>
      <c r="F239" s="237" t="s">
        <v>2381</v>
      </c>
      <c r="G239" s="234"/>
      <c r="H239" s="238">
        <v>1.856</v>
      </c>
      <c r="I239" s="239"/>
      <c r="J239" s="234"/>
      <c r="K239" s="234"/>
      <c r="L239" s="240"/>
      <c r="M239" s="241"/>
      <c r="N239" s="242"/>
      <c r="O239" s="242"/>
      <c r="P239" s="242"/>
      <c r="Q239" s="242"/>
      <c r="R239" s="242"/>
      <c r="S239" s="242"/>
      <c r="T239" s="243"/>
      <c r="U239" s="13"/>
      <c r="V239" s="13"/>
      <c r="W239" s="13"/>
      <c r="X239" s="13"/>
      <c r="Y239" s="13"/>
      <c r="Z239" s="13"/>
      <c r="AA239" s="13"/>
      <c r="AB239" s="13"/>
      <c r="AC239" s="13"/>
      <c r="AD239" s="13"/>
      <c r="AE239" s="13"/>
      <c r="AT239" s="244" t="s">
        <v>189</v>
      </c>
      <c r="AU239" s="244" t="s">
        <v>83</v>
      </c>
      <c r="AV239" s="13" t="s">
        <v>83</v>
      </c>
      <c r="AW239" s="13" t="s">
        <v>35</v>
      </c>
      <c r="AX239" s="13" t="s">
        <v>73</v>
      </c>
      <c r="AY239" s="244" t="s">
        <v>175</v>
      </c>
    </row>
    <row r="240" spans="1:51" s="13" customFormat="1" ht="12">
      <c r="A240" s="13"/>
      <c r="B240" s="233"/>
      <c r="C240" s="234"/>
      <c r="D240" s="235" t="s">
        <v>189</v>
      </c>
      <c r="E240" s="236" t="s">
        <v>19</v>
      </c>
      <c r="F240" s="237" t="s">
        <v>2382</v>
      </c>
      <c r="G240" s="234"/>
      <c r="H240" s="238">
        <v>1.46</v>
      </c>
      <c r="I240" s="239"/>
      <c r="J240" s="234"/>
      <c r="K240" s="234"/>
      <c r="L240" s="240"/>
      <c r="M240" s="241"/>
      <c r="N240" s="242"/>
      <c r="O240" s="242"/>
      <c r="P240" s="242"/>
      <c r="Q240" s="242"/>
      <c r="R240" s="242"/>
      <c r="S240" s="242"/>
      <c r="T240" s="243"/>
      <c r="U240" s="13"/>
      <c r="V240" s="13"/>
      <c r="W240" s="13"/>
      <c r="X240" s="13"/>
      <c r="Y240" s="13"/>
      <c r="Z240" s="13"/>
      <c r="AA240" s="13"/>
      <c r="AB240" s="13"/>
      <c r="AC240" s="13"/>
      <c r="AD240" s="13"/>
      <c r="AE240" s="13"/>
      <c r="AT240" s="244" t="s">
        <v>189</v>
      </c>
      <c r="AU240" s="244" t="s">
        <v>83</v>
      </c>
      <c r="AV240" s="13" t="s">
        <v>83</v>
      </c>
      <c r="AW240" s="13" t="s">
        <v>35</v>
      </c>
      <c r="AX240" s="13" t="s">
        <v>73</v>
      </c>
      <c r="AY240" s="244" t="s">
        <v>175</v>
      </c>
    </row>
    <row r="241" spans="1:51" s="13" customFormat="1" ht="12">
      <c r="A241" s="13"/>
      <c r="B241" s="233"/>
      <c r="C241" s="234"/>
      <c r="D241" s="235" t="s">
        <v>189</v>
      </c>
      <c r="E241" s="236" t="s">
        <v>19</v>
      </c>
      <c r="F241" s="237" t="s">
        <v>2383</v>
      </c>
      <c r="G241" s="234"/>
      <c r="H241" s="238">
        <v>1.896</v>
      </c>
      <c r="I241" s="239"/>
      <c r="J241" s="234"/>
      <c r="K241" s="234"/>
      <c r="L241" s="240"/>
      <c r="M241" s="241"/>
      <c r="N241" s="242"/>
      <c r="O241" s="242"/>
      <c r="P241" s="242"/>
      <c r="Q241" s="242"/>
      <c r="R241" s="242"/>
      <c r="S241" s="242"/>
      <c r="T241" s="243"/>
      <c r="U241" s="13"/>
      <c r="V241" s="13"/>
      <c r="W241" s="13"/>
      <c r="X241" s="13"/>
      <c r="Y241" s="13"/>
      <c r="Z241" s="13"/>
      <c r="AA241" s="13"/>
      <c r="AB241" s="13"/>
      <c r="AC241" s="13"/>
      <c r="AD241" s="13"/>
      <c r="AE241" s="13"/>
      <c r="AT241" s="244" t="s">
        <v>189</v>
      </c>
      <c r="AU241" s="244" t="s">
        <v>83</v>
      </c>
      <c r="AV241" s="13" t="s">
        <v>83</v>
      </c>
      <c r="AW241" s="13" t="s">
        <v>35</v>
      </c>
      <c r="AX241" s="13" t="s">
        <v>73</v>
      </c>
      <c r="AY241" s="244" t="s">
        <v>175</v>
      </c>
    </row>
    <row r="242" spans="1:51" s="14" customFormat="1" ht="12">
      <c r="A242" s="14"/>
      <c r="B242" s="245"/>
      <c r="C242" s="246"/>
      <c r="D242" s="235" t="s">
        <v>189</v>
      </c>
      <c r="E242" s="247" t="s">
        <v>19</v>
      </c>
      <c r="F242" s="248" t="s">
        <v>198</v>
      </c>
      <c r="G242" s="246"/>
      <c r="H242" s="249">
        <v>53.064</v>
      </c>
      <c r="I242" s="250"/>
      <c r="J242" s="246"/>
      <c r="K242" s="246"/>
      <c r="L242" s="251"/>
      <c r="M242" s="252"/>
      <c r="N242" s="253"/>
      <c r="O242" s="253"/>
      <c r="P242" s="253"/>
      <c r="Q242" s="253"/>
      <c r="R242" s="253"/>
      <c r="S242" s="253"/>
      <c r="T242" s="254"/>
      <c r="U242" s="14"/>
      <c r="V242" s="14"/>
      <c r="W242" s="14"/>
      <c r="X242" s="14"/>
      <c r="Y242" s="14"/>
      <c r="Z242" s="14"/>
      <c r="AA242" s="14"/>
      <c r="AB242" s="14"/>
      <c r="AC242" s="14"/>
      <c r="AD242" s="14"/>
      <c r="AE242" s="14"/>
      <c r="AT242" s="255" t="s">
        <v>189</v>
      </c>
      <c r="AU242" s="255" t="s">
        <v>83</v>
      </c>
      <c r="AV242" s="14" t="s">
        <v>181</v>
      </c>
      <c r="AW242" s="14" t="s">
        <v>35</v>
      </c>
      <c r="AX242" s="14" t="s">
        <v>73</v>
      </c>
      <c r="AY242" s="255" t="s">
        <v>175</v>
      </c>
    </row>
    <row r="243" spans="1:51" s="13" customFormat="1" ht="12">
      <c r="A243" s="13"/>
      <c r="B243" s="233"/>
      <c r="C243" s="234"/>
      <c r="D243" s="235" t="s">
        <v>189</v>
      </c>
      <c r="E243" s="236" t="s">
        <v>19</v>
      </c>
      <c r="F243" s="237" t="s">
        <v>2384</v>
      </c>
      <c r="G243" s="234"/>
      <c r="H243" s="238">
        <v>53.1</v>
      </c>
      <c r="I243" s="239"/>
      <c r="J243" s="234"/>
      <c r="K243" s="234"/>
      <c r="L243" s="240"/>
      <c r="M243" s="241"/>
      <c r="N243" s="242"/>
      <c r="O243" s="242"/>
      <c r="P243" s="242"/>
      <c r="Q243" s="242"/>
      <c r="R243" s="242"/>
      <c r="S243" s="242"/>
      <c r="T243" s="243"/>
      <c r="U243" s="13"/>
      <c r="V243" s="13"/>
      <c r="W243" s="13"/>
      <c r="X243" s="13"/>
      <c r="Y243" s="13"/>
      <c r="Z243" s="13"/>
      <c r="AA243" s="13"/>
      <c r="AB243" s="13"/>
      <c r="AC243" s="13"/>
      <c r="AD243" s="13"/>
      <c r="AE243" s="13"/>
      <c r="AT243" s="244" t="s">
        <v>189</v>
      </c>
      <c r="AU243" s="244" t="s">
        <v>83</v>
      </c>
      <c r="AV243" s="13" t="s">
        <v>83</v>
      </c>
      <c r="AW243" s="13" t="s">
        <v>35</v>
      </c>
      <c r="AX243" s="13" t="s">
        <v>81</v>
      </c>
      <c r="AY243" s="244" t="s">
        <v>175</v>
      </c>
    </row>
    <row r="244" spans="1:65" s="2" customFormat="1" ht="44.25" customHeight="1">
      <c r="A244" s="39"/>
      <c r="B244" s="40"/>
      <c r="C244" s="214" t="s">
        <v>413</v>
      </c>
      <c r="D244" s="214" t="s">
        <v>177</v>
      </c>
      <c r="E244" s="215" t="s">
        <v>1841</v>
      </c>
      <c r="F244" s="216" t="s">
        <v>1842</v>
      </c>
      <c r="G244" s="217" t="s">
        <v>180</v>
      </c>
      <c r="H244" s="218">
        <v>160.2</v>
      </c>
      <c r="I244" s="219"/>
      <c r="J244" s="220">
        <f>ROUND(I244*H244,2)</f>
        <v>0</v>
      </c>
      <c r="K244" s="221"/>
      <c r="L244" s="45"/>
      <c r="M244" s="222" t="s">
        <v>19</v>
      </c>
      <c r="N244" s="223" t="s">
        <v>44</v>
      </c>
      <c r="O244" s="85"/>
      <c r="P244" s="224">
        <f>O244*H244</f>
        <v>0</v>
      </c>
      <c r="Q244" s="224">
        <v>0.01628</v>
      </c>
      <c r="R244" s="224">
        <f>Q244*H244</f>
        <v>2.608056</v>
      </c>
      <c r="S244" s="224">
        <v>0</v>
      </c>
      <c r="T244" s="225">
        <f>S244*H244</f>
        <v>0</v>
      </c>
      <c r="U244" s="39"/>
      <c r="V244" s="39"/>
      <c r="W244" s="39"/>
      <c r="X244" s="39"/>
      <c r="Y244" s="39"/>
      <c r="Z244" s="39"/>
      <c r="AA244" s="39"/>
      <c r="AB244" s="39"/>
      <c r="AC244" s="39"/>
      <c r="AD244" s="39"/>
      <c r="AE244" s="39"/>
      <c r="AR244" s="226" t="s">
        <v>181</v>
      </c>
      <c r="AT244" s="226" t="s">
        <v>177</v>
      </c>
      <c r="AU244" s="226" t="s">
        <v>83</v>
      </c>
      <c r="AY244" s="18" t="s">
        <v>175</v>
      </c>
      <c r="BE244" s="227">
        <f>IF(N244="základní",J244,0)</f>
        <v>0</v>
      </c>
      <c r="BF244" s="227">
        <f>IF(N244="snížená",J244,0)</f>
        <v>0</v>
      </c>
      <c r="BG244" s="227">
        <f>IF(N244="zákl. přenesená",J244,0)</f>
        <v>0</v>
      </c>
      <c r="BH244" s="227">
        <f>IF(N244="sníž. přenesená",J244,0)</f>
        <v>0</v>
      </c>
      <c r="BI244" s="227">
        <f>IF(N244="nulová",J244,0)</f>
        <v>0</v>
      </c>
      <c r="BJ244" s="18" t="s">
        <v>81</v>
      </c>
      <c r="BK244" s="227">
        <f>ROUND(I244*H244,2)</f>
        <v>0</v>
      </c>
      <c r="BL244" s="18" t="s">
        <v>181</v>
      </c>
      <c r="BM244" s="226" t="s">
        <v>2385</v>
      </c>
    </row>
    <row r="245" spans="1:47" s="2" customFormat="1" ht="12">
      <c r="A245" s="39"/>
      <c r="B245" s="40"/>
      <c r="C245" s="41"/>
      <c r="D245" s="228" t="s">
        <v>183</v>
      </c>
      <c r="E245" s="41"/>
      <c r="F245" s="229" t="s">
        <v>1844</v>
      </c>
      <c r="G245" s="41"/>
      <c r="H245" s="41"/>
      <c r="I245" s="230"/>
      <c r="J245" s="41"/>
      <c r="K245" s="41"/>
      <c r="L245" s="45"/>
      <c r="M245" s="231"/>
      <c r="N245" s="232"/>
      <c r="O245" s="85"/>
      <c r="P245" s="85"/>
      <c r="Q245" s="85"/>
      <c r="R245" s="85"/>
      <c r="S245" s="85"/>
      <c r="T245" s="86"/>
      <c r="U245" s="39"/>
      <c r="V245" s="39"/>
      <c r="W245" s="39"/>
      <c r="X245" s="39"/>
      <c r="Y245" s="39"/>
      <c r="Z245" s="39"/>
      <c r="AA245" s="39"/>
      <c r="AB245" s="39"/>
      <c r="AC245" s="39"/>
      <c r="AD245" s="39"/>
      <c r="AE245" s="39"/>
      <c r="AT245" s="18" t="s">
        <v>183</v>
      </c>
      <c r="AU245" s="18" t="s">
        <v>83</v>
      </c>
    </row>
    <row r="246" spans="1:51" s="13" customFormat="1" ht="12">
      <c r="A246" s="13"/>
      <c r="B246" s="233"/>
      <c r="C246" s="234"/>
      <c r="D246" s="235" t="s">
        <v>189</v>
      </c>
      <c r="E246" s="236" t="s">
        <v>19</v>
      </c>
      <c r="F246" s="237" t="s">
        <v>2386</v>
      </c>
      <c r="G246" s="234"/>
      <c r="H246" s="238">
        <v>18.49</v>
      </c>
      <c r="I246" s="239"/>
      <c r="J246" s="234"/>
      <c r="K246" s="234"/>
      <c r="L246" s="240"/>
      <c r="M246" s="241"/>
      <c r="N246" s="242"/>
      <c r="O246" s="242"/>
      <c r="P246" s="242"/>
      <c r="Q246" s="242"/>
      <c r="R246" s="242"/>
      <c r="S246" s="242"/>
      <c r="T246" s="243"/>
      <c r="U246" s="13"/>
      <c r="V246" s="13"/>
      <c r="W246" s="13"/>
      <c r="X246" s="13"/>
      <c r="Y246" s="13"/>
      <c r="Z246" s="13"/>
      <c r="AA246" s="13"/>
      <c r="AB246" s="13"/>
      <c r="AC246" s="13"/>
      <c r="AD246" s="13"/>
      <c r="AE246" s="13"/>
      <c r="AT246" s="244" t="s">
        <v>189</v>
      </c>
      <c r="AU246" s="244" t="s">
        <v>83</v>
      </c>
      <c r="AV246" s="13" t="s">
        <v>83</v>
      </c>
      <c r="AW246" s="13" t="s">
        <v>35</v>
      </c>
      <c r="AX246" s="13" t="s">
        <v>73</v>
      </c>
      <c r="AY246" s="244" t="s">
        <v>175</v>
      </c>
    </row>
    <row r="247" spans="1:51" s="13" customFormat="1" ht="12">
      <c r="A247" s="13"/>
      <c r="B247" s="233"/>
      <c r="C247" s="234"/>
      <c r="D247" s="235" t="s">
        <v>189</v>
      </c>
      <c r="E247" s="236" t="s">
        <v>19</v>
      </c>
      <c r="F247" s="237" t="s">
        <v>2387</v>
      </c>
      <c r="G247" s="234"/>
      <c r="H247" s="238">
        <v>17.083</v>
      </c>
      <c r="I247" s="239"/>
      <c r="J247" s="234"/>
      <c r="K247" s="234"/>
      <c r="L247" s="240"/>
      <c r="M247" s="241"/>
      <c r="N247" s="242"/>
      <c r="O247" s="242"/>
      <c r="P247" s="242"/>
      <c r="Q247" s="242"/>
      <c r="R247" s="242"/>
      <c r="S247" s="242"/>
      <c r="T247" s="243"/>
      <c r="U247" s="13"/>
      <c r="V247" s="13"/>
      <c r="W247" s="13"/>
      <c r="X247" s="13"/>
      <c r="Y247" s="13"/>
      <c r="Z247" s="13"/>
      <c r="AA247" s="13"/>
      <c r="AB247" s="13"/>
      <c r="AC247" s="13"/>
      <c r="AD247" s="13"/>
      <c r="AE247" s="13"/>
      <c r="AT247" s="244" t="s">
        <v>189</v>
      </c>
      <c r="AU247" s="244" t="s">
        <v>83</v>
      </c>
      <c r="AV247" s="13" t="s">
        <v>83</v>
      </c>
      <c r="AW247" s="13" t="s">
        <v>35</v>
      </c>
      <c r="AX247" s="13" t="s">
        <v>73</v>
      </c>
      <c r="AY247" s="244" t="s">
        <v>175</v>
      </c>
    </row>
    <row r="248" spans="1:51" s="13" customFormat="1" ht="12">
      <c r="A248" s="13"/>
      <c r="B248" s="233"/>
      <c r="C248" s="234"/>
      <c r="D248" s="235" t="s">
        <v>189</v>
      </c>
      <c r="E248" s="236" t="s">
        <v>19</v>
      </c>
      <c r="F248" s="237" t="s">
        <v>2388</v>
      </c>
      <c r="G248" s="234"/>
      <c r="H248" s="238">
        <v>61.785</v>
      </c>
      <c r="I248" s="239"/>
      <c r="J248" s="234"/>
      <c r="K248" s="234"/>
      <c r="L248" s="240"/>
      <c r="M248" s="241"/>
      <c r="N248" s="242"/>
      <c r="O248" s="242"/>
      <c r="P248" s="242"/>
      <c r="Q248" s="242"/>
      <c r="R248" s="242"/>
      <c r="S248" s="242"/>
      <c r="T248" s="243"/>
      <c r="U248" s="13"/>
      <c r="V248" s="13"/>
      <c r="W248" s="13"/>
      <c r="X248" s="13"/>
      <c r="Y248" s="13"/>
      <c r="Z248" s="13"/>
      <c r="AA248" s="13"/>
      <c r="AB248" s="13"/>
      <c r="AC248" s="13"/>
      <c r="AD248" s="13"/>
      <c r="AE248" s="13"/>
      <c r="AT248" s="244" t="s">
        <v>189</v>
      </c>
      <c r="AU248" s="244" t="s">
        <v>83</v>
      </c>
      <c r="AV248" s="13" t="s">
        <v>83</v>
      </c>
      <c r="AW248" s="13" t="s">
        <v>35</v>
      </c>
      <c r="AX248" s="13" t="s">
        <v>73</v>
      </c>
      <c r="AY248" s="244" t="s">
        <v>175</v>
      </c>
    </row>
    <row r="249" spans="1:51" s="13" customFormat="1" ht="12">
      <c r="A249" s="13"/>
      <c r="B249" s="233"/>
      <c r="C249" s="234"/>
      <c r="D249" s="235" t="s">
        <v>189</v>
      </c>
      <c r="E249" s="236" t="s">
        <v>19</v>
      </c>
      <c r="F249" s="237" t="s">
        <v>2389</v>
      </c>
      <c r="G249" s="234"/>
      <c r="H249" s="238">
        <v>22.775</v>
      </c>
      <c r="I249" s="239"/>
      <c r="J249" s="234"/>
      <c r="K249" s="234"/>
      <c r="L249" s="240"/>
      <c r="M249" s="241"/>
      <c r="N249" s="242"/>
      <c r="O249" s="242"/>
      <c r="P249" s="242"/>
      <c r="Q249" s="242"/>
      <c r="R249" s="242"/>
      <c r="S249" s="242"/>
      <c r="T249" s="243"/>
      <c r="U249" s="13"/>
      <c r="V249" s="13"/>
      <c r="W249" s="13"/>
      <c r="X249" s="13"/>
      <c r="Y249" s="13"/>
      <c r="Z249" s="13"/>
      <c r="AA249" s="13"/>
      <c r="AB249" s="13"/>
      <c r="AC249" s="13"/>
      <c r="AD249" s="13"/>
      <c r="AE249" s="13"/>
      <c r="AT249" s="244" t="s">
        <v>189</v>
      </c>
      <c r="AU249" s="244" t="s">
        <v>83</v>
      </c>
      <c r="AV249" s="13" t="s">
        <v>83</v>
      </c>
      <c r="AW249" s="13" t="s">
        <v>35</v>
      </c>
      <c r="AX249" s="13" t="s">
        <v>73</v>
      </c>
      <c r="AY249" s="244" t="s">
        <v>175</v>
      </c>
    </row>
    <row r="250" spans="1:51" s="13" customFormat="1" ht="12">
      <c r="A250" s="13"/>
      <c r="B250" s="233"/>
      <c r="C250" s="234"/>
      <c r="D250" s="235" t="s">
        <v>189</v>
      </c>
      <c r="E250" s="236" t="s">
        <v>19</v>
      </c>
      <c r="F250" s="237" t="s">
        <v>2390</v>
      </c>
      <c r="G250" s="234"/>
      <c r="H250" s="238">
        <v>8.581</v>
      </c>
      <c r="I250" s="239"/>
      <c r="J250" s="234"/>
      <c r="K250" s="234"/>
      <c r="L250" s="240"/>
      <c r="M250" s="241"/>
      <c r="N250" s="242"/>
      <c r="O250" s="242"/>
      <c r="P250" s="242"/>
      <c r="Q250" s="242"/>
      <c r="R250" s="242"/>
      <c r="S250" s="242"/>
      <c r="T250" s="243"/>
      <c r="U250" s="13"/>
      <c r="V250" s="13"/>
      <c r="W250" s="13"/>
      <c r="X250" s="13"/>
      <c r="Y250" s="13"/>
      <c r="Z250" s="13"/>
      <c r="AA250" s="13"/>
      <c r="AB250" s="13"/>
      <c r="AC250" s="13"/>
      <c r="AD250" s="13"/>
      <c r="AE250" s="13"/>
      <c r="AT250" s="244" t="s">
        <v>189</v>
      </c>
      <c r="AU250" s="244" t="s">
        <v>83</v>
      </c>
      <c r="AV250" s="13" t="s">
        <v>83</v>
      </c>
      <c r="AW250" s="13" t="s">
        <v>35</v>
      </c>
      <c r="AX250" s="13" t="s">
        <v>73</v>
      </c>
      <c r="AY250" s="244" t="s">
        <v>175</v>
      </c>
    </row>
    <row r="251" spans="1:51" s="13" customFormat="1" ht="12">
      <c r="A251" s="13"/>
      <c r="B251" s="233"/>
      <c r="C251" s="234"/>
      <c r="D251" s="235" t="s">
        <v>189</v>
      </c>
      <c r="E251" s="236" t="s">
        <v>19</v>
      </c>
      <c r="F251" s="237" t="s">
        <v>2391</v>
      </c>
      <c r="G251" s="234"/>
      <c r="H251" s="238">
        <v>10.494</v>
      </c>
      <c r="I251" s="239"/>
      <c r="J251" s="234"/>
      <c r="K251" s="234"/>
      <c r="L251" s="240"/>
      <c r="M251" s="241"/>
      <c r="N251" s="242"/>
      <c r="O251" s="242"/>
      <c r="P251" s="242"/>
      <c r="Q251" s="242"/>
      <c r="R251" s="242"/>
      <c r="S251" s="242"/>
      <c r="T251" s="243"/>
      <c r="U251" s="13"/>
      <c r="V251" s="13"/>
      <c r="W251" s="13"/>
      <c r="X251" s="13"/>
      <c r="Y251" s="13"/>
      <c r="Z251" s="13"/>
      <c r="AA251" s="13"/>
      <c r="AB251" s="13"/>
      <c r="AC251" s="13"/>
      <c r="AD251" s="13"/>
      <c r="AE251" s="13"/>
      <c r="AT251" s="244" t="s">
        <v>189</v>
      </c>
      <c r="AU251" s="244" t="s">
        <v>83</v>
      </c>
      <c r="AV251" s="13" t="s">
        <v>83</v>
      </c>
      <c r="AW251" s="13" t="s">
        <v>35</v>
      </c>
      <c r="AX251" s="13" t="s">
        <v>73</v>
      </c>
      <c r="AY251" s="244" t="s">
        <v>175</v>
      </c>
    </row>
    <row r="252" spans="1:51" s="13" customFormat="1" ht="12">
      <c r="A252" s="13"/>
      <c r="B252" s="233"/>
      <c r="C252" s="234"/>
      <c r="D252" s="235" t="s">
        <v>189</v>
      </c>
      <c r="E252" s="236" t="s">
        <v>19</v>
      </c>
      <c r="F252" s="237" t="s">
        <v>2392</v>
      </c>
      <c r="G252" s="234"/>
      <c r="H252" s="238">
        <v>7.201</v>
      </c>
      <c r="I252" s="239"/>
      <c r="J252" s="234"/>
      <c r="K252" s="234"/>
      <c r="L252" s="240"/>
      <c r="M252" s="241"/>
      <c r="N252" s="242"/>
      <c r="O252" s="242"/>
      <c r="P252" s="242"/>
      <c r="Q252" s="242"/>
      <c r="R252" s="242"/>
      <c r="S252" s="242"/>
      <c r="T252" s="243"/>
      <c r="U252" s="13"/>
      <c r="V252" s="13"/>
      <c r="W252" s="13"/>
      <c r="X252" s="13"/>
      <c r="Y252" s="13"/>
      <c r="Z252" s="13"/>
      <c r="AA252" s="13"/>
      <c r="AB252" s="13"/>
      <c r="AC252" s="13"/>
      <c r="AD252" s="13"/>
      <c r="AE252" s="13"/>
      <c r="AT252" s="244" t="s">
        <v>189</v>
      </c>
      <c r="AU252" s="244" t="s">
        <v>83</v>
      </c>
      <c r="AV252" s="13" t="s">
        <v>83</v>
      </c>
      <c r="AW252" s="13" t="s">
        <v>35</v>
      </c>
      <c r="AX252" s="13" t="s">
        <v>73</v>
      </c>
      <c r="AY252" s="244" t="s">
        <v>175</v>
      </c>
    </row>
    <row r="253" spans="1:51" s="13" customFormat="1" ht="12">
      <c r="A253" s="13"/>
      <c r="B253" s="233"/>
      <c r="C253" s="234"/>
      <c r="D253" s="235" t="s">
        <v>189</v>
      </c>
      <c r="E253" s="236" t="s">
        <v>19</v>
      </c>
      <c r="F253" s="237" t="s">
        <v>2393</v>
      </c>
      <c r="G253" s="234"/>
      <c r="H253" s="238">
        <v>7.474</v>
      </c>
      <c r="I253" s="239"/>
      <c r="J253" s="234"/>
      <c r="K253" s="234"/>
      <c r="L253" s="240"/>
      <c r="M253" s="241"/>
      <c r="N253" s="242"/>
      <c r="O253" s="242"/>
      <c r="P253" s="242"/>
      <c r="Q253" s="242"/>
      <c r="R253" s="242"/>
      <c r="S253" s="242"/>
      <c r="T253" s="243"/>
      <c r="U253" s="13"/>
      <c r="V253" s="13"/>
      <c r="W253" s="13"/>
      <c r="X253" s="13"/>
      <c r="Y253" s="13"/>
      <c r="Z253" s="13"/>
      <c r="AA253" s="13"/>
      <c r="AB253" s="13"/>
      <c r="AC253" s="13"/>
      <c r="AD253" s="13"/>
      <c r="AE253" s="13"/>
      <c r="AT253" s="244" t="s">
        <v>189</v>
      </c>
      <c r="AU253" s="244" t="s">
        <v>83</v>
      </c>
      <c r="AV253" s="13" t="s">
        <v>83</v>
      </c>
      <c r="AW253" s="13" t="s">
        <v>35</v>
      </c>
      <c r="AX253" s="13" t="s">
        <v>73</v>
      </c>
      <c r="AY253" s="244" t="s">
        <v>175</v>
      </c>
    </row>
    <row r="254" spans="1:51" s="13" customFormat="1" ht="12">
      <c r="A254" s="13"/>
      <c r="B254" s="233"/>
      <c r="C254" s="234"/>
      <c r="D254" s="235" t="s">
        <v>189</v>
      </c>
      <c r="E254" s="236" t="s">
        <v>19</v>
      </c>
      <c r="F254" s="237" t="s">
        <v>2394</v>
      </c>
      <c r="G254" s="234"/>
      <c r="H254" s="238">
        <v>5.775</v>
      </c>
      <c r="I254" s="239"/>
      <c r="J254" s="234"/>
      <c r="K254" s="234"/>
      <c r="L254" s="240"/>
      <c r="M254" s="241"/>
      <c r="N254" s="242"/>
      <c r="O254" s="242"/>
      <c r="P254" s="242"/>
      <c r="Q254" s="242"/>
      <c r="R254" s="242"/>
      <c r="S254" s="242"/>
      <c r="T254" s="243"/>
      <c r="U254" s="13"/>
      <c r="V254" s="13"/>
      <c r="W254" s="13"/>
      <c r="X254" s="13"/>
      <c r="Y254" s="13"/>
      <c r="Z254" s="13"/>
      <c r="AA254" s="13"/>
      <c r="AB254" s="13"/>
      <c r="AC254" s="13"/>
      <c r="AD254" s="13"/>
      <c r="AE254" s="13"/>
      <c r="AT254" s="244" t="s">
        <v>189</v>
      </c>
      <c r="AU254" s="244" t="s">
        <v>83</v>
      </c>
      <c r="AV254" s="13" t="s">
        <v>83</v>
      </c>
      <c r="AW254" s="13" t="s">
        <v>35</v>
      </c>
      <c r="AX254" s="13" t="s">
        <v>73</v>
      </c>
      <c r="AY254" s="244" t="s">
        <v>175</v>
      </c>
    </row>
    <row r="255" spans="1:51" s="13" customFormat="1" ht="12">
      <c r="A255" s="13"/>
      <c r="B255" s="233"/>
      <c r="C255" s="234"/>
      <c r="D255" s="235" t="s">
        <v>189</v>
      </c>
      <c r="E255" s="236" t="s">
        <v>19</v>
      </c>
      <c r="F255" s="237" t="s">
        <v>2395</v>
      </c>
      <c r="G255" s="234"/>
      <c r="H255" s="238">
        <v>0.51</v>
      </c>
      <c r="I255" s="239"/>
      <c r="J255" s="234"/>
      <c r="K255" s="234"/>
      <c r="L255" s="240"/>
      <c r="M255" s="241"/>
      <c r="N255" s="242"/>
      <c r="O255" s="242"/>
      <c r="P255" s="242"/>
      <c r="Q255" s="242"/>
      <c r="R255" s="242"/>
      <c r="S255" s="242"/>
      <c r="T255" s="243"/>
      <c r="U255" s="13"/>
      <c r="V255" s="13"/>
      <c r="W255" s="13"/>
      <c r="X255" s="13"/>
      <c r="Y255" s="13"/>
      <c r="Z255" s="13"/>
      <c r="AA255" s="13"/>
      <c r="AB255" s="13"/>
      <c r="AC255" s="13"/>
      <c r="AD255" s="13"/>
      <c r="AE255" s="13"/>
      <c r="AT255" s="244" t="s">
        <v>189</v>
      </c>
      <c r="AU255" s="244" t="s">
        <v>83</v>
      </c>
      <c r="AV255" s="13" t="s">
        <v>83</v>
      </c>
      <c r="AW255" s="13" t="s">
        <v>35</v>
      </c>
      <c r="AX255" s="13" t="s">
        <v>73</v>
      </c>
      <c r="AY255" s="244" t="s">
        <v>175</v>
      </c>
    </row>
    <row r="256" spans="1:51" s="14" customFormat="1" ht="12">
      <c r="A256" s="14"/>
      <c r="B256" s="245"/>
      <c r="C256" s="246"/>
      <c r="D256" s="235" t="s">
        <v>189</v>
      </c>
      <c r="E256" s="247" t="s">
        <v>19</v>
      </c>
      <c r="F256" s="248" t="s">
        <v>198</v>
      </c>
      <c r="G256" s="246"/>
      <c r="H256" s="249">
        <v>160.16799999999995</v>
      </c>
      <c r="I256" s="250"/>
      <c r="J256" s="246"/>
      <c r="K256" s="246"/>
      <c r="L256" s="251"/>
      <c r="M256" s="252"/>
      <c r="N256" s="253"/>
      <c r="O256" s="253"/>
      <c r="P256" s="253"/>
      <c r="Q256" s="253"/>
      <c r="R256" s="253"/>
      <c r="S256" s="253"/>
      <c r="T256" s="254"/>
      <c r="U256" s="14"/>
      <c r="V256" s="14"/>
      <c r="W256" s="14"/>
      <c r="X256" s="14"/>
      <c r="Y256" s="14"/>
      <c r="Z256" s="14"/>
      <c r="AA256" s="14"/>
      <c r="AB256" s="14"/>
      <c r="AC256" s="14"/>
      <c r="AD256" s="14"/>
      <c r="AE256" s="14"/>
      <c r="AT256" s="255" t="s">
        <v>189</v>
      </c>
      <c r="AU256" s="255" t="s">
        <v>83</v>
      </c>
      <c r="AV256" s="14" t="s">
        <v>181</v>
      </c>
      <c r="AW256" s="14" t="s">
        <v>35</v>
      </c>
      <c r="AX256" s="14" t="s">
        <v>73</v>
      </c>
      <c r="AY256" s="255" t="s">
        <v>175</v>
      </c>
    </row>
    <row r="257" spans="1:51" s="13" customFormat="1" ht="12">
      <c r="A257" s="13"/>
      <c r="B257" s="233"/>
      <c r="C257" s="234"/>
      <c r="D257" s="235" t="s">
        <v>189</v>
      </c>
      <c r="E257" s="236" t="s">
        <v>19</v>
      </c>
      <c r="F257" s="237" t="s">
        <v>2396</v>
      </c>
      <c r="G257" s="234"/>
      <c r="H257" s="238">
        <v>160.2</v>
      </c>
      <c r="I257" s="239"/>
      <c r="J257" s="234"/>
      <c r="K257" s="234"/>
      <c r="L257" s="240"/>
      <c r="M257" s="241"/>
      <c r="N257" s="242"/>
      <c r="O257" s="242"/>
      <c r="P257" s="242"/>
      <c r="Q257" s="242"/>
      <c r="R257" s="242"/>
      <c r="S257" s="242"/>
      <c r="T257" s="243"/>
      <c r="U257" s="13"/>
      <c r="V257" s="13"/>
      <c r="W257" s="13"/>
      <c r="X257" s="13"/>
      <c r="Y257" s="13"/>
      <c r="Z257" s="13"/>
      <c r="AA257" s="13"/>
      <c r="AB257" s="13"/>
      <c r="AC257" s="13"/>
      <c r="AD257" s="13"/>
      <c r="AE257" s="13"/>
      <c r="AT257" s="244" t="s">
        <v>189</v>
      </c>
      <c r="AU257" s="244" t="s">
        <v>83</v>
      </c>
      <c r="AV257" s="13" t="s">
        <v>83</v>
      </c>
      <c r="AW257" s="13" t="s">
        <v>35</v>
      </c>
      <c r="AX257" s="13" t="s">
        <v>81</v>
      </c>
      <c r="AY257" s="244" t="s">
        <v>175</v>
      </c>
    </row>
    <row r="258" spans="1:65" s="2" customFormat="1" ht="37.8" customHeight="1">
      <c r="A258" s="39"/>
      <c r="B258" s="40"/>
      <c r="C258" s="214" t="s">
        <v>418</v>
      </c>
      <c r="D258" s="214" t="s">
        <v>177</v>
      </c>
      <c r="E258" s="215" t="s">
        <v>2397</v>
      </c>
      <c r="F258" s="216" t="s">
        <v>2398</v>
      </c>
      <c r="G258" s="217" t="s">
        <v>180</v>
      </c>
      <c r="H258" s="218">
        <v>17.25</v>
      </c>
      <c r="I258" s="219"/>
      <c r="J258" s="220">
        <f>ROUND(I258*H258,2)</f>
        <v>0</v>
      </c>
      <c r="K258" s="221"/>
      <c r="L258" s="45"/>
      <c r="M258" s="222" t="s">
        <v>19</v>
      </c>
      <c r="N258" s="223" t="s">
        <v>44</v>
      </c>
      <c r="O258" s="85"/>
      <c r="P258" s="224">
        <f>O258*H258</f>
        <v>0</v>
      </c>
      <c r="Q258" s="224">
        <v>0</v>
      </c>
      <c r="R258" s="224">
        <f>Q258*H258</f>
        <v>0</v>
      </c>
      <c r="S258" s="224">
        <v>0</v>
      </c>
      <c r="T258" s="225">
        <f>S258*H258</f>
        <v>0</v>
      </c>
      <c r="U258" s="39"/>
      <c r="V258" s="39"/>
      <c r="W258" s="39"/>
      <c r="X258" s="39"/>
      <c r="Y258" s="39"/>
      <c r="Z258" s="39"/>
      <c r="AA258" s="39"/>
      <c r="AB258" s="39"/>
      <c r="AC258" s="39"/>
      <c r="AD258" s="39"/>
      <c r="AE258" s="39"/>
      <c r="AR258" s="226" t="s">
        <v>181</v>
      </c>
      <c r="AT258" s="226" t="s">
        <v>177</v>
      </c>
      <c r="AU258" s="226" t="s">
        <v>83</v>
      </c>
      <c r="AY258" s="18" t="s">
        <v>175</v>
      </c>
      <c r="BE258" s="227">
        <f>IF(N258="základní",J258,0)</f>
        <v>0</v>
      </c>
      <c r="BF258" s="227">
        <f>IF(N258="snížená",J258,0)</f>
        <v>0</v>
      </c>
      <c r="BG258" s="227">
        <f>IF(N258="zákl. přenesená",J258,0)</f>
        <v>0</v>
      </c>
      <c r="BH258" s="227">
        <f>IF(N258="sníž. přenesená",J258,0)</f>
        <v>0</v>
      </c>
      <c r="BI258" s="227">
        <f>IF(N258="nulová",J258,0)</f>
        <v>0</v>
      </c>
      <c r="BJ258" s="18" t="s">
        <v>81</v>
      </c>
      <c r="BK258" s="227">
        <f>ROUND(I258*H258,2)</f>
        <v>0</v>
      </c>
      <c r="BL258" s="18" t="s">
        <v>181</v>
      </c>
      <c r="BM258" s="226" t="s">
        <v>2399</v>
      </c>
    </row>
    <row r="259" spans="1:47" s="2" customFormat="1" ht="12">
      <c r="A259" s="39"/>
      <c r="B259" s="40"/>
      <c r="C259" s="41"/>
      <c r="D259" s="228" t="s">
        <v>183</v>
      </c>
      <c r="E259" s="41"/>
      <c r="F259" s="229" t="s">
        <v>2400</v>
      </c>
      <c r="G259" s="41"/>
      <c r="H259" s="41"/>
      <c r="I259" s="230"/>
      <c r="J259" s="41"/>
      <c r="K259" s="41"/>
      <c r="L259" s="45"/>
      <c r="M259" s="231"/>
      <c r="N259" s="232"/>
      <c r="O259" s="85"/>
      <c r="P259" s="85"/>
      <c r="Q259" s="85"/>
      <c r="R259" s="85"/>
      <c r="S259" s="85"/>
      <c r="T259" s="86"/>
      <c r="U259" s="39"/>
      <c r="V259" s="39"/>
      <c r="W259" s="39"/>
      <c r="X259" s="39"/>
      <c r="Y259" s="39"/>
      <c r="Z259" s="39"/>
      <c r="AA259" s="39"/>
      <c r="AB259" s="39"/>
      <c r="AC259" s="39"/>
      <c r="AD259" s="39"/>
      <c r="AE259" s="39"/>
      <c r="AT259" s="18" t="s">
        <v>183</v>
      </c>
      <c r="AU259" s="18" t="s">
        <v>83</v>
      </c>
    </row>
    <row r="260" spans="1:51" s="13" customFormat="1" ht="12">
      <c r="A260" s="13"/>
      <c r="B260" s="233"/>
      <c r="C260" s="234"/>
      <c r="D260" s="235" t="s">
        <v>189</v>
      </c>
      <c r="E260" s="236" t="s">
        <v>19</v>
      </c>
      <c r="F260" s="237" t="s">
        <v>2401</v>
      </c>
      <c r="G260" s="234"/>
      <c r="H260" s="238">
        <v>17.25</v>
      </c>
      <c r="I260" s="239"/>
      <c r="J260" s="234"/>
      <c r="K260" s="234"/>
      <c r="L260" s="240"/>
      <c r="M260" s="241"/>
      <c r="N260" s="242"/>
      <c r="O260" s="242"/>
      <c r="P260" s="242"/>
      <c r="Q260" s="242"/>
      <c r="R260" s="242"/>
      <c r="S260" s="242"/>
      <c r="T260" s="243"/>
      <c r="U260" s="13"/>
      <c r="V260" s="13"/>
      <c r="W260" s="13"/>
      <c r="X260" s="13"/>
      <c r="Y260" s="13"/>
      <c r="Z260" s="13"/>
      <c r="AA260" s="13"/>
      <c r="AB260" s="13"/>
      <c r="AC260" s="13"/>
      <c r="AD260" s="13"/>
      <c r="AE260" s="13"/>
      <c r="AT260" s="244" t="s">
        <v>189</v>
      </c>
      <c r="AU260" s="244" t="s">
        <v>83</v>
      </c>
      <c r="AV260" s="13" t="s">
        <v>83</v>
      </c>
      <c r="AW260" s="13" t="s">
        <v>35</v>
      </c>
      <c r="AX260" s="13" t="s">
        <v>81</v>
      </c>
      <c r="AY260" s="244" t="s">
        <v>175</v>
      </c>
    </row>
    <row r="261" spans="1:65" s="2" customFormat="1" ht="37.8" customHeight="1">
      <c r="A261" s="39"/>
      <c r="B261" s="40"/>
      <c r="C261" s="214" t="s">
        <v>424</v>
      </c>
      <c r="D261" s="214" t="s">
        <v>177</v>
      </c>
      <c r="E261" s="215" t="s">
        <v>2402</v>
      </c>
      <c r="F261" s="216" t="s">
        <v>2403</v>
      </c>
      <c r="G261" s="217" t="s">
        <v>342</v>
      </c>
      <c r="H261" s="218">
        <v>82</v>
      </c>
      <c r="I261" s="219"/>
      <c r="J261" s="220">
        <f>ROUND(I261*H261,2)</f>
        <v>0</v>
      </c>
      <c r="K261" s="221"/>
      <c r="L261" s="45"/>
      <c r="M261" s="222" t="s">
        <v>19</v>
      </c>
      <c r="N261" s="223" t="s">
        <v>44</v>
      </c>
      <c r="O261" s="85"/>
      <c r="P261" s="224">
        <f>O261*H261</f>
        <v>0</v>
      </c>
      <c r="Q261" s="224">
        <v>0</v>
      </c>
      <c r="R261" s="224">
        <f>Q261*H261</f>
        <v>0</v>
      </c>
      <c r="S261" s="224">
        <v>0</v>
      </c>
      <c r="T261" s="225">
        <f>S261*H261</f>
        <v>0</v>
      </c>
      <c r="U261" s="39"/>
      <c r="V261" s="39"/>
      <c r="W261" s="39"/>
      <c r="X261" s="39"/>
      <c r="Y261" s="39"/>
      <c r="Z261" s="39"/>
      <c r="AA261" s="39"/>
      <c r="AB261" s="39"/>
      <c r="AC261" s="39"/>
      <c r="AD261" s="39"/>
      <c r="AE261" s="39"/>
      <c r="AR261" s="226" t="s">
        <v>181</v>
      </c>
      <c r="AT261" s="226" t="s">
        <v>177</v>
      </c>
      <c r="AU261" s="226" t="s">
        <v>83</v>
      </c>
      <c r="AY261" s="18" t="s">
        <v>175</v>
      </c>
      <c r="BE261" s="227">
        <f>IF(N261="základní",J261,0)</f>
        <v>0</v>
      </c>
      <c r="BF261" s="227">
        <f>IF(N261="snížená",J261,0)</f>
        <v>0</v>
      </c>
      <c r="BG261" s="227">
        <f>IF(N261="zákl. přenesená",J261,0)</f>
        <v>0</v>
      </c>
      <c r="BH261" s="227">
        <f>IF(N261="sníž. přenesená",J261,0)</f>
        <v>0</v>
      </c>
      <c r="BI261" s="227">
        <f>IF(N261="nulová",J261,0)</f>
        <v>0</v>
      </c>
      <c r="BJ261" s="18" t="s">
        <v>81</v>
      </c>
      <c r="BK261" s="227">
        <f>ROUND(I261*H261,2)</f>
        <v>0</v>
      </c>
      <c r="BL261" s="18" t="s">
        <v>181</v>
      </c>
      <c r="BM261" s="226" t="s">
        <v>2404</v>
      </c>
    </row>
    <row r="262" spans="1:47" s="2" customFormat="1" ht="12">
      <c r="A262" s="39"/>
      <c r="B262" s="40"/>
      <c r="C262" s="41"/>
      <c r="D262" s="228" t="s">
        <v>183</v>
      </c>
      <c r="E262" s="41"/>
      <c r="F262" s="229" t="s">
        <v>2405</v>
      </c>
      <c r="G262" s="41"/>
      <c r="H262" s="41"/>
      <c r="I262" s="230"/>
      <c r="J262" s="41"/>
      <c r="K262" s="41"/>
      <c r="L262" s="45"/>
      <c r="M262" s="231"/>
      <c r="N262" s="232"/>
      <c r="O262" s="85"/>
      <c r="P262" s="85"/>
      <c r="Q262" s="85"/>
      <c r="R262" s="85"/>
      <c r="S262" s="85"/>
      <c r="T262" s="86"/>
      <c r="U262" s="39"/>
      <c r="V262" s="39"/>
      <c r="W262" s="39"/>
      <c r="X262" s="39"/>
      <c r="Y262" s="39"/>
      <c r="Z262" s="39"/>
      <c r="AA262" s="39"/>
      <c r="AB262" s="39"/>
      <c r="AC262" s="39"/>
      <c r="AD262" s="39"/>
      <c r="AE262" s="39"/>
      <c r="AT262" s="18" t="s">
        <v>183</v>
      </c>
      <c r="AU262" s="18" t="s">
        <v>83</v>
      </c>
    </row>
    <row r="263" spans="1:51" s="15" customFormat="1" ht="12">
      <c r="A263" s="15"/>
      <c r="B263" s="257"/>
      <c r="C263" s="258"/>
      <c r="D263" s="235" t="s">
        <v>189</v>
      </c>
      <c r="E263" s="259" t="s">
        <v>19</v>
      </c>
      <c r="F263" s="260" t="s">
        <v>2406</v>
      </c>
      <c r="G263" s="258"/>
      <c r="H263" s="259" t="s">
        <v>19</v>
      </c>
      <c r="I263" s="261"/>
      <c r="J263" s="258"/>
      <c r="K263" s="258"/>
      <c r="L263" s="262"/>
      <c r="M263" s="263"/>
      <c r="N263" s="264"/>
      <c r="O263" s="264"/>
      <c r="P263" s="264"/>
      <c r="Q263" s="264"/>
      <c r="R263" s="264"/>
      <c r="S263" s="264"/>
      <c r="T263" s="265"/>
      <c r="U263" s="15"/>
      <c r="V263" s="15"/>
      <c r="W263" s="15"/>
      <c r="X263" s="15"/>
      <c r="Y263" s="15"/>
      <c r="Z263" s="15"/>
      <c r="AA263" s="15"/>
      <c r="AB263" s="15"/>
      <c r="AC263" s="15"/>
      <c r="AD263" s="15"/>
      <c r="AE263" s="15"/>
      <c r="AT263" s="266" t="s">
        <v>189</v>
      </c>
      <c r="AU263" s="266" t="s">
        <v>83</v>
      </c>
      <c r="AV263" s="15" t="s">
        <v>81</v>
      </c>
      <c r="AW263" s="15" t="s">
        <v>35</v>
      </c>
      <c r="AX263" s="15" t="s">
        <v>73</v>
      </c>
      <c r="AY263" s="266" t="s">
        <v>175</v>
      </c>
    </row>
    <row r="264" spans="1:51" s="13" customFormat="1" ht="12">
      <c r="A264" s="13"/>
      <c r="B264" s="233"/>
      <c r="C264" s="234"/>
      <c r="D264" s="235" t="s">
        <v>189</v>
      </c>
      <c r="E264" s="236" t="s">
        <v>19</v>
      </c>
      <c r="F264" s="237" t="s">
        <v>2407</v>
      </c>
      <c r="G264" s="234"/>
      <c r="H264" s="238">
        <v>7</v>
      </c>
      <c r="I264" s="239"/>
      <c r="J264" s="234"/>
      <c r="K264" s="234"/>
      <c r="L264" s="240"/>
      <c r="M264" s="241"/>
      <c r="N264" s="242"/>
      <c r="O264" s="242"/>
      <c r="P264" s="242"/>
      <c r="Q264" s="242"/>
      <c r="R264" s="242"/>
      <c r="S264" s="242"/>
      <c r="T264" s="243"/>
      <c r="U264" s="13"/>
      <c r="V264" s="13"/>
      <c r="W264" s="13"/>
      <c r="X264" s="13"/>
      <c r="Y264" s="13"/>
      <c r="Z264" s="13"/>
      <c r="AA264" s="13"/>
      <c r="AB264" s="13"/>
      <c r="AC264" s="13"/>
      <c r="AD264" s="13"/>
      <c r="AE264" s="13"/>
      <c r="AT264" s="244" t="s">
        <v>189</v>
      </c>
      <c r="AU264" s="244" t="s">
        <v>83</v>
      </c>
      <c r="AV264" s="13" t="s">
        <v>83</v>
      </c>
      <c r="AW264" s="13" t="s">
        <v>35</v>
      </c>
      <c r="AX264" s="13" t="s">
        <v>73</v>
      </c>
      <c r="AY264" s="244" t="s">
        <v>175</v>
      </c>
    </row>
    <row r="265" spans="1:51" s="13" customFormat="1" ht="12">
      <c r="A265" s="13"/>
      <c r="B265" s="233"/>
      <c r="C265" s="234"/>
      <c r="D265" s="235" t="s">
        <v>189</v>
      </c>
      <c r="E265" s="236" t="s">
        <v>19</v>
      </c>
      <c r="F265" s="237" t="s">
        <v>2408</v>
      </c>
      <c r="G265" s="234"/>
      <c r="H265" s="238">
        <v>9.5</v>
      </c>
      <c r="I265" s="239"/>
      <c r="J265" s="234"/>
      <c r="K265" s="234"/>
      <c r="L265" s="240"/>
      <c r="M265" s="241"/>
      <c r="N265" s="242"/>
      <c r="O265" s="242"/>
      <c r="P265" s="242"/>
      <c r="Q265" s="242"/>
      <c r="R265" s="242"/>
      <c r="S265" s="242"/>
      <c r="T265" s="243"/>
      <c r="U265" s="13"/>
      <c r="V265" s="13"/>
      <c r="W265" s="13"/>
      <c r="X265" s="13"/>
      <c r="Y265" s="13"/>
      <c r="Z265" s="13"/>
      <c r="AA265" s="13"/>
      <c r="AB265" s="13"/>
      <c r="AC265" s="13"/>
      <c r="AD265" s="13"/>
      <c r="AE265" s="13"/>
      <c r="AT265" s="244" t="s">
        <v>189</v>
      </c>
      <c r="AU265" s="244" t="s">
        <v>83</v>
      </c>
      <c r="AV265" s="13" t="s">
        <v>83</v>
      </c>
      <c r="AW265" s="13" t="s">
        <v>35</v>
      </c>
      <c r="AX265" s="13" t="s">
        <v>73</v>
      </c>
      <c r="AY265" s="244" t="s">
        <v>175</v>
      </c>
    </row>
    <row r="266" spans="1:51" s="13" customFormat="1" ht="12">
      <c r="A266" s="13"/>
      <c r="B266" s="233"/>
      <c r="C266" s="234"/>
      <c r="D266" s="235" t="s">
        <v>189</v>
      </c>
      <c r="E266" s="236" t="s">
        <v>19</v>
      </c>
      <c r="F266" s="237" t="s">
        <v>2409</v>
      </c>
      <c r="G266" s="234"/>
      <c r="H266" s="238">
        <v>4.255</v>
      </c>
      <c r="I266" s="239"/>
      <c r="J266" s="234"/>
      <c r="K266" s="234"/>
      <c r="L266" s="240"/>
      <c r="M266" s="241"/>
      <c r="N266" s="242"/>
      <c r="O266" s="242"/>
      <c r="P266" s="242"/>
      <c r="Q266" s="242"/>
      <c r="R266" s="242"/>
      <c r="S266" s="242"/>
      <c r="T266" s="243"/>
      <c r="U266" s="13"/>
      <c r="V266" s="13"/>
      <c r="W266" s="13"/>
      <c r="X266" s="13"/>
      <c r="Y266" s="13"/>
      <c r="Z266" s="13"/>
      <c r="AA266" s="13"/>
      <c r="AB266" s="13"/>
      <c r="AC266" s="13"/>
      <c r="AD266" s="13"/>
      <c r="AE266" s="13"/>
      <c r="AT266" s="244" t="s">
        <v>189</v>
      </c>
      <c r="AU266" s="244" t="s">
        <v>83</v>
      </c>
      <c r="AV266" s="13" t="s">
        <v>83</v>
      </c>
      <c r="AW266" s="13" t="s">
        <v>35</v>
      </c>
      <c r="AX266" s="13" t="s">
        <v>73</v>
      </c>
      <c r="AY266" s="244" t="s">
        <v>175</v>
      </c>
    </row>
    <row r="267" spans="1:51" s="15" customFormat="1" ht="12">
      <c r="A267" s="15"/>
      <c r="B267" s="257"/>
      <c r="C267" s="258"/>
      <c r="D267" s="235" t="s">
        <v>189</v>
      </c>
      <c r="E267" s="259" t="s">
        <v>19</v>
      </c>
      <c r="F267" s="260" t="s">
        <v>1791</v>
      </c>
      <c r="G267" s="258"/>
      <c r="H267" s="259" t="s">
        <v>19</v>
      </c>
      <c r="I267" s="261"/>
      <c r="J267" s="258"/>
      <c r="K267" s="258"/>
      <c r="L267" s="262"/>
      <c r="M267" s="263"/>
      <c r="N267" s="264"/>
      <c r="O267" s="264"/>
      <c r="P267" s="264"/>
      <c r="Q267" s="264"/>
      <c r="R267" s="264"/>
      <c r="S267" s="264"/>
      <c r="T267" s="265"/>
      <c r="U267" s="15"/>
      <c r="V267" s="15"/>
      <c r="W267" s="15"/>
      <c r="X267" s="15"/>
      <c r="Y267" s="15"/>
      <c r="Z267" s="15"/>
      <c r="AA267" s="15"/>
      <c r="AB267" s="15"/>
      <c r="AC267" s="15"/>
      <c r="AD267" s="15"/>
      <c r="AE267" s="15"/>
      <c r="AT267" s="266" t="s">
        <v>189</v>
      </c>
      <c r="AU267" s="266" t="s">
        <v>83</v>
      </c>
      <c r="AV267" s="15" t="s">
        <v>81</v>
      </c>
      <c r="AW267" s="15" t="s">
        <v>35</v>
      </c>
      <c r="AX267" s="15" t="s">
        <v>73</v>
      </c>
      <c r="AY267" s="266" t="s">
        <v>175</v>
      </c>
    </row>
    <row r="268" spans="1:51" s="13" customFormat="1" ht="12">
      <c r="A268" s="13"/>
      <c r="B268" s="233"/>
      <c r="C268" s="234"/>
      <c r="D268" s="235" t="s">
        <v>189</v>
      </c>
      <c r="E268" s="236" t="s">
        <v>19</v>
      </c>
      <c r="F268" s="237" t="s">
        <v>2410</v>
      </c>
      <c r="G268" s="234"/>
      <c r="H268" s="238">
        <v>6.172</v>
      </c>
      <c r="I268" s="239"/>
      <c r="J268" s="234"/>
      <c r="K268" s="234"/>
      <c r="L268" s="240"/>
      <c r="M268" s="241"/>
      <c r="N268" s="242"/>
      <c r="O268" s="242"/>
      <c r="P268" s="242"/>
      <c r="Q268" s="242"/>
      <c r="R268" s="242"/>
      <c r="S268" s="242"/>
      <c r="T268" s="243"/>
      <c r="U268" s="13"/>
      <c r="V268" s="13"/>
      <c r="W268" s="13"/>
      <c r="X268" s="13"/>
      <c r="Y268" s="13"/>
      <c r="Z268" s="13"/>
      <c r="AA268" s="13"/>
      <c r="AB268" s="13"/>
      <c r="AC268" s="13"/>
      <c r="AD268" s="13"/>
      <c r="AE268" s="13"/>
      <c r="AT268" s="244" t="s">
        <v>189</v>
      </c>
      <c r="AU268" s="244" t="s">
        <v>83</v>
      </c>
      <c r="AV268" s="13" t="s">
        <v>83</v>
      </c>
      <c r="AW268" s="13" t="s">
        <v>35</v>
      </c>
      <c r="AX268" s="13" t="s">
        <v>73</v>
      </c>
      <c r="AY268" s="244" t="s">
        <v>175</v>
      </c>
    </row>
    <row r="269" spans="1:51" s="15" customFormat="1" ht="12">
      <c r="A269" s="15"/>
      <c r="B269" s="257"/>
      <c r="C269" s="258"/>
      <c r="D269" s="235" t="s">
        <v>189</v>
      </c>
      <c r="E269" s="259" t="s">
        <v>19</v>
      </c>
      <c r="F269" s="260" t="s">
        <v>2411</v>
      </c>
      <c r="G269" s="258"/>
      <c r="H269" s="259" t="s">
        <v>19</v>
      </c>
      <c r="I269" s="261"/>
      <c r="J269" s="258"/>
      <c r="K269" s="258"/>
      <c r="L269" s="262"/>
      <c r="M269" s="263"/>
      <c r="N269" s="264"/>
      <c r="O269" s="264"/>
      <c r="P269" s="264"/>
      <c r="Q269" s="264"/>
      <c r="R269" s="264"/>
      <c r="S269" s="264"/>
      <c r="T269" s="265"/>
      <c r="U269" s="15"/>
      <c r="V269" s="15"/>
      <c r="W269" s="15"/>
      <c r="X269" s="15"/>
      <c r="Y269" s="15"/>
      <c r="Z269" s="15"/>
      <c r="AA269" s="15"/>
      <c r="AB269" s="15"/>
      <c r="AC269" s="15"/>
      <c r="AD269" s="15"/>
      <c r="AE269" s="15"/>
      <c r="AT269" s="266" t="s">
        <v>189</v>
      </c>
      <c r="AU269" s="266" t="s">
        <v>83</v>
      </c>
      <c r="AV269" s="15" t="s">
        <v>81</v>
      </c>
      <c r="AW269" s="15" t="s">
        <v>35</v>
      </c>
      <c r="AX269" s="15" t="s">
        <v>73</v>
      </c>
      <c r="AY269" s="266" t="s">
        <v>175</v>
      </c>
    </row>
    <row r="270" spans="1:51" s="13" customFormat="1" ht="12">
      <c r="A270" s="13"/>
      <c r="B270" s="233"/>
      <c r="C270" s="234"/>
      <c r="D270" s="235" t="s">
        <v>189</v>
      </c>
      <c r="E270" s="236" t="s">
        <v>19</v>
      </c>
      <c r="F270" s="237" t="s">
        <v>2412</v>
      </c>
      <c r="G270" s="234"/>
      <c r="H270" s="238">
        <v>25.5</v>
      </c>
      <c r="I270" s="239"/>
      <c r="J270" s="234"/>
      <c r="K270" s="234"/>
      <c r="L270" s="240"/>
      <c r="M270" s="241"/>
      <c r="N270" s="242"/>
      <c r="O270" s="242"/>
      <c r="P270" s="242"/>
      <c r="Q270" s="242"/>
      <c r="R270" s="242"/>
      <c r="S270" s="242"/>
      <c r="T270" s="243"/>
      <c r="U270" s="13"/>
      <c r="V270" s="13"/>
      <c r="W270" s="13"/>
      <c r="X270" s="13"/>
      <c r="Y270" s="13"/>
      <c r="Z270" s="13"/>
      <c r="AA270" s="13"/>
      <c r="AB270" s="13"/>
      <c r="AC270" s="13"/>
      <c r="AD270" s="13"/>
      <c r="AE270" s="13"/>
      <c r="AT270" s="244" t="s">
        <v>189</v>
      </c>
      <c r="AU270" s="244" t="s">
        <v>83</v>
      </c>
      <c r="AV270" s="13" t="s">
        <v>83</v>
      </c>
      <c r="AW270" s="13" t="s">
        <v>35</v>
      </c>
      <c r="AX270" s="13" t="s">
        <v>73</v>
      </c>
      <c r="AY270" s="244" t="s">
        <v>175</v>
      </c>
    </row>
    <row r="271" spans="1:51" s="13" customFormat="1" ht="12">
      <c r="A271" s="13"/>
      <c r="B271" s="233"/>
      <c r="C271" s="234"/>
      <c r="D271" s="235" t="s">
        <v>189</v>
      </c>
      <c r="E271" s="236" t="s">
        <v>19</v>
      </c>
      <c r="F271" s="237" t="s">
        <v>2413</v>
      </c>
      <c r="G271" s="234"/>
      <c r="H271" s="238">
        <v>29.4</v>
      </c>
      <c r="I271" s="239"/>
      <c r="J271" s="234"/>
      <c r="K271" s="234"/>
      <c r="L271" s="240"/>
      <c r="M271" s="241"/>
      <c r="N271" s="242"/>
      <c r="O271" s="242"/>
      <c r="P271" s="242"/>
      <c r="Q271" s="242"/>
      <c r="R271" s="242"/>
      <c r="S271" s="242"/>
      <c r="T271" s="243"/>
      <c r="U271" s="13"/>
      <c r="V271" s="13"/>
      <c r="W271" s="13"/>
      <c r="X271" s="13"/>
      <c r="Y271" s="13"/>
      <c r="Z271" s="13"/>
      <c r="AA271" s="13"/>
      <c r="AB271" s="13"/>
      <c r="AC271" s="13"/>
      <c r="AD271" s="13"/>
      <c r="AE271" s="13"/>
      <c r="AT271" s="244" t="s">
        <v>189</v>
      </c>
      <c r="AU271" s="244" t="s">
        <v>83</v>
      </c>
      <c r="AV271" s="13" t="s">
        <v>83</v>
      </c>
      <c r="AW271" s="13" t="s">
        <v>35</v>
      </c>
      <c r="AX271" s="13" t="s">
        <v>73</v>
      </c>
      <c r="AY271" s="244" t="s">
        <v>175</v>
      </c>
    </row>
    <row r="272" spans="1:51" s="14" customFormat="1" ht="12">
      <c r="A272" s="14"/>
      <c r="B272" s="245"/>
      <c r="C272" s="246"/>
      <c r="D272" s="235" t="s">
        <v>189</v>
      </c>
      <c r="E272" s="247" t="s">
        <v>19</v>
      </c>
      <c r="F272" s="248" t="s">
        <v>198</v>
      </c>
      <c r="G272" s="246"/>
      <c r="H272" s="249">
        <v>81.827</v>
      </c>
      <c r="I272" s="250"/>
      <c r="J272" s="246"/>
      <c r="K272" s="246"/>
      <c r="L272" s="251"/>
      <c r="M272" s="252"/>
      <c r="N272" s="253"/>
      <c r="O272" s="253"/>
      <c r="P272" s="253"/>
      <c r="Q272" s="253"/>
      <c r="R272" s="253"/>
      <c r="S272" s="253"/>
      <c r="T272" s="254"/>
      <c r="U272" s="14"/>
      <c r="V272" s="14"/>
      <c r="W272" s="14"/>
      <c r="X272" s="14"/>
      <c r="Y272" s="14"/>
      <c r="Z272" s="14"/>
      <c r="AA272" s="14"/>
      <c r="AB272" s="14"/>
      <c r="AC272" s="14"/>
      <c r="AD272" s="14"/>
      <c r="AE272" s="14"/>
      <c r="AT272" s="255" t="s">
        <v>189</v>
      </c>
      <c r="AU272" s="255" t="s">
        <v>83</v>
      </c>
      <c r="AV272" s="14" t="s">
        <v>181</v>
      </c>
      <c r="AW272" s="14" t="s">
        <v>35</v>
      </c>
      <c r="AX272" s="14" t="s">
        <v>73</v>
      </c>
      <c r="AY272" s="255" t="s">
        <v>175</v>
      </c>
    </row>
    <row r="273" spans="1:51" s="13" customFormat="1" ht="12">
      <c r="A273" s="13"/>
      <c r="B273" s="233"/>
      <c r="C273" s="234"/>
      <c r="D273" s="235" t="s">
        <v>189</v>
      </c>
      <c r="E273" s="236" t="s">
        <v>19</v>
      </c>
      <c r="F273" s="237" t="s">
        <v>665</v>
      </c>
      <c r="G273" s="234"/>
      <c r="H273" s="238">
        <v>82</v>
      </c>
      <c r="I273" s="239"/>
      <c r="J273" s="234"/>
      <c r="K273" s="234"/>
      <c r="L273" s="240"/>
      <c r="M273" s="241"/>
      <c r="N273" s="242"/>
      <c r="O273" s="242"/>
      <c r="P273" s="242"/>
      <c r="Q273" s="242"/>
      <c r="R273" s="242"/>
      <c r="S273" s="242"/>
      <c r="T273" s="243"/>
      <c r="U273" s="13"/>
      <c r="V273" s="13"/>
      <c r="W273" s="13"/>
      <c r="X273" s="13"/>
      <c r="Y273" s="13"/>
      <c r="Z273" s="13"/>
      <c r="AA273" s="13"/>
      <c r="AB273" s="13"/>
      <c r="AC273" s="13"/>
      <c r="AD273" s="13"/>
      <c r="AE273" s="13"/>
      <c r="AT273" s="244" t="s">
        <v>189</v>
      </c>
      <c r="AU273" s="244" t="s">
        <v>83</v>
      </c>
      <c r="AV273" s="13" t="s">
        <v>83</v>
      </c>
      <c r="AW273" s="13" t="s">
        <v>35</v>
      </c>
      <c r="AX273" s="13" t="s">
        <v>81</v>
      </c>
      <c r="AY273" s="244" t="s">
        <v>175</v>
      </c>
    </row>
    <row r="274" spans="1:65" s="2" customFormat="1" ht="24.15" customHeight="1">
      <c r="A274" s="39"/>
      <c r="B274" s="40"/>
      <c r="C274" s="214" t="s">
        <v>429</v>
      </c>
      <c r="D274" s="214" t="s">
        <v>177</v>
      </c>
      <c r="E274" s="215" t="s">
        <v>2414</v>
      </c>
      <c r="F274" s="216" t="s">
        <v>2415</v>
      </c>
      <c r="G274" s="217" t="s">
        <v>180</v>
      </c>
      <c r="H274" s="218">
        <v>104.1</v>
      </c>
      <c r="I274" s="219"/>
      <c r="J274" s="220">
        <f>ROUND(I274*H274,2)</f>
        <v>0</v>
      </c>
      <c r="K274" s="221"/>
      <c r="L274" s="45"/>
      <c r="M274" s="222" t="s">
        <v>19</v>
      </c>
      <c r="N274" s="223" t="s">
        <v>44</v>
      </c>
      <c r="O274" s="85"/>
      <c r="P274" s="224">
        <f>O274*H274</f>
        <v>0</v>
      </c>
      <c r="Q274" s="224">
        <v>0.00438</v>
      </c>
      <c r="R274" s="224">
        <f>Q274*H274</f>
        <v>0.455958</v>
      </c>
      <c r="S274" s="224">
        <v>0</v>
      </c>
      <c r="T274" s="225">
        <f>S274*H274</f>
        <v>0</v>
      </c>
      <c r="U274" s="39"/>
      <c r="V274" s="39"/>
      <c r="W274" s="39"/>
      <c r="X274" s="39"/>
      <c r="Y274" s="39"/>
      <c r="Z274" s="39"/>
      <c r="AA274" s="39"/>
      <c r="AB274" s="39"/>
      <c r="AC274" s="39"/>
      <c r="AD274" s="39"/>
      <c r="AE274" s="39"/>
      <c r="AR274" s="226" t="s">
        <v>181</v>
      </c>
      <c r="AT274" s="226" t="s">
        <v>177</v>
      </c>
      <c r="AU274" s="226" t="s">
        <v>83</v>
      </c>
      <c r="AY274" s="18" t="s">
        <v>175</v>
      </c>
      <c r="BE274" s="227">
        <f>IF(N274="základní",J274,0)</f>
        <v>0</v>
      </c>
      <c r="BF274" s="227">
        <f>IF(N274="snížená",J274,0)</f>
        <v>0</v>
      </c>
      <c r="BG274" s="227">
        <f>IF(N274="zákl. přenesená",J274,0)</f>
        <v>0</v>
      </c>
      <c r="BH274" s="227">
        <f>IF(N274="sníž. přenesená",J274,0)</f>
        <v>0</v>
      </c>
      <c r="BI274" s="227">
        <f>IF(N274="nulová",J274,0)</f>
        <v>0</v>
      </c>
      <c r="BJ274" s="18" t="s">
        <v>81</v>
      </c>
      <c r="BK274" s="227">
        <f>ROUND(I274*H274,2)</f>
        <v>0</v>
      </c>
      <c r="BL274" s="18" t="s">
        <v>181</v>
      </c>
      <c r="BM274" s="226" t="s">
        <v>2416</v>
      </c>
    </row>
    <row r="275" spans="1:47" s="2" customFormat="1" ht="12">
      <c r="A275" s="39"/>
      <c r="B275" s="40"/>
      <c r="C275" s="41"/>
      <c r="D275" s="228" t="s">
        <v>183</v>
      </c>
      <c r="E275" s="41"/>
      <c r="F275" s="229" t="s">
        <v>2417</v>
      </c>
      <c r="G275" s="41"/>
      <c r="H275" s="41"/>
      <c r="I275" s="230"/>
      <c r="J275" s="41"/>
      <c r="K275" s="41"/>
      <c r="L275" s="45"/>
      <c r="M275" s="231"/>
      <c r="N275" s="232"/>
      <c r="O275" s="85"/>
      <c r="P275" s="85"/>
      <c r="Q275" s="85"/>
      <c r="R275" s="85"/>
      <c r="S275" s="85"/>
      <c r="T275" s="86"/>
      <c r="U275" s="39"/>
      <c r="V275" s="39"/>
      <c r="W275" s="39"/>
      <c r="X275" s="39"/>
      <c r="Y275" s="39"/>
      <c r="Z275" s="39"/>
      <c r="AA275" s="39"/>
      <c r="AB275" s="39"/>
      <c r="AC275" s="39"/>
      <c r="AD275" s="39"/>
      <c r="AE275" s="39"/>
      <c r="AT275" s="18" t="s">
        <v>183</v>
      </c>
      <c r="AU275" s="18" t="s">
        <v>83</v>
      </c>
    </row>
    <row r="276" spans="1:65" s="2" customFormat="1" ht="24.15" customHeight="1">
      <c r="A276" s="39"/>
      <c r="B276" s="40"/>
      <c r="C276" s="214" t="s">
        <v>435</v>
      </c>
      <c r="D276" s="214" t="s">
        <v>177</v>
      </c>
      <c r="E276" s="215" t="s">
        <v>2418</v>
      </c>
      <c r="F276" s="216" t="s">
        <v>2419</v>
      </c>
      <c r="G276" s="217" t="s">
        <v>180</v>
      </c>
      <c r="H276" s="218">
        <v>104.1</v>
      </c>
      <c r="I276" s="219"/>
      <c r="J276" s="220">
        <f>ROUND(I276*H276,2)</f>
        <v>0</v>
      </c>
      <c r="K276" s="221"/>
      <c r="L276" s="45"/>
      <c r="M276" s="222" t="s">
        <v>19</v>
      </c>
      <c r="N276" s="223" t="s">
        <v>44</v>
      </c>
      <c r="O276" s="85"/>
      <c r="P276" s="224">
        <f>O276*H276</f>
        <v>0</v>
      </c>
      <c r="Q276" s="224">
        <v>0.00025</v>
      </c>
      <c r="R276" s="224">
        <f>Q276*H276</f>
        <v>0.026025</v>
      </c>
      <c r="S276" s="224">
        <v>0</v>
      </c>
      <c r="T276" s="225">
        <f>S276*H276</f>
        <v>0</v>
      </c>
      <c r="U276" s="39"/>
      <c r="V276" s="39"/>
      <c r="W276" s="39"/>
      <c r="X276" s="39"/>
      <c r="Y276" s="39"/>
      <c r="Z276" s="39"/>
      <c r="AA276" s="39"/>
      <c r="AB276" s="39"/>
      <c r="AC276" s="39"/>
      <c r="AD276" s="39"/>
      <c r="AE276" s="39"/>
      <c r="AR276" s="226" t="s">
        <v>181</v>
      </c>
      <c r="AT276" s="226" t="s">
        <v>177</v>
      </c>
      <c r="AU276" s="226" t="s">
        <v>83</v>
      </c>
      <c r="AY276" s="18" t="s">
        <v>175</v>
      </c>
      <c r="BE276" s="227">
        <f>IF(N276="základní",J276,0)</f>
        <v>0</v>
      </c>
      <c r="BF276" s="227">
        <f>IF(N276="snížená",J276,0)</f>
        <v>0</v>
      </c>
      <c r="BG276" s="227">
        <f>IF(N276="zákl. přenesená",J276,0)</f>
        <v>0</v>
      </c>
      <c r="BH276" s="227">
        <f>IF(N276="sníž. přenesená",J276,0)</f>
        <v>0</v>
      </c>
      <c r="BI276" s="227">
        <f>IF(N276="nulová",J276,0)</f>
        <v>0</v>
      </c>
      <c r="BJ276" s="18" t="s">
        <v>81</v>
      </c>
      <c r="BK276" s="227">
        <f>ROUND(I276*H276,2)</f>
        <v>0</v>
      </c>
      <c r="BL276" s="18" t="s">
        <v>181</v>
      </c>
      <c r="BM276" s="226" t="s">
        <v>2420</v>
      </c>
    </row>
    <row r="277" spans="1:47" s="2" customFormat="1" ht="12">
      <c r="A277" s="39"/>
      <c r="B277" s="40"/>
      <c r="C277" s="41"/>
      <c r="D277" s="228" t="s">
        <v>183</v>
      </c>
      <c r="E277" s="41"/>
      <c r="F277" s="229" t="s">
        <v>2421</v>
      </c>
      <c r="G277" s="41"/>
      <c r="H277" s="41"/>
      <c r="I277" s="230"/>
      <c r="J277" s="41"/>
      <c r="K277" s="41"/>
      <c r="L277" s="45"/>
      <c r="M277" s="231"/>
      <c r="N277" s="232"/>
      <c r="O277" s="85"/>
      <c r="P277" s="85"/>
      <c r="Q277" s="85"/>
      <c r="R277" s="85"/>
      <c r="S277" s="85"/>
      <c r="T277" s="86"/>
      <c r="U277" s="39"/>
      <c r="V277" s="39"/>
      <c r="W277" s="39"/>
      <c r="X277" s="39"/>
      <c r="Y277" s="39"/>
      <c r="Z277" s="39"/>
      <c r="AA277" s="39"/>
      <c r="AB277" s="39"/>
      <c r="AC277" s="39"/>
      <c r="AD277" s="39"/>
      <c r="AE277" s="39"/>
      <c r="AT277" s="18" t="s">
        <v>183</v>
      </c>
      <c r="AU277" s="18" t="s">
        <v>83</v>
      </c>
    </row>
    <row r="278" spans="1:51" s="13" customFormat="1" ht="12">
      <c r="A278" s="13"/>
      <c r="B278" s="233"/>
      <c r="C278" s="234"/>
      <c r="D278" s="235" t="s">
        <v>189</v>
      </c>
      <c r="E278" s="236" t="s">
        <v>19</v>
      </c>
      <c r="F278" s="237" t="s">
        <v>2422</v>
      </c>
      <c r="G278" s="234"/>
      <c r="H278" s="238">
        <v>115.5</v>
      </c>
      <c r="I278" s="239"/>
      <c r="J278" s="234"/>
      <c r="K278" s="234"/>
      <c r="L278" s="240"/>
      <c r="M278" s="241"/>
      <c r="N278" s="242"/>
      <c r="O278" s="242"/>
      <c r="P278" s="242"/>
      <c r="Q278" s="242"/>
      <c r="R278" s="242"/>
      <c r="S278" s="242"/>
      <c r="T278" s="243"/>
      <c r="U278" s="13"/>
      <c r="V278" s="13"/>
      <c r="W278" s="13"/>
      <c r="X278" s="13"/>
      <c r="Y278" s="13"/>
      <c r="Z278" s="13"/>
      <c r="AA278" s="13"/>
      <c r="AB278" s="13"/>
      <c r="AC278" s="13"/>
      <c r="AD278" s="13"/>
      <c r="AE278" s="13"/>
      <c r="AT278" s="244" t="s">
        <v>189</v>
      </c>
      <c r="AU278" s="244" t="s">
        <v>83</v>
      </c>
      <c r="AV278" s="13" t="s">
        <v>83</v>
      </c>
      <c r="AW278" s="13" t="s">
        <v>35</v>
      </c>
      <c r="AX278" s="13" t="s">
        <v>73</v>
      </c>
      <c r="AY278" s="244" t="s">
        <v>175</v>
      </c>
    </row>
    <row r="279" spans="1:51" s="13" customFormat="1" ht="12">
      <c r="A279" s="13"/>
      <c r="B279" s="233"/>
      <c r="C279" s="234"/>
      <c r="D279" s="235" t="s">
        <v>189</v>
      </c>
      <c r="E279" s="236" t="s">
        <v>19</v>
      </c>
      <c r="F279" s="237" t="s">
        <v>2423</v>
      </c>
      <c r="G279" s="234"/>
      <c r="H279" s="238">
        <v>-16.023</v>
      </c>
      <c r="I279" s="239"/>
      <c r="J279" s="234"/>
      <c r="K279" s="234"/>
      <c r="L279" s="240"/>
      <c r="M279" s="241"/>
      <c r="N279" s="242"/>
      <c r="O279" s="242"/>
      <c r="P279" s="242"/>
      <c r="Q279" s="242"/>
      <c r="R279" s="242"/>
      <c r="S279" s="242"/>
      <c r="T279" s="243"/>
      <c r="U279" s="13"/>
      <c r="V279" s="13"/>
      <c r="W279" s="13"/>
      <c r="X279" s="13"/>
      <c r="Y279" s="13"/>
      <c r="Z279" s="13"/>
      <c r="AA279" s="13"/>
      <c r="AB279" s="13"/>
      <c r="AC279" s="13"/>
      <c r="AD279" s="13"/>
      <c r="AE279" s="13"/>
      <c r="AT279" s="244" t="s">
        <v>189</v>
      </c>
      <c r="AU279" s="244" t="s">
        <v>83</v>
      </c>
      <c r="AV279" s="13" t="s">
        <v>83</v>
      </c>
      <c r="AW279" s="13" t="s">
        <v>35</v>
      </c>
      <c r="AX279" s="13" t="s">
        <v>73</v>
      </c>
      <c r="AY279" s="244" t="s">
        <v>175</v>
      </c>
    </row>
    <row r="280" spans="1:51" s="13" customFormat="1" ht="12">
      <c r="A280" s="13"/>
      <c r="B280" s="233"/>
      <c r="C280" s="234"/>
      <c r="D280" s="235" t="s">
        <v>189</v>
      </c>
      <c r="E280" s="236" t="s">
        <v>19</v>
      </c>
      <c r="F280" s="237" t="s">
        <v>2424</v>
      </c>
      <c r="G280" s="234"/>
      <c r="H280" s="238">
        <v>-1.639</v>
      </c>
      <c r="I280" s="239"/>
      <c r="J280" s="234"/>
      <c r="K280" s="234"/>
      <c r="L280" s="240"/>
      <c r="M280" s="241"/>
      <c r="N280" s="242"/>
      <c r="O280" s="242"/>
      <c r="P280" s="242"/>
      <c r="Q280" s="242"/>
      <c r="R280" s="242"/>
      <c r="S280" s="242"/>
      <c r="T280" s="243"/>
      <c r="U280" s="13"/>
      <c r="V280" s="13"/>
      <c r="W280" s="13"/>
      <c r="X280" s="13"/>
      <c r="Y280" s="13"/>
      <c r="Z280" s="13"/>
      <c r="AA280" s="13"/>
      <c r="AB280" s="13"/>
      <c r="AC280" s="13"/>
      <c r="AD280" s="13"/>
      <c r="AE280" s="13"/>
      <c r="AT280" s="244" t="s">
        <v>189</v>
      </c>
      <c r="AU280" s="244" t="s">
        <v>83</v>
      </c>
      <c r="AV280" s="13" t="s">
        <v>83</v>
      </c>
      <c r="AW280" s="13" t="s">
        <v>35</v>
      </c>
      <c r="AX280" s="13" t="s">
        <v>73</v>
      </c>
      <c r="AY280" s="244" t="s">
        <v>175</v>
      </c>
    </row>
    <row r="281" spans="1:51" s="13" customFormat="1" ht="12">
      <c r="A281" s="13"/>
      <c r="B281" s="233"/>
      <c r="C281" s="234"/>
      <c r="D281" s="235" t="s">
        <v>189</v>
      </c>
      <c r="E281" s="236" t="s">
        <v>19</v>
      </c>
      <c r="F281" s="237" t="s">
        <v>2425</v>
      </c>
      <c r="G281" s="234"/>
      <c r="H281" s="238">
        <v>5.573</v>
      </c>
      <c r="I281" s="239"/>
      <c r="J281" s="234"/>
      <c r="K281" s="234"/>
      <c r="L281" s="240"/>
      <c r="M281" s="241"/>
      <c r="N281" s="242"/>
      <c r="O281" s="242"/>
      <c r="P281" s="242"/>
      <c r="Q281" s="242"/>
      <c r="R281" s="242"/>
      <c r="S281" s="242"/>
      <c r="T281" s="243"/>
      <c r="U281" s="13"/>
      <c r="V281" s="13"/>
      <c r="W281" s="13"/>
      <c r="X281" s="13"/>
      <c r="Y281" s="13"/>
      <c r="Z281" s="13"/>
      <c r="AA281" s="13"/>
      <c r="AB281" s="13"/>
      <c r="AC281" s="13"/>
      <c r="AD281" s="13"/>
      <c r="AE281" s="13"/>
      <c r="AT281" s="244" t="s">
        <v>189</v>
      </c>
      <c r="AU281" s="244" t="s">
        <v>83</v>
      </c>
      <c r="AV281" s="13" t="s">
        <v>83</v>
      </c>
      <c r="AW281" s="13" t="s">
        <v>35</v>
      </c>
      <c r="AX281" s="13" t="s">
        <v>73</v>
      </c>
      <c r="AY281" s="244" t="s">
        <v>175</v>
      </c>
    </row>
    <row r="282" spans="1:51" s="13" customFormat="1" ht="12">
      <c r="A282" s="13"/>
      <c r="B282" s="233"/>
      <c r="C282" s="234"/>
      <c r="D282" s="235" t="s">
        <v>189</v>
      </c>
      <c r="E282" s="236" t="s">
        <v>19</v>
      </c>
      <c r="F282" s="237" t="s">
        <v>2426</v>
      </c>
      <c r="G282" s="234"/>
      <c r="H282" s="238">
        <v>0.66</v>
      </c>
      <c r="I282" s="239"/>
      <c r="J282" s="234"/>
      <c r="K282" s="234"/>
      <c r="L282" s="240"/>
      <c r="M282" s="241"/>
      <c r="N282" s="242"/>
      <c r="O282" s="242"/>
      <c r="P282" s="242"/>
      <c r="Q282" s="242"/>
      <c r="R282" s="242"/>
      <c r="S282" s="242"/>
      <c r="T282" s="243"/>
      <c r="U282" s="13"/>
      <c r="V282" s="13"/>
      <c r="W282" s="13"/>
      <c r="X282" s="13"/>
      <c r="Y282" s="13"/>
      <c r="Z282" s="13"/>
      <c r="AA282" s="13"/>
      <c r="AB282" s="13"/>
      <c r="AC282" s="13"/>
      <c r="AD282" s="13"/>
      <c r="AE282" s="13"/>
      <c r="AT282" s="244" t="s">
        <v>189</v>
      </c>
      <c r="AU282" s="244" t="s">
        <v>83</v>
      </c>
      <c r="AV282" s="13" t="s">
        <v>83</v>
      </c>
      <c r="AW282" s="13" t="s">
        <v>35</v>
      </c>
      <c r="AX282" s="13" t="s">
        <v>73</v>
      </c>
      <c r="AY282" s="244" t="s">
        <v>175</v>
      </c>
    </row>
    <row r="283" spans="1:51" s="14" customFormat="1" ht="12">
      <c r="A283" s="14"/>
      <c r="B283" s="245"/>
      <c r="C283" s="246"/>
      <c r="D283" s="235" t="s">
        <v>189</v>
      </c>
      <c r="E283" s="247" t="s">
        <v>19</v>
      </c>
      <c r="F283" s="248" t="s">
        <v>198</v>
      </c>
      <c r="G283" s="246"/>
      <c r="H283" s="249">
        <v>104.071</v>
      </c>
      <c r="I283" s="250"/>
      <c r="J283" s="246"/>
      <c r="K283" s="246"/>
      <c r="L283" s="251"/>
      <c r="M283" s="252"/>
      <c r="N283" s="253"/>
      <c r="O283" s="253"/>
      <c r="P283" s="253"/>
      <c r="Q283" s="253"/>
      <c r="R283" s="253"/>
      <c r="S283" s="253"/>
      <c r="T283" s="254"/>
      <c r="U283" s="14"/>
      <c r="V283" s="14"/>
      <c r="W283" s="14"/>
      <c r="X283" s="14"/>
      <c r="Y283" s="14"/>
      <c r="Z283" s="14"/>
      <c r="AA283" s="14"/>
      <c r="AB283" s="14"/>
      <c r="AC283" s="14"/>
      <c r="AD283" s="14"/>
      <c r="AE283" s="14"/>
      <c r="AT283" s="255" t="s">
        <v>189</v>
      </c>
      <c r="AU283" s="255" t="s">
        <v>83</v>
      </c>
      <c r="AV283" s="14" t="s">
        <v>181</v>
      </c>
      <c r="AW283" s="14" t="s">
        <v>35</v>
      </c>
      <c r="AX283" s="14" t="s">
        <v>73</v>
      </c>
      <c r="AY283" s="255" t="s">
        <v>175</v>
      </c>
    </row>
    <row r="284" spans="1:51" s="13" customFormat="1" ht="12">
      <c r="A284" s="13"/>
      <c r="B284" s="233"/>
      <c r="C284" s="234"/>
      <c r="D284" s="235" t="s">
        <v>189</v>
      </c>
      <c r="E284" s="236" t="s">
        <v>19</v>
      </c>
      <c r="F284" s="237" t="s">
        <v>2427</v>
      </c>
      <c r="G284" s="234"/>
      <c r="H284" s="238">
        <v>104.1</v>
      </c>
      <c r="I284" s="239"/>
      <c r="J284" s="234"/>
      <c r="K284" s="234"/>
      <c r="L284" s="240"/>
      <c r="M284" s="241"/>
      <c r="N284" s="242"/>
      <c r="O284" s="242"/>
      <c r="P284" s="242"/>
      <c r="Q284" s="242"/>
      <c r="R284" s="242"/>
      <c r="S284" s="242"/>
      <c r="T284" s="243"/>
      <c r="U284" s="13"/>
      <c r="V284" s="13"/>
      <c r="W284" s="13"/>
      <c r="X284" s="13"/>
      <c r="Y284" s="13"/>
      <c r="Z284" s="13"/>
      <c r="AA284" s="13"/>
      <c r="AB284" s="13"/>
      <c r="AC284" s="13"/>
      <c r="AD284" s="13"/>
      <c r="AE284" s="13"/>
      <c r="AT284" s="244" t="s">
        <v>189</v>
      </c>
      <c r="AU284" s="244" t="s">
        <v>83</v>
      </c>
      <c r="AV284" s="13" t="s">
        <v>83</v>
      </c>
      <c r="AW284" s="13" t="s">
        <v>35</v>
      </c>
      <c r="AX284" s="13" t="s">
        <v>81</v>
      </c>
      <c r="AY284" s="244" t="s">
        <v>175</v>
      </c>
    </row>
    <row r="285" spans="1:65" s="2" customFormat="1" ht="66.75" customHeight="1">
      <c r="A285" s="39"/>
      <c r="B285" s="40"/>
      <c r="C285" s="214" t="s">
        <v>440</v>
      </c>
      <c r="D285" s="214" t="s">
        <v>177</v>
      </c>
      <c r="E285" s="215" t="s">
        <v>2428</v>
      </c>
      <c r="F285" s="216" t="s">
        <v>2429</v>
      </c>
      <c r="G285" s="217" t="s">
        <v>180</v>
      </c>
      <c r="H285" s="218">
        <v>96</v>
      </c>
      <c r="I285" s="219"/>
      <c r="J285" s="220">
        <f>ROUND(I285*H285,2)</f>
        <v>0</v>
      </c>
      <c r="K285" s="221"/>
      <c r="L285" s="45"/>
      <c r="M285" s="222" t="s">
        <v>19</v>
      </c>
      <c r="N285" s="223" t="s">
        <v>44</v>
      </c>
      <c r="O285" s="85"/>
      <c r="P285" s="224">
        <f>O285*H285</f>
        <v>0</v>
      </c>
      <c r="Q285" s="224">
        <v>0.0086</v>
      </c>
      <c r="R285" s="224">
        <f>Q285*H285</f>
        <v>0.8256</v>
      </c>
      <c r="S285" s="224">
        <v>0</v>
      </c>
      <c r="T285" s="225">
        <f>S285*H285</f>
        <v>0</v>
      </c>
      <c r="U285" s="39"/>
      <c r="V285" s="39"/>
      <c r="W285" s="39"/>
      <c r="X285" s="39"/>
      <c r="Y285" s="39"/>
      <c r="Z285" s="39"/>
      <c r="AA285" s="39"/>
      <c r="AB285" s="39"/>
      <c r="AC285" s="39"/>
      <c r="AD285" s="39"/>
      <c r="AE285" s="39"/>
      <c r="AR285" s="226" t="s">
        <v>181</v>
      </c>
      <c r="AT285" s="226" t="s">
        <v>177</v>
      </c>
      <c r="AU285" s="226" t="s">
        <v>83</v>
      </c>
      <c r="AY285" s="18" t="s">
        <v>175</v>
      </c>
      <c r="BE285" s="227">
        <f>IF(N285="základní",J285,0)</f>
        <v>0</v>
      </c>
      <c r="BF285" s="227">
        <f>IF(N285="snížená",J285,0)</f>
        <v>0</v>
      </c>
      <c r="BG285" s="227">
        <f>IF(N285="zákl. přenesená",J285,0)</f>
        <v>0</v>
      </c>
      <c r="BH285" s="227">
        <f>IF(N285="sníž. přenesená",J285,0)</f>
        <v>0</v>
      </c>
      <c r="BI285" s="227">
        <f>IF(N285="nulová",J285,0)</f>
        <v>0</v>
      </c>
      <c r="BJ285" s="18" t="s">
        <v>81</v>
      </c>
      <c r="BK285" s="227">
        <f>ROUND(I285*H285,2)</f>
        <v>0</v>
      </c>
      <c r="BL285" s="18" t="s">
        <v>181</v>
      </c>
      <c r="BM285" s="226" t="s">
        <v>2430</v>
      </c>
    </row>
    <row r="286" spans="1:47" s="2" customFormat="1" ht="12">
      <c r="A286" s="39"/>
      <c r="B286" s="40"/>
      <c r="C286" s="41"/>
      <c r="D286" s="228" t="s">
        <v>183</v>
      </c>
      <c r="E286" s="41"/>
      <c r="F286" s="229" t="s">
        <v>2431</v>
      </c>
      <c r="G286" s="41"/>
      <c r="H286" s="41"/>
      <c r="I286" s="230"/>
      <c r="J286" s="41"/>
      <c r="K286" s="41"/>
      <c r="L286" s="45"/>
      <c r="M286" s="231"/>
      <c r="N286" s="232"/>
      <c r="O286" s="85"/>
      <c r="P286" s="85"/>
      <c r="Q286" s="85"/>
      <c r="R286" s="85"/>
      <c r="S286" s="85"/>
      <c r="T286" s="86"/>
      <c r="U286" s="39"/>
      <c r="V286" s="39"/>
      <c r="W286" s="39"/>
      <c r="X286" s="39"/>
      <c r="Y286" s="39"/>
      <c r="Z286" s="39"/>
      <c r="AA286" s="39"/>
      <c r="AB286" s="39"/>
      <c r="AC286" s="39"/>
      <c r="AD286" s="39"/>
      <c r="AE286" s="39"/>
      <c r="AT286" s="18" t="s">
        <v>183</v>
      </c>
      <c r="AU286" s="18" t="s">
        <v>83</v>
      </c>
    </row>
    <row r="287" spans="1:51" s="13" customFormat="1" ht="12">
      <c r="A287" s="13"/>
      <c r="B287" s="233"/>
      <c r="C287" s="234"/>
      <c r="D287" s="235" t="s">
        <v>189</v>
      </c>
      <c r="E287" s="236" t="s">
        <v>19</v>
      </c>
      <c r="F287" s="237" t="s">
        <v>2432</v>
      </c>
      <c r="G287" s="234"/>
      <c r="H287" s="238">
        <v>113.52</v>
      </c>
      <c r="I287" s="239"/>
      <c r="J287" s="234"/>
      <c r="K287" s="234"/>
      <c r="L287" s="240"/>
      <c r="M287" s="241"/>
      <c r="N287" s="242"/>
      <c r="O287" s="242"/>
      <c r="P287" s="242"/>
      <c r="Q287" s="242"/>
      <c r="R287" s="242"/>
      <c r="S287" s="242"/>
      <c r="T287" s="243"/>
      <c r="U287" s="13"/>
      <c r="V287" s="13"/>
      <c r="W287" s="13"/>
      <c r="X287" s="13"/>
      <c r="Y287" s="13"/>
      <c r="Z287" s="13"/>
      <c r="AA287" s="13"/>
      <c r="AB287" s="13"/>
      <c r="AC287" s="13"/>
      <c r="AD287" s="13"/>
      <c r="AE287" s="13"/>
      <c r="AT287" s="244" t="s">
        <v>189</v>
      </c>
      <c r="AU287" s="244" t="s">
        <v>83</v>
      </c>
      <c r="AV287" s="13" t="s">
        <v>83</v>
      </c>
      <c r="AW287" s="13" t="s">
        <v>35</v>
      </c>
      <c r="AX287" s="13" t="s">
        <v>73</v>
      </c>
      <c r="AY287" s="244" t="s">
        <v>175</v>
      </c>
    </row>
    <row r="288" spans="1:51" s="13" customFormat="1" ht="12">
      <c r="A288" s="13"/>
      <c r="B288" s="233"/>
      <c r="C288" s="234"/>
      <c r="D288" s="235" t="s">
        <v>189</v>
      </c>
      <c r="E288" s="236" t="s">
        <v>19</v>
      </c>
      <c r="F288" s="237" t="s">
        <v>2423</v>
      </c>
      <c r="G288" s="234"/>
      <c r="H288" s="238">
        <v>-16.023</v>
      </c>
      <c r="I288" s="239"/>
      <c r="J288" s="234"/>
      <c r="K288" s="234"/>
      <c r="L288" s="240"/>
      <c r="M288" s="241"/>
      <c r="N288" s="242"/>
      <c r="O288" s="242"/>
      <c r="P288" s="242"/>
      <c r="Q288" s="242"/>
      <c r="R288" s="242"/>
      <c r="S288" s="242"/>
      <c r="T288" s="243"/>
      <c r="U288" s="13"/>
      <c r="V288" s="13"/>
      <c r="W288" s="13"/>
      <c r="X288" s="13"/>
      <c r="Y288" s="13"/>
      <c r="Z288" s="13"/>
      <c r="AA288" s="13"/>
      <c r="AB288" s="13"/>
      <c r="AC288" s="13"/>
      <c r="AD288" s="13"/>
      <c r="AE288" s="13"/>
      <c r="AT288" s="244" t="s">
        <v>189</v>
      </c>
      <c r="AU288" s="244" t="s">
        <v>83</v>
      </c>
      <c r="AV288" s="13" t="s">
        <v>83</v>
      </c>
      <c r="AW288" s="13" t="s">
        <v>35</v>
      </c>
      <c r="AX288" s="13" t="s">
        <v>73</v>
      </c>
      <c r="AY288" s="244" t="s">
        <v>175</v>
      </c>
    </row>
    <row r="289" spans="1:51" s="13" customFormat="1" ht="12">
      <c r="A289" s="13"/>
      <c r="B289" s="233"/>
      <c r="C289" s="234"/>
      <c r="D289" s="235" t="s">
        <v>189</v>
      </c>
      <c r="E289" s="236" t="s">
        <v>19</v>
      </c>
      <c r="F289" s="237" t="s">
        <v>2424</v>
      </c>
      <c r="G289" s="234"/>
      <c r="H289" s="238">
        <v>-1.639</v>
      </c>
      <c r="I289" s="239"/>
      <c r="J289" s="234"/>
      <c r="K289" s="234"/>
      <c r="L289" s="240"/>
      <c r="M289" s="241"/>
      <c r="N289" s="242"/>
      <c r="O289" s="242"/>
      <c r="P289" s="242"/>
      <c r="Q289" s="242"/>
      <c r="R289" s="242"/>
      <c r="S289" s="242"/>
      <c r="T289" s="243"/>
      <c r="U289" s="13"/>
      <c r="V289" s="13"/>
      <c r="W289" s="13"/>
      <c r="X289" s="13"/>
      <c r="Y289" s="13"/>
      <c r="Z289" s="13"/>
      <c r="AA289" s="13"/>
      <c r="AB289" s="13"/>
      <c r="AC289" s="13"/>
      <c r="AD289" s="13"/>
      <c r="AE289" s="13"/>
      <c r="AT289" s="244" t="s">
        <v>189</v>
      </c>
      <c r="AU289" s="244" t="s">
        <v>83</v>
      </c>
      <c r="AV289" s="13" t="s">
        <v>83</v>
      </c>
      <c r="AW289" s="13" t="s">
        <v>35</v>
      </c>
      <c r="AX289" s="13" t="s">
        <v>73</v>
      </c>
      <c r="AY289" s="244" t="s">
        <v>175</v>
      </c>
    </row>
    <row r="290" spans="1:51" s="14" customFormat="1" ht="12">
      <c r="A290" s="14"/>
      <c r="B290" s="245"/>
      <c r="C290" s="246"/>
      <c r="D290" s="235" t="s">
        <v>189</v>
      </c>
      <c r="E290" s="247" t="s">
        <v>19</v>
      </c>
      <c r="F290" s="248" t="s">
        <v>198</v>
      </c>
      <c r="G290" s="246"/>
      <c r="H290" s="249">
        <v>95.858</v>
      </c>
      <c r="I290" s="250"/>
      <c r="J290" s="246"/>
      <c r="K290" s="246"/>
      <c r="L290" s="251"/>
      <c r="M290" s="252"/>
      <c r="N290" s="253"/>
      <c r="O290" s="253"/>
      <c r="P290" s="253"/>
      <c r="Q290" s="253"/>
      <c r="R290" s="253"/>
      <c r="S290" s="253"/>
      <c r="T290" s="254"/>
      <c r="U290" s="14"/>
      <c r="V290" s="14"/>
      <c r="W290" s="14"/>
      <c r="X290" s="14"/>
      <c r="Y290" s="14"/>
      <c r="Z290" s="14"/>
      <c r="AA290" s="14"/>
      <c r="AB290" s="14"/>
      <c r="AC290" s="14"/>
      <c r="AD290" s="14"/>
      <c r="AE290" s="14"/>
      <c r="AT290" s="255" t="s">
        <v>189</v>
      </c>
      <c r="AU290" s="255" t="s">
        <v>83</v>
      </c>
      <c r="AV290" s="14" t="s">
        <v>181</v>
      </c>
      <c r="AW290" s="14" t="s">
        <v>35</v>
      </c>
      <c r="AX290" s="14" t="s">
        <v>73</v>
      </c>
      <c r="AY290" s="255" t="s">
        <v>175</v>
      </c>
    </row>
    <row r="291" spans="1:51" s="13" customFormat="1" ht="12">
      <c r="A291" s="13"/>
      <c r="B291" s="233"/>
      <c r="C291" s="234"/>
      <c r="D291" s="235" t="s">
        <v>189</v>
      </c>
      <c r="E291" s="236" t="s">
        <v>19</v>
      </c>
      <c r="F291" s="237" t="s">
        <v>1595</v>
      </c>
      <c r="G291" s="234"/>
      <c r="H291" s="238">
        <v>96</v>
      </c>
      <c r="I291" s="239"/>
      <c r="J291" s="234"/>
      <c r="K291" s="234"/>
      <c r="L291" s="240"/>
      <c r="M291" s="241"/>
      <c r="N291" s="242"/>
      <c r="O291" s="242"/>
      <c r="P291" s="242"/>
      <c r="Q291" s="242"/>
      <c r="R291" s="242"/>
      <c r="S291" s="242"/>
      <c r="T291" s="243"/>
      <c r="U291" s="13"/>
      <c r="V291" s="13"/>
      <c r="W291" s="13"/>
      <c r="X291" s="13"/>
      <c r="Y291" s="13"/>
      <c r="Z291" s="13"/>
      <c r="AA291" s="13"/>
      <c r="AB291" s="13"/>
      <c r="AC291" s="13"/>
      <c r="AD291" s="13"/>
      <c r="AE291" s="13"/>
      <c r="AT291" s="244" t="s">
        <v>189</v>
      </c>
      <c r="AU291" s="244" t="s">
        <v>83</v>
      </c>
      <c r="AV291" s="13" t="s">
        <v>83</v>
      </c>
      <c r="AW291" s="13" t="s">
        <v>35</v>
      </c>
      <c r="AX291" s="13" t="s">
        <v>81</v>
      </c>
      <c r="AY291" s="244" t="s">
        <v>175</v>
      </c>
    </row>
    <row r="292" spans="1:65" s="2" customFormat="1" ht="16.5" customHeight="1">
      <c r="A292" s="39"/>
      <c r="B292" s="40"/>
      <c r="C292" s="267" t="s">
        <v>445</v>
      </c>
      <c r="D292" s="267" t="s">
        <v>307</v>
      </c>
      <c r="E292" s="268" t="s">
        <v>2433</v>
      </c>
      <c r="F292" s="269" t="s">
        <v>2434</v>
      </c>
      <c r="G292" s="270" t="s">
        <v>180</v>
      </c>
      <c r="H292" s="271">
        <v>100.8</v>
      </c>
      <c r="I292" s="272"/>
      <c r="J292" s="273">
        <f>ROUND(I292*H292,2)</f>
        <v>0</v>
      </c>
      <c r="K292" s="274"/>
      <c r="L292" s="275"/>
      <c r="M292" s="276" t="s">
        <v>19</v>
      </c>
      <c r="N292" s="277" t="s">
        <v>44</v>
      </c>
      <c r="O292" s="85"/>
      <c r="P292" s="224">
        <f>O292*H292</f>
        <v>0</v>
      </c>
      <c r="Q292" s="224">
        <v>0.00345</v>
      </c>
      <c r="R292" s="224">
        <f>Q292*H292</f>
        <v>0.34775999999999996</v>
      </c>
      <c r="S292" s="224">
        <v>0</v>
      </c>
      <c r="T292" s="225">
        <f>S292*H292</f>
        <v>0</v>
      </c>
      <c r="U292" s="39"/>
      <c r="V292" s="39"/>
      <c r="W292" s="39"/>
      <c r="X292" s="39"/>
      <c r="Y292" s="39"/>
      <c r="Z292" s="39"/>
      <c r="AA292" s="39"/>
      <c r="AB292" s="39"/>
      <c r="AC292" s="39"/>
      <c r="AD292" s="39"/>
      <c r="AE292" s="39"/>
      <c r="AR292" s="226" t="s">
        <v>239</v>
      </c>
      <c r="AT292" s="226" t="s">
        <v>307</v>
      </c>
      <c r="AU292" s="226" t="s">
        <v>83</v>
      </c>
      <c r="AY292" s="18" t="s">
        <v>175</v>
      </c>
      <c r="BE292" s="227">
        <f>IF(N292="základní",J292,0)</f>
        <v>0</v>
      </c>
      <c r="BF292" s="227">
        <f>IF(N292="snížená",J292,0)</f>
        <v>0</v>
      </c>
      <c r="BG292" s="227">
        <f>IF(N292="zákl. přenesená",J292,0)</f>
        <v>0</v>
      </c>
      <c r="BH292" s="227">
        <f>IF(N292="sníž. přenesená",J292,0)</f>
        <v>0</v>
      </c>
      <c r="BI292" s="227">
        <f>IF(N292="nulová",J292,0)</f>
        <v>0</v>
      </c>
      <c r="BJ292" s="18" t="s">
        <v>81</v>
      </c>
      <c r="BK292" s="227">
        <f>ROUND(I292*H292,2)</f>
        <v>0</v>
      </c>
      <c r="BL292" s="18" t="s">
        <v>181</v>
      </c>
      <c r="BM292" s="226" t="s">
        <v>2435</v>
      </c>
    </row>
    <row r="293" spans="1:51" s="13" customFormat="1" ht="12">
      <c r="A293" s="13"/>
      <c r="B293" s="233"/>
      <c r="C293" s="234"/>
      <c r="D293" s="235" t="s">
        <v>189</v>
      </c>
      <c r="E293" s="234"/>
      <c r="F293" s="237" t="s">
        <v>2436</v>
      </c>
      <c r="G293" s="234"/>
      <c r="H293" s="238">
        <v>100.8</v>
      </c>
      <c r="I293" s="239"/>
      <c r="J293" s="234"/>
      <c r="K293" s="234"/>
      <c r="L293" s="240"/>
      <c r="M293" s="241"/>
      <c r="N293" s="242"/>
      <c r="O293" s="242"/>
      <c r="P293" s="242"/>
      <c r="Q293" s="242"/>
      <c r="R293" s="242"/>
      <c r="S293" s="242"/>
      <c r="T293" s="243"/>
      <c r="U293" s="13"/>
      <c r="V293" s="13"/>
      <c r="W293" s="13"/>
      <c r="X293" s="13"/>
      <c r="Y293" s="13"/>
      <c r="Z293" s="13"/>
      <c r="AA293" s="13"/>
      <c r="AB293" s="13"/>
      <c r="AC293" s="13"/>
      <c r="AD293" s="13"/>
      <c r="AE293" s="13"/>
      <c r="AT293" s="244" t="s">
        <v>189</v>
      </c>
      <c r="AU293" s="244" t="s">
        <v>83</v>
      </c>
      <c r="AV293" s="13" t="s">
        <v>83</v>
      </c>
      <c r="AW293" s="13" t="s">
        <v>4</v>
      </c>
      <c r="AX293" s="13" t="s">
        <v>81</v>
      </c>
      <c r="AY293" s="244" t="s">
        <v>175</v>
      </c>
    </row>
    <row r="294" spans="1:65" s="2" customFormat="1" ht="24.15" customHeight="1">
      <c r="A294" s="39"/>
      <c r="B294" s="40"/>
      <c r="C294" s="214" t="s">
        <v>451</v>
      </c>
      <c r="D294" s="214" t="s">
        <v>177</v>
      </c>
      <c r="E294" s="215" t="s">
        <v>2437</v>
      </c>
      <c r="F294" s="216" t="s">
        <v>2438</v>
      </c>
      <c r="G294" s="217" t="s">
        <v>342</v>
      </c>
      <c r="H294" s="218">
        <v>34.4</v>
      </c>
      <c r="I294" s="219"/>
      <c r="J294" s="220">
        <f>ROUND(I294*H294,2)</f>
        <v>0</v>
      </c>
      <c r="K294" s="221"/>
      <c r="L294" s="45"/>
      <c r="M294" s="222" t="s">
        <v>19</v>
      </c>
      <c r="N294" s="223" t="s">
        <v>44</v>
      </c>
      <c r="O294" s="85"/>
      <c r="P294" s="224">
        <f>O294*H294</f>
        <v>0</v>
      </c>
      <c r="Q294" s="224">
        <v>3E-05</v>
      </c>
      <c r="R294" s="224">
        <f>Q294*H294</f>
        <v>0.001032</v>
      </c>
      <c r="S294" s="224">
        <v>0</v>
      </c>
      <c r="T294" s="225">
        <f>S294*H294</f>
        <v>0</v>
      </c>
      <c r="U294" s="39"/>
      <c r="V294" s="39"/>
      <c r="W294" s="39"/>
      <c r="X294" s="39"/>
      <c r="Y294" s="39"/>
      <c r="Z294" s="39"/>
      <c r="AA294" s="39"/>
      <c r="AB294" s="39"/>
      <c r="AC294" s="39"/>
      <c r="AD294" s="39"/>
      <c r="AE294" s="39"/>
      <c r="AR294" s="226" t="s">
        <v>181</v>
      </c>
      <c r="AT294" s="226" t="s">
        <v>177</v>
      </c>
      <c r="AU294" s="226" t="s">
        <v>83</v>
      </c>
      <c r="AY294" s="18" t="s">
        <v>175</v>
      </c>
      <c r="BE294" s="227">
        <f>IF(N294="základní",J294,0)</f>
        <v>0</v>
      </c>
      <c r="BF294" s="227">
        <f>IF(N294="snížená",J294,0)</f>
        <v>0</v>
      </c>
      <c r="BG294" s="227">
        <f>IF(N294="zákl. přenesená",J294,0)</f>
        <v>0</v>
      </c>
      <c r="BH294" s="227">
        <f>IF(N294="sníž. přenesená",J294,0)</f>
        <v>0</v>
      </c>
      <c r="BI294" s="227">
        <f>IF(N294="nulová",J294,0)</f>
        <v>0</v>
      </c>
      <c r="BJ294" s="18" t="s">
        <v>81</v>
      </c>
      <c r="BK294" s="227">
        <f>ROUND(I294*H294,2)</f>
        <v>0</v>
      </c>
      <c r="BL294" s="18" t="s">
        <v>181</v>
      </c>
      <c r="BM294" s="226" t="s">
        <v>2439</v>
      </c>
    </row>
    <row r="295" spans="1:47" s="2" customFormat="1" ht="12">
      <c r="A295" s="39"/>
      <c r="B295" s="40"/>
      <c r="C295" s="41"/>
      <c r="D295" s="228" t="s">
        <v>183</v>
      </c>
      <c r="E295" s="41"/>
      <c r="F295" s="229" t="s">
        <v>2440</v>
      </c>
      <c r="G295" s="41"/>
      <c r="H295" s="41"/>
      <c r="I295" s="230"/>
      <c r="J295" s="41"/>
      <c r="K295" s="41"/>
      <c r="L295" s="45"/>
      <c r="M295" s="231"/>
      <c r="N295" s="232"/>
      <c r="O295" s="85"/>
      <c r="P295" s="85"/>
      <c r="Q295" s="85"/>
      <c r="R295" s="85"/>
      <c r="S295" s="85"/>
      <c r="T295" s="86"/>
      <c r="U295" s="39"/>
      <c r="V295" s="39"/>
      <c r="W295" s="39"/>
      <c r="X295" s="39"/>
      <c r="Y295" s="39"/>
      <c r="Z295" s="39"/>
      <c r="AA295" s="39"/>
      <c r="AB295" s="39"/>
      <c r="AC295" s="39"/>
      <c r="AD295" s="39"/>
      <c r="AE295" s="39"/>
      <c r="AT295" s="18" t="s">
        <v>183</v>
      </c>
      <c r="AU295" s="18" t="s">
        <v>83</v>
      </c>
    </row>
    <row r="296" spans="1:51" s="13" customFormat="1" ht="12">
      <c r="A296" s="13"/>
      <c r="B296" s="233"/>
      <c r="C296" s="234"/>
      <c r="D296" s="235" t="s">
        <v>189</v>
      </c>
      <c r="E296" s="236" t="s">
        <v>19</v>
      </c>
      <c r="F296" s="237" t="s">
        <v>2441</v>
      </c>
      <c r="G296" s="234"/>
      <c r="H296" s="238">
        <v>34.4</v>
      </c>
      <c r="I296" s="239"/>
      <c r="J296" s="234"/>
      <c r="K296" s="234"/>
      <c r="L296" s="240"/>
      <c r="M296" s="241"/>
      <c r="N296" s="242"/>
      <c r="O296" s="242"/>
      <c r="P296" s="242"/>
      <c r="Q296" s="242"/>
      <c r="R296" s="242"/>
      <c r="S296" s="242"/>
      <c r="T296" s="243"/>
      <c r="U296" s="13"/>
      <c r="V296" s="13"/>
      <c r="W296" s="13"/>
      <c r="X296" s="13"/>
      <c r="Y296" s="13"/>
      <c r="Z296" s="13"/>
      <c r="AA296" s="13"/>
      <c r="AB296" s="13"/>
      <c r="AC296" s="13"/>
      <c r="AD296" s="13"/>
      <c r="AE296" s="13"/>
      <c r="AT296" s="244" t="s">
        <v>189</v>
      </c>
      <c r="AU296" s="244" t="s">
        <v>83</v>
      </c>
      <c r="AV296" s="13" t="s">
        <v>83</v>
      </c>
      <c r="AW296" s="13" t="s">
        <v>35</v>
      </c>
      <c r="AX296" s="13" t="s">
        <v>81</v>
      </c>
      <c r="AY296" s="244" t="s">
        <v>175</v>
      </c>
    </row>
    <row r="297" spans="1:65" s="2" customFormat="1" ht="24.15" customHeight="1">
      <c r="A297" s="39"/>
      <c r="B297" s="40"/>
      <c r="C297" s="267" t="s">
        <v>456</v>
      </c>
      <c r="D297" s="267" t="s">
        <v>307</v>
      </c>
      <c r="E297" s="268" t="s">
        <v>2442</v>
      </c>
      <c r="F297" s="269" t="s">
        <v>2443</v>
      </c>
      <c r="G297" s="270" t="s">
        <v>342</v>
      </c>
      <c r="H297" s="271">
        <v>36.12</v>
      </c>
      <c r="I297" s="272"/>
      <c r="J297" s="273">
        <f>ROUND(I297*H297,2)</f>
        <v>0</v>
      </c>
      <c r="K297" s="274"/>
      <c r="L297" s="275"/>
      <c r="M297" s="276" t="s">
        <v>19</v>
      </c>
      <c r="N297" s="277" t="s">
        <v>44</v>
      </c>
      <c r="O297" s="85"/>
      <c r="P297" s="224">
        <f>O297*H297</f>
        <v>0</v>
      </c>
      <c r="Q297" s="224">
        <v>0.00056</v>
      </c>
      <c r="R297" s="224">
        <f>Q297*H297</f>
        <v>0.020227199999999997</v>
      </c>
      <c r="S297" s="224">
        <v>0</v>
      </c>
      <c r="T297" s="225">
        <f>S297*H297</f>
        <v>0</v>
      </c>
      <c r="U297" s="39"/>
      <c r="V297" s="39"/>
      <c r="W297" s="39"/>
      <c r="X297" s="39"/>
      <c r="Y297" s="39"/>
      <c r="Z297" s="39"/>
      <c r="AA297" s="39"/>
      <c r="AB297" s="39"/>
      <c r="AC297" s="39"/>
      <c r="AD297" s="39"/>
      <c r="AE297" s="39"/>
      <c r="AR297" s="226" t="s">
        <v>239</v>
      </c>
      <c r="AT297" s="226" t="s">
        <v>307</v>
      </c>
      <c r="AU297" s="226" t="s">
        <v>83</v>
      </c>
      <c r="AY297" s="18" t="s">
        <v>175</v>
      </c>
      <c r="BE297" s="227">
        <f>IF(N297="základní",J297,0)</f>
        <v>0</v>
      </c>
      <c r="BF297" s="227">
        <f>IF(N297="snížená",J297,0)</f>
        <v>0</v>
      </c>
      <c r="BG297" s="227">
        <f>IF(N297="zákl. přenesená",J297,0)</f>
        <v>0</v>
      </c>
      <c r="BH297" s="227">
        <f>IF(N297="sníž. přenesená",J297,0)</f>
        <v>0</v>
      </c>
      <c r="BI297" s="227">
        <f>IF(N297="nulová",J297,0)</f>
        <v>0</v>
      </c>
      <c r="BJ297" s="18" t="s">
        <v>81</v>
      </c>
      <c r="BK297" s="227">
        <f>ROUND(I297*H297,2)</f>
        <v>0</v>
      </c>
      <c r="BL297" s="18" t="s">
        <v>181</v>
      </c>
      <c r="BM297" s="226" t="s">
        <v>2444</v>
      </c>
    </row>
    <row r="298" spans="1:51" s="13" customFormat="1" ht="12">
      <c r="A298" s="13"/>
      <c r="B298" s="233"/>
      <c r="C298" s="234"/>
      <c r="D298" s="235" t="s">
        <v>189</v>
      </c>
      <c r="E298" s="234"/>
      <c r="F298" s="237" t="s">
        <v>2445</v>
      </c>
      <c r="G298" s="234"/>
      <c r="H298" s="238">
        <v>36.12</v>
      </c>
      <c r="I298" s="239"/>
      <c r="J298" s="234"/>
      <c r="K298" s="234"/>
      <c r="L298" s="240"/>
      <c r="M298" s="241"/>
      <c r="N298" s="242"/>
      <c r="O298" s="242"/>
      <c r="P298" s="242"/>
      <c r="Q298" s="242"/>
      <c r="R298" s="242"/>
      <c r="S298" s="242"/>
      <c r="T298" s="243"/>
      <c r="U298" s="13"/>
      <c r="V298" s="13"/>
      <c r="W298" s="13"/>
      <c r="X298" s="13"/>
      <c r="Y298" s="13"/>
      <c r="Z298" s="13"/>
      <c r="AA298" s="13"/>
      <c r="AB298" s="13"/>
      <c r="AC298" s="13"/>
      <c r="AD298" s="13"/>
      <c r="AE298" s="13"/>
      <c r="AT298" s="244" t="s">
        <v>189</v>
      </c>
      <c r="AU298" s="244" t="s">
        <v>83</v>
      </c>
      <c r="AV298" s="13" t="s">
        <v>83</v>
      </c>
      <c r="AW298" s="13" t="s">
        <v>4</v>
      </c>
      <c r="AX298" s="13" t="s">
        <v>81</v>
      </c>
      <c r="AY298" s="244" t="s">
        <v>175</v>
      </c>
    </row>
    <row r="299" spans="1:65" s="2" customFormat="1" ht="24.15" customHeight="1">
      <c r="A299" s="39"/>
      <c r="B299" s="40"/>
      <c r="C299" s="214" t="s">
        <v>461</v>
      </c>
      <c r="D299" s="214" t="s">
        <v>177</v>
      </c>
      <c r="E299" s="215" t="s">
        <v>2446</v>
      </c>
      <c r="F299" s="216" t="s">
        <v>2447</v>
      </c>
      <c r="G299" s="217" t="s">
        <v>342</v>
      </c>
      <c r="H299" s="218">
        <v>112.94</v>
      </c>
      <c r="I299" s="219"/>
      <c r="J299" s="220">
        <f>ROUND(I299*H299,2)</f>
        <v>0</v>
      </c>
      <c r="K299" s="221"/>
      <c r="L299" s="45"/>
      <c r="M299" s="222" t="s">
        <v>19</v>
      </c>
      <c r="N299" s="223" t="s">
        <v>44</v>
      </c>
      <c r="O299" s="85"/>
      <c r="P299" s="224">
        <f>O299*H299</f>
        <v>0</v>
      </c>
      <c r="Q299" s="224">
        <v>0</v>
      </c>
      <c r="R299" s="224">
        <f>Q299*H299</f>
        <v>0</v>
      </c>
      <c r="S299" s="224">
        <v>0</v>
      </c>
      <c r="T299" s="225">
        <f>S299*H299</f>
        <v>0</v>
      </c>
      <c r="U299" s="39"/>
      <c r="V299" s="39"/>
      <c r="W299" s="39"/>
      <c r="X299" s="39"/>
      <c r="Y299" s="39"/>
      <c r="Z299" s="39"/>
      <c r="AA299" s="39"/>
      <c r="AB299" s="39"/>
      <c r="AC299" s="39"/>
      <c r="AD299" s="39"/>
      <c r="AE299" s="39"/>
      <c r="AR299" s="226" t="s">
        <v>181</v>
      </c>
      <c r="AT299" s="226" t="s">
        <v>177</v>
      </c>
      <c r="AU299" s="226" t="s">
        <v>83</v>
      </c>
      <c r="AY299" s="18" t="s">
        <v>175</v>
      </c>
      <c r="BE299" s="227">
        <f>IF(N299="základní",J299,0)</f>
        <v>0</v>
      </c>
      <c r="BF299" s="227">
        <f>IF(N299="snížená",J299,0)</f>
        <v>0</v>
      </c>
      <c r="BG299" s="227">
        <f>IF(N299="zákl. přenesená",J299,0)</f>
        <v>0</v>
      </c>
      <c r="BH299" s="227">
        <f>IF(N299="sníž. přenesená",J299,0)</f>
        <v>0</v>
      </c>
      <c r="BI299" s="227">
        <f>IF(N299="nulová",J299,0)</f>
        <v>0</v>
      </c>
      <c r="BJ299" s="18" t="s">
        <v>81</v>
      </c>
      <c r="BK299" s="227">
        <f>ROUND(I299*H299,2)</f>
        <v>0</v>
      </c>
      <c r="BL299" s="18" t="s">
        <v>181</v>
      </c>
      <c r="BM299" s="226" t="s">
        <v>2448</v>
      </c>
    </row>
    <row r="300" spans="1:47" s="2" customFormat="1" ht="12">
      <c r="A300" s="39"/>
      <c r="B300" s="40"/>
      <c r="C300" s="41"/>
      <c r="D300" s="228" t="s">
        <v>183</v>
      </c>
      <c r="E300" s="41"/>
      <c r="F300" s="229" t="s">
        <v>2449</v>
      </c>
      <c r="G300" s="41"/>
      <c r="H300" s="41"/>
      <c r="I300" s="230"/>
      <c r="J300" s="41"/>
      <c r="K300" s="41"/>
      <c r="L300" s="45"/>
      <c r="M300" s="231"/>
      <c r="N300" s="232"/>
      <c r="O300" s="85"/>
      <c r="P300" s="85"/>
      <c r="Q300" s="85"/>
      <c r="R300" s="85"/>
      <c r="S300" s="85"/>
      <c r="T300" s="86"/>
      <c r="U300" s="39"/>
      <c r="V300" s="39"/>
      <c r="W300" s="39"/>
      <c r="X300" s="39"/>
      <c r="Y300" s="39"/>
      <c r="Z300" s="39"/>
      <c r="AA300" s="39"/>
      <c r="AB300" s="39"/>
      <c r="AC300" s="39"/>
      <c r="AD300" s="39"/>
      <c r="AE300" s="39"/>
      <c r="AT300" s="18" t="s">
        <v>183</v>
      </c>
      <c r="AU300" s="18" t="s">
        <v>83</v>
      </c>
    </row>
    <row r="301" spans="1:65" s="2" customFormat="1" ht="24.15" customHeight="1">
      <c r="A301" s="39"/>
      <c r="B301" s="40"/>
      <c r="C301" s="267" t="s">
        <v>466</v>
      </c>
      <c r="D301" s="267" t="s">
        <v>307</v>
      </c>
      <c r="E301" s="268" t="s">
        <v>2450</v>
      </c>
      <c r="F301" s="269" t="s">
        <v>2451</v>
      </c>
      <c r="G301" s="270" t="s">
        <v>342</v>
      </c>
      <c r="H301" s="271">
        <v>12.6</v>
      </c>
      <c r="I301" s="272"/>
      <c r="J301" s="273">
        <f>ROUND(I301*H301,2)</f>
        <v>0</v>
      </c>
      <c r="K301" s="274"/>
      <c r="L301" s="275"/>
      <c r="M301" s="276" t="s">
        <v>19</v>
      </c>
      <c r="N301" s="277" t="s">
        <v>44</v>
      </c>
      <c r="O301" s="85"/>
      <c r="P301" s="224">
        <f>O301*H301</f>
        <v>0</v>
      </c>
      <c r="Q301" s="224">
        <v>0.0003</v>
      </c>
      <c r="R301" s="224">
        <f>Q301*H301</f>
        <v>0.0037799999999999995</v>
      </c>
      <c r="S301" s="224">
        <v>0</v>
      </c>
      <c r="T301" s="225">
        <f>S301*H301</f>
        <v>0</v>
      </c>
      <c r="U301" s="39"/>
      <c r="V301" s="39"/>
      <c r="W301" s="39"/>
      <c r="X301" s="39"/>
      <c r="Y301" s="39"/>
      <c r="Z301" s="39"/>
      <c r="AA301" s="39"/>
      <c r="AB301" s="39"/>
      <c r="AC301" s="39"/>
      <c r="AD301" s="39"/>
      <c r="AE301" s="39"/>
      <c r="AR301" s="226" t="s">
        <v>239</v>
      </c>
      <c r="AT301" s="226" t="s">
        <v>307</v>
      </c>
      <c r="AU301" s="226" t="s">
        <v>83</v>
      </c>
      <c r="AY301" s="18" t="s">
        <v>175</v>
      </c>
      <c r="BE301" s="227">
        <f>IF(N301="základní",J301,0)</f>
        <v>0</v>
      </c>
      <c r="BF301" s="227">
        <f>IF(N301="snížená",J301,0)</f>
        <v>0</v>
      </c>
      <c r="BG301" s="227">
        <f>IF(N301="zákl. přenesená",J301,0)</f>
        <v>0</v>
      </c>
      <c r="BH301" s="227">
        <f>IF(N301="sníž. přenesená",J301,0)</f>
        <v>0</v>
      </c>
      <c r="BI301" s="227">
        <f>IF(N301="nulová",J301,0)</f>
        <v>0</v>
      </c>
      <c r="BJ301" s="18" t="s">
        <v>81</v>
      </c>
      <c r="BK301" s="227">
        <f>ROUND(I301*H301,2)</f>
        <v>0</v>
      </c>
      <c r="BL301" s="18" t="s">
        <v>181</v>
      </c>
      <c r="BM301" s="226" t="s">
        <v>2452</v>
      </c>
    </row>
    <row r="302" spans="1:51" s="13" customFormat="1" ht="12">
      <c r="A302" s="13"/>
      <c r="B302" s="233"/>
      <c r="C302" s="234"/>
      <c r="D302" s="235" t="s">
        <v>189</v>
      </c>
      <c r="E302" s="236" t="s">
        <v>19</v>
      </c>
      <c r="F302" s="237" t="s">
        <v>2453</v>
      </c>
      <c r="G302" s="234"/>
      <c r="H302" s="238">
        <v>4.75</v>
      </c>
      <c r="I302" s="239"/>
      <c r="J302" s="234"/>
      <c r="K302" s="234"/>
      <c r="L302" s="240"/>
      <c r="M302" s="241"/>
      <c r="N302" s="242"/>
      <c r="O302" s="242"/>
      <c r="P302" s="242"/>
      <c r="Q302" s="242"/>
      <c r="R302" s="242"/>
      <c r="S302" s="242"/>
      <c r="T302" s="243"/>
      <c r="U302" s="13"/>
      <c r="V302" s="13"/>
      <c r="W302" s="13"/>
      <c r="X302" s="13"/>
      <c r="Y302" s="13"/>
      <c r="Z302" s="13"/>
      <c r="AA302" s="13"/>
      <c r="AB302" s="13"/>
      <c r="AC302" s="13"/>
      <c r="AD302" s="13"/>
      <c r="AE302" s="13"/>
      <c r="AT302" s="244" t="s">
        <v>189</v>
      </c>
      <c r="AU302" s="244" t="s">
        <v>83</v>
      </c>
      <c r="AV302" s="13" t="s">
        <v>83</v>
      </c>
      <c r="AW302" s="13" t="s">
        <v>35</v>
      </c>
      <c r="AX302" s="13" t="s">
        <v>73</v>
      </c>
      <c r="AY302" s="244" t="s">
        <v>175</v>
      </c>
    </row>
    <row r="303" spans="1:51" s="13" customFormat="1" ht="12">
      <c r="A303" s="13"/>
      <c r="B303" s="233"/>
      <c r="C303" s="234"/>
      <c r="D303" s="235" t="s">
        <v>189</v>
      </c>
      <c r="E303" s="236" t="s">
        <v>19</v>
      </c>
      <c r="F303" s="237" t="s">
        <v>2454</v>
      </c>
      <c r="G303" s="234"/>
      <c r="H303" s="238">
        <v>7.25</v>
      </c>
      <c r="I303" s="239"/>
      <c r="J303" s="234"/>
      <c r="K303" s="234"/>
      <c r="L303" s="240"/>
      <c r="M303" s="241"/>
      <c r="N303" s="242"/>
      <c r="O303" s="242"/>
      <c r="P303" s="242"/>
      <c r="Q303" s="242"/>
      <c r="R303" s="242"/>
      <c r="S303" s="242"/>
      <c r="T303" s="243"/>
      <c r="U303" s="13"/>
      <c r="V303" s="13"/>
      <c r="W303" s="13"/>
      <c r="X303" s="13"/>
      <c r="Y303" s="13"/>
      <c r="Z303" s="13"/>
      <c r="AA303" s="13"/>
      <c r="AB303" s="13"/>
      <c r="AC303" s="13"/>
      <c r="AD303" s="13"/>
      <c r="AE303" s="13"/>
      <c r="AT303" s="244" t="s">
        <v>189</v>
      </c>
      <c r="AU303" s="244" t="s">
        <v>83</v>
      </c>
      <c r="AV303" s="13" t="s">
        <v>83</v>
      </c>
      <c r="AW303" s="13" t="s">
        <v>35</v>
      </c>
      <c r="AX303" s="13" t="s">
        <v>73</v>
      </c>
      <c r="AY303" s="244" t="s">
        <v>175</v>
      </c>
    </row>
    <row r="304" spans="1:51" s="14" customFormat="1" ht="12">
      <c r="A304" s="14"/>
      <c r="B304" s="245"/>
      <c r="C304" s="246"/>
      <c r="D304" s="235" t="s">
        <v>189</v>
      </c>
      <c r="E304" s="247" t="s">
        <v>19</v>
      </c>
      <c r="F304" s="248" t="s">
        <v>198</v>
      </c>
      <c r="G304" s="246"/>
      <c r="H304" s="249">
        <v>12</v>
      </c>
      <c r="I304" s="250"/>
      <c r="J304" s="246"/>
      <c r="K304" s="246"/>
      <c r="L304" s="251"/>
      <c r="M304" s="252"/>
      <c r="N304" s="253"/>
      <c r="O304" s="253"/>
      <c r="P304" s="253"/>
      <c r="Q304" s="253"/>
      <c r="R304" s="253"/>
      <c r="S304" s="253"/>
      <c r="T304" s="254"/>
      <c r="U304" s="14"/>
      <c r="V304" s="14"/>
      <c r="W304" s="14"/>
      <c r="X304" s="14"/>
      <c r="Y304" s="14"/>
      <c r="Z304" s="14"/>
      <c r="AA304" s="14"/>
      <c r="AB304" s="14"/>
      <c r="AC304" s="14"/>
      <c r="AD304" s="14"/>
      <c r="AE304" s="14"/>
      <c r="AT304" s="255" t="s">
        <v>189</v>
      </c>
      <c r="AU304" s="255" t="s">
        <v>83</v>
      </c>
      <c r="AV304" s="14" t="s">
        <v>181</v>
      </c>
      <c r="AW304" s="14" t="s">
        <v>35</v>
      </c>
      <c r="AX304" s="14" t="s">
        <v>81</v>
      </c>
      <c r="AY304" s="255" t="s">
        <v>175</v>
      </c>
    </row>
    <row r="305" spans="1:51" s="13" customFormat="1" ht="12">
      <c r="A305" s="13"/>
      <c r="B305" s="233"/>
      <c r="C305" s="234"/>
      <c r="D305" s="235" t="s">
        <v>189</v>
      </c>
      <c r="E305" s="234"/>
      <c r="F305" s="237" t="s">
        <v>2455</v>
      </c>
      <c r="G305" s="234"/>
      <c r="H305" s="238">
        <v>12.6</v>
      </c>
      <c r="I305" s="239"/>
      <c r="J305" s="234"/>
      <c r="K305" s="234"/>
      <c r="L305" s="240"/>
      <c r="M305" s="241"/>
      <c r="N305" s="242"/>
      <c r="O305" s="242"/>
      <c r="P305" s="242"/>
      <c r="Q305" s="242"/>
      <c r="R305" s="242"/>
      <c r="S305" s="242"/>
      <c r="T305" s="243"/>
      <c r="U305" s="13"/>
      <c r="V305" s="13"/>
      <c r="W305" s="13"/>
      <c r="X305" s="13"/>
      <c r="Y305" s="13"/>
      <c r="Z305" s="13"/>
      <c r="AA305" s="13"/>
      <c r="AB305" s="13"/>
      <c r="AC305" s="13"/>
      <c r="AD305" s="13"/>
      <c r="AE305" s="13"/>
      <c r="AT305" s="244" t="s">
        <v>189</v>
      </c>
      <c r="AU305" s="244" t="s">
        <v>83</v>
      </c>
      <c r="AV305" s="13" t="s">
        <v>83</v>
      </c>
      <c r="AW305" s="13" t="s">
        <v>4</v>
      </c>
      <c r="AX305" s="13" t="s">
        <v>81</v>
      </c>
      <c r="AY305" s="244" t="s">
        <v>175</v>
      </c>
    </row>
    <row r="306" spans="1:65" s="2" customFormat="1" ht="24.15" customHeight="1">
      <c r="A306" s="39"/>
      <c r="B306" s="40"/>
      <c r="C306" s="267" t="s">
        <v>471</v>
      </c>
      <c r="D306" s="267" t="s">
        <v>307</v>
      </c>
      <c r="E306" s="268" t="s">
        <v>2456</v>
      </c>
      <c r="F306" s="269" t="s">
        <v>2457</v>
      </c>
      <c r="G306" s="270" t="s">
        <v>342</v>
      </c>
      <c r="H306" s="271">
        <v>39.008</v>
      </c>
      <c r="I306" s="272"/>
      <c r="J306" s="273">
        <f>ROUND(I306*H306,2)</f>
        <v>0</v>
      </c>
      <c r="K306" s="274"/>
      <c r="L306" s="275"/>
      <c r="M306" s="276" t="s">
        <v>19</v>
      </c>
      <c r="N306" s="277" t="s">
        <v>44</v>
      </c>
      <c r="O306" s="85"/>
      <c r="P306" s="224">
        <f>O306*H306</f>
        <v>0</v>
      </c>
      <c r="Q306" s="224">
        <v>4E-05</v>
      </c>
      <c r="R306" s="224">
        <f>Q306*H306</f>
        <v>0.0015603200000000002</v>
      </c>
      <c r="S306" s="224">
        <v>0</v>
      </c>
      <c r="T306" s="225">
        <f>S306*H306</f>
        <v>0</v>
      </c>
      <c r="U306" s="39"/>
      <c r="V306" s="39"/>
      <c r="W306" s="39"/>
      <c r="X306" s="39"/>
      <c r="Y306" s="39"/>
      <c r="Z306" s="39"/>
      <c r="AA306" s="39"/>
      <c r="AB306" s="39"/>
      <c r="AC306" s="39"/>
      <c r="AD306" s="39"/>
      <c r="AE306" s="39"/>
      <c r="AR306" s="226" t="s">
        <v>239</v>
      </c>
      <c r="AT306" s="226" t="s">
        <v>307</v>
      </c>
      <c r="AU306" s="226" t="s">
        <v>83</v>
      </c>
      <c r="AY306" s="18" t="s">
        <v>175</v>
      </c>
      <c r="BE306" s="227">
        <f>IF(N306="základní",J306,0)</f>
        <v>0</v>
      </c>
      <c r="BF306" s="227">
        <f>IF(N306="snížená",J306,0)</f>
        <v>0</v>
      </c>
      <c r="BG306" s="227">
        <f>IF(N306="zákl. přenesená",J306,0)</f>
        <v>0</v>
      </c>
      <c r="BH306" s="227">
        <f>IF(N306="sníž. přenesená",J306,0)</f>
        <v>0</v>
      </c>
      <c r="BI306" s="227">
        <f>IF(N306="nulová",J306,0)</f>
        <v>0</v>
      </c>
      <c r="BJ306" s="18" t="s">
        <v>81</v>
      </c>
      <c r="BK306" s="227">
        <f>ROUND(I306*H306,2)</f>
        <v>0</v>
      </c>
      <c r="BL306" s="18" t="s">
        <v>181</v>
      </c>
      <c r="BM306" s="226" t="s">
        <v>2458</v>
      </c>
    </row>
    <row r="307" spans="1:51" s="13" customFormat="1" ht="12">
      <c r="A307" s="13"/>
      <c r="B307" s="233"/>
      <c r="C307" s="234"/>
      <c r="D307" s="235" t="s">
        <v>189</v>
      </c>
      <c r="E307" s="236" t="s">
        <v>19</v>
      </c>
      <c r="F307" s="237" t="s">
        <v>2459</v>
      </c>
      <c r="G307" s="234"/>
      <c r="H307" s="238">
        <v>37.15</v>
      </c>
      <c r="I307" s="239"/>
      <c r="J307" s="234"/>
      <c r="K307" s="234"/>
      <c r="L307" s="240"/>
      <c r="M307" s="241"/>
      <c r="N307" s="242"/>
      <c r="O307" s="242"/>
      <c r="P307" s="242"/>
      <c r="Q307" s="242"/>
      <c r="R307" s="242"/>
      <c r="S307" s="242"/>
      <c r="T307" s="243"/>
      <c r="U307" s="13"/>
      <c r="V307" s="13"/>
      <c r="W307" s="13"/>
      <c r="X307" s="13"/>
      <c r="Y307" s="13"/>
      <c r="Z307" s="13"/>
      <c r="AA307" s="13"/>
      <c r="AB307" s="13"/>
      <c r="AC307" s="13"/>
      <c r="AD307" s="13"/>
      <c r="AE307" s="13"/>
      <c r="AT307" s="244" t="s">
        <v>189</v>
      </c>
      <c r="AU307" s="244" t="s">
        <v>83</v>
      </c>
      <c r="AV307" s="13" t="s">
        <v>83</v>
      </c>
      <c r="AW307" s="13" t="s">
        <v>35</v>
      </c>
      <c r="AX307" s="13" t="s">
        <v>81</v>
      </c>
      <c r="AY307" s="244" t="s">
        <v>175</v>
      </c>
    </row>
    <row r="308" spans="1:51" s="13" customFormat="1" ht="12">
      <c r="A308" s="13"/>
      <c r="B308" s="233"/>
      <c r="C308" s="234"/>
      <c r="D308" s="235" t="s">
        <v>189</v>
      </c>
      <c r="E308" s="234"/>
      <c r="F308" s="237" t="s">
        <v>2460</v>
      </c>
      <c r="G308" s="234"/>
      <c r="H308" s="238">
        <v>39.008</v>
      </c>
      <c r="I308" s="239"/>
      <c r="J308" s="234"/>
      <c r="K308" s="234"/>
      <c r="L308" s="240"/>
      <c r="M308" s="241"/>
      <c r="N308" s="242"/>
      <c r="O308" s="242"/>
      <c r="P308" s="242"/>
      <c r="Q308" s="242"/>
      <c r="R308" s="242"/>
      <c r="S308" s="242"/>
      <c r="T308" s="243"/>
      <c r="U308" s="13"/>
      <c r="V308" s="13"/>
      <c r="W308" s="13"/>
      <c r="X308" s="13"/>
      <c r="Y308" s="13"/>
      <c r="Z308" s="13"/>
      <c r="AA308" s="13"/>
      <c r="AB308" s="13"/>
      <c r="AC308" s="13"/>
      <c r="AD308" s="13"/>
      <c r="AE308" s="13"/>
      <c r="AT308" s="244" t="s">
        <v>189</v>
      </c>
      <c r="AU308" s="244" t="s">
        <v>83</v>
      </c>
      <c r="AV308" s="13" t="s">
        <v>83</v>
      </c>
      <c r="AW308" s="13" t="s">
        <v>4</v>
      </c>
      <c r="AX308" s="13" t="s">
        <v>81</v>
      </c>
      <c r="AY308" s="244" t="s">
        <v>175</v>
      </c>
    </row>
    <row r="309" spans="1:65" s="2" customFormat="1" ht="24.15" customHeight="1">
      <c r="A309" s="39"/>
      <c r="B309" s="40"/>
      <c r="C309" s="267" t="s">
        <v>478</v>
      </c>
      <c r="D309" s="267" t="s">
        <v>307</v>
      </c>
      <c r="E309" s="268" t="s">
        <v>2461</v>
      </c>
      <c r="F309" s="269" t="s">
        <v>2462</v>
      </c>
      <c r="G309" s="270" t="s">
        <v>342</v>
      </c>
      <c r="H309" s="271">
        <v>11.05</v>
      </c>
      <c r="I309" s="272"/>
      <c r="J309" s="273">
        <f>ROUND(I309*H309,2)</f>
        <v>0</v>
      </c>
      <c r="K309" s="274"/>
      <c r="L309" s="275"/>
      <c r="M309" s="276" t="s">
        <v>19</v>
      </c>
      <c r="N309" s="277" t="s">
        <v>44</v>
      </c>
      <c r="O309" s="85"/>
      <c r="P309" s="224">
        <f>O309*H309</f>
        <v>0</v>
      </c>
      <c r="Q309" s="224">
        <v>0.0002</v>
      </c>
      <c r="R309" s="224">
        <f>Q309*H309</f>
        <v>0.00221</v>
      </c>
      <c r="S309" s="224">
        <v>0</v>
      </c>
      <c r="T309" s="225">
        <f>S309*H309</f>
        <v>0</v>
      </c>
      <c r="U309" s="39"/>
      <c r="V309" s="39"/>
      <c r="W309" s="39"/>
      <c r="X309" s="39"/>
      <c r="Y309" s="39"/>
      <c r="Z309" s="39"/>
      <c r="AA309" s="39"/>
      <c r="AB309" s="39"/>
      <c r="AC309" s="39"/>
      <c r="AD309" s="39"/>
      <c r="AE309" s="39"/>
      <c r="AR309" s="226" t="s">
        <v>239</v>
      </c>
      <c r="AT309" s="226" t="s">
        <v>307</v>
      </c>
      <c r="AU309" s="226" t="s">
        <v>83</v>
      </c>
      <c r="AY309" s="18" t="s">
        <v>175</v>
      </c>
      <c r="BE309" s="227">
        <f>IF(N309="základní",J309,0)</f>
        <v>0</v>
      </c>
      <c r="BF309" s="227">
        <f>IF(N309="snížená",J309,0)</f>
        <v>0</v>
      </c>
      <c r="BG309" s="227">
        <f>IF(N309="zákl. přenesená",J309,0)</f>
        <v>0</v>
      </c>
      <c r="BH309" s="227">
        <f>IF(N309="sníž. přenesená",J309,0)</f>
        <v>0</v>
      </c>
      <c r="BI309" s="227">
        <f>IF(N309="nulová",J309,0)</f>
        <v>0</v>
      </c>
      <c r="BJ309" s="18" t="s">
        <v>81</v>
      </c>
      <c r="BK309" s="227">
        <f>ROUND(I309*H309,2)</f>
        <v>0</v>
      </c>
      <c r="BL309" s="18" t="s">
        <v>181</v>
      </c>
      <c r="BM309" s="226" t="s">
        <v>2463</v>
      </c>
    </row>
    <row r="310" spans="1:51" s="13" customFormat="1" ht="12">
      <c r="A310" s="13"/>
      <c r="B310" s="233"/>
      <c r="C310" s="234"/>
      <c r="D310" s="235" t="s">
        <v>189</v>
      </c>
      <c r="E310" s="236" t="s">
        <v>19</v>
      </c>
      <c r="F310" s="237" t="s">
        <v>2464</v>
      </c>
      <c r="G310" s="234"/>
      <c r="H310" s="238">
        <v>3.8</v>
      </c>
      <c r="I310" s="239"/>
      <c r="J310" s="234"/>
      <c r="K310" s="234"/>
      <c r="L310" s="240"/>
      <c r="M310" s="241"/>
      <c r="N310" s="242"/>
      <c r="O310" s="242"/>
      <c r="P310" s="242"/>
      <c r="Q310" s="242"/>
      <c r="R310" s="242"/>
      <c r="S310" s="242"/>
      <c r="T310" s="243"/>
      <c r="U310" s="13"/>
      <c r="V310" s="13"/>
      <c r="W310" s="13"/>
      <c r="X310" s="13"/>
      <c r="Y310" s="13"/>
      <c r="Z310" s="13"/>
      <c r="AA310" s="13"/>
      <c r="AB310" s="13"/>
      <c r="AC310" s="13"/>
      <c r="AD310" s="13"/>
      <c r="AE310" s="13"/>
      <c r="AT310" s="244" t="s">
        <v>189</v>
      </c>
      <c r="AU310" s="244" t="s">
        <v>83</v>
      </c>
      <c r="AV310" s="13" t="s">
        <v>83</v>
      </c>
      <c r="AW310" s="13" t="s">
        <v>35</v>
      </c>
      <c r="AX310" s="13" t="s">
        <v>73</v>
      </c>
      <c r="AY310" s="244" t="s">
        <v>175</v>
      </c>
    </row>
    <row r="311" spans="1:51" s="13" customFormat="1" ht="12">
      <c r="A311" s="13"/>
      <c r="B311" s="233"/>
      <c r="C311" s="234"/>
      <c r="D311" s="235" t="s">
        <v>189</v>
      </c>
      <c r="E311" s="236" t="s">
        <v>19</v>
      </c>
      <c r="F311" s="237" t="s">
        <v>2454</v>
      </c>
      <c r="G311" s="234"/>
      <c r="H311" s="238">
        <v>7.25</v>
      </c>
      <c r="I311" s="239"/>
      <c r="J311" s="234"/>
      <c r="K311" s="234"/>
      <c r="L311" s="240"/>
      <c r="M311" s="241"/>
      <c r="N311" s="242"/>
      <c r="O311" s="242"/>
      <c r="P311" s="242"/>
      <c r="Q311" s="242"/>
      <c r="R311" s="242"/>
      <c r="S311" s="242"/>
      <c r="T311" s="243"/>
      <c r="U311" s="13"/>
      <c r="V311" s="13"/>
      <c r="W311" s="13"/>
      <c r="X311" s="13"/>
      <c r="Y311" s="13"/>
      <c r="Z311" s="13"/>
      <c r="AA311" s="13"/>
      <c r="AB311" s="13"/>
      <c r="AC311" s="13"/>
      <c r="AD311" s="13"/>
      <c r="AE311" s="13"/>
      <c r="AT311" s="244" t="s">
        <v>189</v>
      </c>
      <c r="AU311" s="244" t="s">
        <v>83</v>
      </c>
      <c r="AV311" s="13" t="s">
        <v>83</v>
      </c>
      <c r="AW311" s="13" t="s">
        <v>35</v>
      </c>
      <c r="AX311" s="13" t="s">
        <v>73</v>
      </c>
      <c r="AY311" s="244" t="s">
        <v>175</v>
      </c>
    </row>
    <row r="312" spans="1:51" s="14" customFormat="1" ht="12">
      <c r="A312" s="14"/>
      <c r="B312" s="245"/>
      <c r="C312" s="246"/>
      <c r="D312" s="235" t="s">
        <v>189</v>
      </c>
      <c r="E312" s="247" t="s">
        <v>19</v>
      </c>
      <c r="F312" s="248" t="s">
        <v>198</v>
      </c>
      <c r="G312" s="246"/>
      <c r="H312" s="249">
        <v>11.05</v>
      </c>
      <c r="I312" s="250"/>
      <c r="J312" s="246"/>
      <c r="K312" s="246"/>
      <c r="L312" s="251"/>
      <c r="M312" s="252"/>
      <c r="N312" s="253"/>
      <c r="O312" s="253"/>
      <c r="P312" s="253"/>
      <c r="Q312" s="253"/>
      <c r="R312" s="253"/>
      <c r="S312" s="253"/>
      <c r="T312" s="254"/>
      <c r="U312" s="14"/>
      <c r="V312" s="14"/>
      <c r="W312" s="14"/>
      <c r="X312" s="14"/>
      <c r="Y312" s="14"/>
      <c r="Z312" s="14"/>
      <c r="AA312" s="14"/>
      <c r="AB312" s="14"/>
      <c r="AC312" s="14"/>
      <c r="AD312" s="14"/>
      <c r="AE312" s="14"/>
      <c r="AT312" s="255" t="s">
        <v>189</v>
      </c>
      <c r="AU312" s="255" t="s">
        <v>83</v>
      </c>
      <c r="AV312" s="14" t="s">
        <v>181</v>
      </c>
      <c r="AW312" s="14" t="s">
        <v>35</v>
      </c>
      <c r="AX312" s="14" t="s">
        <v>81</v>
      </c>
      <c r="AY312" s="255" t="s">
        <v>175</v>
      </c>
    </row>
    <row r="313" spans="1:65" s="2" customFormat="1" ht="24.15" customHeight="1">
      <c r="A313" s="39"/>
      <c r="B313" s="40"/>
      <c r="C313" s="267" t="s">
        <v>483</v>
      </c>
      <c r="D313" s="267" t="s">
        <v>307</v>
      </c>
      <c r="E313" s="268" t="s">
        <v>2465</v>
      </c>
      <c r="F313" s="269" t="s">
        <v>2466</v>
      </c>
      <c r="G313" s="270" t="s">
        <v>342</v>
      </c>
      <c r="H313" s="271">
        <v>23.2</v>
      </c>
      <c r="I313" s="272"/>
      <c r="J313" s="273">
        <f>ROUND(I313*H313,2)</f>
        <v>0</v>
      </c>
      <c r="K313" s="274"/>
      <c r="L313" s="275"/>
      <c r="M313" s="276" t="s">
        <v>19</v>
      </c>
      <c r="N313" s="277" t="s">
        <v>44</v>
      </c>
      <c r="O313" s="85"/>
      <c r="P313" s="224">
        <f>O313*H313</f>
        <v>0</v>
      </c>
      <c r="Q313" s="224">
        <v>0.0002</v>
      </c>
      <c r="R313" s="224">
        <f>Q313*H313</f>
        <v>0.00464</v>
      </c>
      <c r="S313" s="224">
        <v>0</v>
      </c>
      <c r="T313" s="225">
        <f>S313*H313</f>
        <v>0</v>
      </c>
      <c r="U313" s="39"/>
      <c r="V313" s="39"/>
      <c r="W313" s="39"/>
      <c r="X313" s="39"/>
      <c r="Y313" s="39"/>
      <c r="Z313" s="39"/>
      <c r="AA313" s="39"/>
      <c r="AB313" s="39"/>
      <c r="AC313" s="39"/>
      <c r="AD313" s="39"/>
      <c r="AE313" s="39"/>
      <c r="AR313" s="226" t="s">
        <v>239</v>
      </c>
      <c r="AT313" s="226" t="s">
        <v>307</v>
      </c>
      <c r="AU313" s="226" t="s">
        <v>83</v>
      </c>
      <c r="AY313" s="18" t="s">
        <v>175</v>
      </c>
      <c r="BE313" s="227">
        <f>IF(N313="základní",J313,0)</f>
        <v>0</v>
      </c>
      <c r="BF313" s="227">
        <f>IF(N313="snížená",J313,0)</f>
        <v>0</v>
      </c>
      <c r="BG313" s="227">
        <f>IF(N313="zákl. přenesená",J313,0)</f>
        <v>0</v>
      </c>
      <c r="BH313" s="227">
        <f>IF(N313="sníž. přenesená",J313,0)</f>
        <v>0</v>
      </c>
      <c r="BI313" s="227">
        <f>IF(N313="nulová",J313,0)</f>
        <v>0</v>
      </c>
      <c r="BJ313" s="18" t="s">
        <v>81</v>
      </c>
      <c r="BK313" s="227">
        <f>ROUND(I313*H313,2)</f>
        <v>0</v>
      </c>
      <c r="BL313" s="18" t="s">
        <v>181</v>
      </c>
      <c r="BM313" s="226" t="s">
        <v>2467</v>
      </c>
    </row>
    <row r="314" spans="1:51" s="13" customFormat="1" ht="12">
      <c r="A314" s="13"/>
      <c r="B314" s="233"/>
      <c r="C314" s="234"/>
      <c r="D314" s="235" t="s">
        <v>189</v>
      </c>
      <c r="E314" s="236" t="s">
        <v>19</v>
      </c>
      <c r="F314" s="237" t="s">
        <v>2468</v>
      </c>
      <c r="G314" s="234"/>
      <c r="H314" s="238">
        <v>23.2</v>
      </c>
      <c r="I314" s="239"/>
      <c r="J314" s="234"/>
      <c r="K314" s="234"/>
      <c r="L314" s="240"/>
      <c r="M314" s="241"/>
      <c r="N314" s="242"/>
      <c r="O314" s="242"/>
      <c r="P314" s="242"/>
      <c r="Q314" s="242"/>
      <c r="R314" s="242"/>
      <c r="S314" s="242"/>
      <c r="T314" s="243"/>
      <c r="U314" s="13"/>
      <c r="V314" s="13"/>
      <c r="W314" s="13"/>
      <c r="X314" s="13"/>
      <c r="Y314" s="13"/>
      <c r="Z314" s="13"/>
      <c r="AA314" s="13"/>
      <c r="AB314" s="13"/>
      <c r="AC314" s="13"/>
      <c r="AD314" s="13"/>
      <c r="AE314" s="13"/>
      <c r="AT314" s="244" t="s">
        <v>189</v>
      </c>
      <c r="AU314" s="244" t="s">
        <v>83</v>
      </c>
      <c r="AV314" s="13" t="s">
        <v>83</v>
      </c>
      <c r="AW314" s="13" t="s">
        <v>35</v>
      </c>
      <c r="AX314" s="13" t="s">
        <v>81</v>
      </c>
      <c r="AY314" s="244" t="s">
        <v>175</v>
      </c>
    </row>
    <row r="315" spans="1:65" s="2" customFormat="1" ht="24.15" customHeight="1">
      <c r="A315" s="39"/>
      <c r="B315" s="40"/>
      <c r="C315" s="267" t="s">
        <v>489</v>
      </c>
      <c r="D315" s="267" t="s">
        <v>307</v>
      </c>
      <c r="E315" s="268" t="s">
        <v>2469</v>
      </c>
      <c r="F315" s="269" t="s">
        <v>2470</v>
      </c>
      <c r="G315" s="270" t="s">
        <v>342</v>
      </c>
      <c r="H315" s="271">
        <v>31.017</v>
      </c>
      <c r="I315" s="272"/>
      <c r="J315" s="273">
        <f>ROUND(I315*H315,2)</f>
        <v>0</v>
      </c>
      <c r="K315" s="274"/>
      <c r="L315" s="275"/>
      <c r="M315" s="276" t="s">
        <v>19</v>
      </c>
      <c r="N315" s="277" t="s">
        <v>44</v>
      </c>
      <c r="O315" s="85"/>
      <c r="P315" s="224">
        <f>O315*H315</f>
        <v>0</v>
      </c>
      <c r="Q315" s="224">
        <v>3E-05</v>
      </c>
      <c r="R315" s="224">
        <f>Q315*H315</f>
        <v>0.0009305100000000001</v>
      </c>
      <c r="S315" s="224">
        <v>0</v>
      </c>
      <c r="T315" s="225">
        <f>S315*H315</f>
        <v>0</v>
      </c>
      <c r="U315" s="39"/>
      <c r="V315" s="39"/>
      <c r="W315" s="39"/>
      <c r="X315" s="39"/>
      <c r="Y315" s="39"/>
      <c r="Z315" s="39"/>
      <c r="AA315" s="39"/>
      <c r="AB315" s="39"/>
      <c r="AC315" s="39"/>
      <c r="AD315" s="39"/>
      <c r="AE315" s="39"/>
      <c r="AR315" s="226" t="s">
        <v>239</v>
      </c>
      <c r="AT315" s="226" t="s">
        <v>307</v>
      </c>
      <c r="AU315" s="226" t="s">
        <v>83</v>
      </c>
      <c r="AY315" s="18" t="s">
        <v>175</v>
      </c>
      <c r="BE315" s="227">
        <f>IF(N315="základní",J315,0)</f>
        <v>0</v>
      </c>
      <c r="BF315" s="227">
        <f>IF(N315="snížená",J315,0)</f>
        <v>0</v>
      </c>
      <c r="BG315" s="227">
        <f>IF(N315="zákl. přenesená",J315,0)</f>
        <v>0</v>
      </c>
      <c r="BH315" s="227">
        <f>IF(N315="sníž. přenesená",J315,0)</f>
        <v>0</v>
      </c>
      <c r="BI315" s="227">
        <f>IF(N315="nulová",J315,0)</f>
        <v>0</v>
      </c>
      <c r="BJ315" s="18" t="s">
        <v>81</v>
      </c>
      <c r="BK315" s="227">
        <f>ROUND(I315*H315,2)</f>
        <v>0</v>
      </c>
      <c r="BL315" s="18" t="s">
        <v>181</v>
      </c>
      <c r="BM315" s="226" t="s">
        <v>2471</v>
      </c>
    </row>
    <row r="316" spans="1:51" s="13" customFormat="1" ht="12">
      <c r="A316" s="13"/>
      <c r="B316" s="233"/>
      <c r="C316" s="234"/>
      <c r="D316" s="235" t="s">
        <v>189</v>
      </c>
      <c r="E316" s="236" t="s">
        <v>19</v>
      </c>
      <c r="F316" s="237" t="s">
        <v>2472</v>
      </c>
      <c r="G316" s="234"/>
      <c r="H316" s="238">
        <v>26.1</v>
      </c>
      <c r="I316" s="239"/>
      <c r="J316" s="234"/>
      <c r="K316" s="234"/>
      <c r="L316" s="240"/>
      <c r="M316" s="241"/>
      <c r="N316" s="242"/>
      <c r="O316" s="242"/>
      <c r="P316" s="242"/>
      <c r="Q316" s="242"/>
      <c r="R316" s="242"/>
      <c r="S316" s="242"/>
      <c r="T316" s="243"/>
      <c r="U316" s="13"/>
      <c r="V316" s="13"/>
      <c r="W316" s="13"/>
      <c r="X316" s="13"/>
      <c r="Y316" s="13"/>
      <c r="Z316" s="13"/>
      <c r="AA316" s="13"/>
      <c r="AB316" s="13"/>
      <c r="AC316" s="13"/>
      <c r="AD316" s="13"/>
      <c r="AE316" s="13"/>
      <c r="AT316" s="244" t="s">
        <v>189</v>
      </c>
      <c r="AU316" s="244" t="s">
        <v>83</v>
      </c>
      <c r="AV316" s="13" t="s">
        <v>83</v>
      </c>
      <c r="AW316" s="13" t="s">
        <v>35</v>
      </c>
      <c r="AX316" s="13" t="s">
        <v>73</v>
      </c>
      <c r="AY316" s="244" t="s">
        <v>175</v>
      </c>
    </row>
    <row r="317" spans="1:51" s="13" customFormat="1" ht="12">
      <c r="A317" s="13"/>
      <c r="B317" s="233"/>
      <c r="C317" s="234"/>
      <c r="D317" s="235" t="s">
        <v>189</v>
      </c>
      <c r="E317" s="236" t="s">
        <v>19</v>
      </c>
      <c r="F317" s="237" t="s">
        <v>2473</v>
      </c>
      <c r="G317" s="234"/>
      <c r="H317" s="238">
        <v>3.44</v>
      </c>
      <c r="I317" s="239"/>
      <c r="J317" s="234"/>
      <c r="K317" s="234"/>
      <c r="L317" s="240"/>
      <c r="M317" s="241"/>
      <c r="N317" s="242"/>
      <c r="O317" s="242"/>
      <c r="P317" s="242"/>
      <c r="Q317" s="242"/>
      <c r="R317" s="242"/>
      <c r="S317" s="242"/>
      <c r="T317" s="243"/>
      <c r="U317" s="13"/>
      <c r="V317" s="13"/>
      <c r="W317" s="13"/>
      <c r="X317" s="13"/>
      <c r="Y317" s="13"/>
      <c r="Z317" s="13"/>
      <c r="AA317" s="13"/>
      <c r="AB317" s="13"/>
      <c r="AC317" s="13"/>
      <c r="AD317" s="13"/>
      <c r="AE317" s="13"/>
      <c r="AT317" s="244" t="s">
        <v>189</v>
      </c>
      <c r="AU317" s="244" t="s">
        <v>83</v>
      </c>
      <c r="AV317" s="13" t="s">
        <v>83</v>
      </c>
      <c r="AW317" s="13" t="s">
        <v>35</v>
      </c>
      <c r="AX317" s="13" t="s">
        <v>73</v>
      </c>
      <c r="AY317" s="244" t="s">
        <v>175</v>
      </c>
    </row>
    <row r="318" spans="1:51" s="14" customFormat="1" ht="12">
      <c r="A318" s="14"/>
      <c r="B318" s="245"/>
      <c r="C318" s="246"/>
      <c r="D318" s="235" t="s">
        <v>189</v>
      </c>
      <c r="E318" s="247" t="s">
        <v>19</v>
      </c>
      <c r="F318" s="248" t="s">
        <v>198</v>
      </c>
      <c r="G318" s="246"/>
      <c r="H318" s="249">
        <v>29.540000000000003</v>
      </c>
      <c r="I318" s="250"/>
      <c r="J318" s="246"/>
      <c r="K318" s="246"/>
      <c r="L318" s="251"/>
      <c r="M318" s="252"/>
      <c r="N318" s="253"/>
      <c r="O318" s="253"/>
      <c r="P318" s="253"/>
      <c r="Q318" s="253"/>
      <c r="R318" s="253"/>
      <c r="S318" s="253"/>
      <c r="T318" s="254"/>
      <c r="U318" s="14"/>
      <c r="V318" s="14"/>
      <c r="W318" s="14"/>
      <c r="X318" s="14"/>
      <c r="Y318" s="14"/>
      <c r="Z318" s="14"/>
      <c r="AA318" s="14"/>
      <c r="AB318" s="14"/>
      <c r="AC318" s="14"/>
      <c r="AD318" s="14"/>
      <c r="AE318" s="14"/>
      <c r="AT318" s="255" t="s">
        <v>189</v>
      </c>
      <c r="AU318" s="255" t="s">
        <v>83</v>
      </c>
      <c r="AV318" s="14" t="s">
        <v>181</v>
      </c>
      <c r="AW318" s="14" t="s">
        <v>35</v>
      </c>
      <c r="AX318" s="14" t="s">
        <v>81</v>
      </c>
      <c r="AY318" s="255" t="s">
        <v>175</v>
      </c>
    </row>
    <row r="319" spans="1:51" s="13" customFormat="1" ht="12">
      <c r="A319" s="13"/>
      <c r="B319" s="233"/>
      <c r="C319" s="234"/>
      <c r="D319" s="235" t="s">
        <v>189</v>
      </c>
      <c r="E319" s="234"/>
      <c r="F319" s="237" t="s">
        <v>2474</v>
      </c>
      <c r="G319" s="234"/>
      <c r="H319" s="238">
        <v>31.017</v>
      </c>
      <c r="I319" s="239"/>
      <c r="J319" s="234"/>
      <c r="K319" s="234"/>
      <c r="L319" s="240"/>
      <c r="M319" s="241"/>
      <c r="N319" s="242"/>
      <c r="O319" s="242"/>
      <c r="P319" s="242"/>
      <c r="Q319" s="242"/>
      <c r="R319" s="242"/>
      <c r="S319" s="242"/>
      <c r="T319" s="243"/>
      <c r="U319" s="13"/>
      <c r="V319" s="13"/>
      <c r="W319" s="13"/>
      <c r="X319" s="13"/>
      <c r="Y319" s="13"/>
      <c r="Z319" s="13"/>
      <c r="AA319" s="13"/>
      <c r="AB319" s="13"/>
      <c r="AC319" s="13"/>
      <c r="AD319" s="13"/>
      <c r="AE319" s="13"/>
      <c r="AT319" s="244" t="s">
        <v>189</v>
      </c>
      <c r="AU319" s="244" t="s">
        <v>83</v>
      </c>
      <c r="AV319" s="13" t="s">
        <v>83</v>
      </c>
      <c r="AW319" s="13" t="s">
        <v>4</v>
      </c>
      <c r="AX319" s="13" t="s">
        <v>81</v>
      </c>
      <c r="AY319" s="244" t="s">
        <v>175</v>
      </c>
    </row>
    <row r="320" spans="1:65" s="2" customFormat="1" ht="37.8" customHeight="1">
      <c r="A320" s="39"/>
      <c r="B320" s="40"/>
      <c r="C320" s="214" t="s">
        <v>494</v>
      </c>
      <c r="D320" s="214" t="s">
        <v>177</v>
      </c>
      <c r="E320" s="215" t="s">
        <v>2475</v>
      </c>
      <c r="F320" s="216" t="s">
        <v>2476</v>
      </c>
      <c r="G320" s="217" t="s">
        <v>180</v>
      </c>
      <c r="H320" s="218">
        <v>13.5</v>
      </c>
      <c r="I320" s="219"/>
      <c r="J320" s="220">
        <f>ROUND(I320*H320,2)</f>
        <v>0</v>
      </c>
      <c r="K320" s="221"/>
      <c r="L320" s="45"/>
      <c r="M320" s="222" t="s">
        <v>19</v>
      </c>
      <c r="N320" s="223" t="s">
        <v>44</v>
      </c>
      <c r="O320" s="85"/>
      <c r="P320" s="224">
        <f>O320*H320</f>
        <v>0</v>
      </c>
      <c r="Q320" s="224">
        <v>0.0057</v>
      </c>
      <c r="R320" s="224">
        <f>Q320*H320</f>
        <v>0.07695</v>
      </c>
      <c r="S320" s="224">
        <v>0</v>
      </c>
      <c r="T320" s="225">
        <f>S320*H320</f>
        <v>0</v>
      </c>
      <c r="U320" s="39"/>
      <c r="V320" s="39"/>
      <c r="W320" s="39"/>
      <c r="X320" s="39"/>
      <c r="Y320" s="39"/>
      <c r="Z320" s="39"/>
      <c r="AA320" s="39"/>
      <c r="AB320" s="39"/>
      <c r="AC320" s="39"/>
      <c r="AD320" s="39"/>
      <c r="AE320" s="39"/>
      <c r="AR320" s="226" t="s">
        <v>181</v>
      </c>
      <c r="AT320" s="226" t="s">
        <v>177</v>
      </c>
      <c r="AU320" s="226" t="s">
        <v>83</v>
      </c>
      <c r="AY320" s="18" t="s">
        <v>175</v>
      </c>
      <c r="BE320" s="227">
        <f>IF(N320="základní",J320,0)</f>
        <v>0</v>
      </c>
      <c r="BF320" s="227">
        <f>IF(N320="snížená",J320,0)</f>
        <v>0</v>
      </c>
      <c r="BG320" s="227">
        <f>IF(N320="zákl. přenesená",J320,0)</f>
        <v>0</v>
      </c>
      <c r="BH320" s="227">
        <f>IF(N320="sníž. přenesená",J320,0)</f>
        <v>0</v>
      </c>
      <c r="BI320" s="227">
        <f>IF(N320="nulová",J320,0)</f>
        <v>0</v>
      </c>
      <c r="BJ320" s="18" t="s">
        <v>81</v>
      </c>
      <c r="BK320" s="227">
        <f>ROUND(I320*H320,2)</f>
        <v>0</v>
      </c>
      <c r="BL320" s="18" t="s">
        <v>181</v>
      </c>
      <c r="BM320" s="226" t="s">
        <v>2477</v>
      </c>
    </row>
    <row r="321" spans="1:47" s="2" customFormat="1" ht="12">
      <c r="A321" s="39"/>
      <c r="B321" s="40"/>
      <c r="C321" s="41"/>
      <c r="D321" s="228" t="s">
        <v>183</v>
      </c>
      <c r="E321" s="41"/>
      <c r="F321" s="229" t="s">
        <v>2478</v>
      </c>
      <c r="G321" s="41"/>
      <c r="H321" s="41"/>
      <c r="I321" s="230"/>
      <c r="J321" s="41"/>
      <c r="K321" s="41"/>
      <c r="L321" s="45"/>
      <c r="M321" s="231"/>
      <c r="N321" s="232"/>
      <c r="O321" s="85"/>
      <c r="P321" s="85"/>
      <c r="Q321" s="85"/>
      <c r="R321" s="85"/>
      <c r="S321" s="85"/>
      <c r="T321" s="86"/>
      <c r="U321" s="39"/>
      <c r="V321" s="39"/>
      <c r="W321" s="39"/>
      <c r="X321" s="39"/>
      <c r="Y321" s="39"/>
      <c r="Z321" s="39"/>
      <c r="AA321" s="39"/>
      <c r="AB321" s="39"/>
      <c r="AC321" s="39"/>
      <c r="AD321" s="39"/>
      <c r="AE321" s="39"/>
      <c r="AT321" s="18" t="s">
        <v>183</v>
      </c>
      <c r="AU321" s="18" t="s">
        <v>83</v>
      </c>
    </row>
    <row r="322" spans="1:51" s="15" customFormat="1" ht="12">
      <c r="A322" s="15"/>
      <c r="B322" s="257"/>
      <c r="C322" s="258"/>
      <c r="D322" s="235" t="s">
        <v>189</v>
      </c>
      <c r="E322" s="259" t="s">
        <v>19</v>
      </c>
      <c r="F322" s="260" t="s">
        <v>1791</v>
      </c>
      <c r="G322" s="258"/>
      <c r="H322" s="259" t="s">
        <v>19</v>
      </c>
      <c r="I322" s="261"/>
      <c r="J322" s="258"/>
      <c r="K322" s="258"/>
      <c r="L322" s="262"/>
      <c r="M322" s="263"/>
      <c r="N322" s="264"/>
      <c r="O322" s="264"/>
      <c r="P322" s="264"/>
      <c r="Q322" s="264"/>
      <c r="R322" s="264"/>
      <c r="S322" s="264"/>
      <c r="T322" s="265"/>
      <c r="U322" s="15"/>
      <c r="V322" s="15"/>
      <c r="W322" s="15"/>
      <c r="X322" s="15"/>
      <c r="Y322" s="15"/>
      <c r="Z322" s="15"/>
      <c r="AA322" s="15"/>
      <c r="AB322" s="15"/>
      <c r="AC322" s="15"/>
      <c r="AD322" s="15"/>
      <c r="AE322" s="15"/>
      <c r="AT322" s="266" t="s">
        <v>189</v>
      </c>
      <c r="AU322" s="266" t="s">
        <v>83</v>
      </c>
      <c r="AV322" s="15" t="s">
        <v>81</v>
      </c>
      <c r="AW322" s="15" t="s">
        <v>35</v>
      </c>
      <c r="AX322" s="15" t="s">
        <v>73</v>
      </c>
      <c r="AY322" s="266" t="s">
        <v>175</v>
      </c>
    </row>
    <row r="323" spans="1:51" s="13" customFormat="1" ht="12">
      <c r="A323" s="13"/>
      <c r="B323" s="233"/>
      <c r="C323" s="234"/>
      <c r="D323" s="235" t="s">
        <v>189</v>
      </c>
      <c r="E323" s="236" t="s">
        <v>19</v>
      </c>
      <c r="F323" s="237" t="s">
        <v>2479</v>
      </c>
      <c r="G323" s="234"/>
      <c r="H323" s="238">
        <v>5.536</v>
      </c>
      <c r="I323" s="239"/>
      <c r="J323" s="234"/>
      <c r="K323" s="234"/>
      <c r="L323" s="240"/>
      <c r="M323" s="241"/>
      <c r="N323" s="242"/>
      <c r="O323" s="242"/>
      <c r="P323" s="242"/>
      <c r="Q323" s="242"/>
      <c r="R323" s="242"/>
      <c r="S323" s="242"/>
      <c r="T323" s="243"/>
      <c r="U323" s="13"/>
      <c r="V323" s="13"/>
      <c r="W323" s="13"/>
      <c r="X323" s="13"/>
      <c r="Y323" s="13"/>
      <c r="Z323" s="13"/>
      <c r="AA323" s="13"/>
      <c r="AB323" s="13"/>
      <c r="AC323" s="13"/>
      <c r="AD323" s="13"/>
      <c r="AE323" s="13"/>
      <c r="AT323" s="244" t="s">
        <v>189</v>
      </c>
      <c r="AU323" s="244" t="s">
        <v>83</v>
      </c>
      <c r="AV323" s="13" t="s">
        <v>83</v>
      </c>
      <c r="AW323" s="13" t="s">
        <v>35</v>
      </c>
      <c r="AX323" s="13" t="s">
        <v>73</v>
      </c>
      <c r="AY323" s="244" t="s">
        <v>175</v>
      </c>
    </row>
    <row r="324" spans="1:51" s="13" customFormat="1" ht="12">
      <c r="A324" s="13"/>
      <c r="B324" s="233"/>
      <c r="C324" s="234"/>
      <c r="D324" s="235" t="s">
        <v>189</v>
      </c>
      <c r="E324" s="236" t="s">
        <v>19</v>
      </c>
      <c r="F324" s="237" t="s">
        <v>2480</v>
      </c>
      <c r="G324" s="234"/>
      <c r="H324" s="238">
        <v>7.958</v>
      </c>
      <c r="I324" s="239"/>
      <c r="J324" s="234"/>
      <c r="K324" s="234"/>
      <c r="L324" s="240"/>
      <c r="M324" s="241"/>
      <c r="N324" s="242"/>
      <c r="O324" s="242"/>
      <c r="P324" s="242"/>
      <c r="Q324" s="242"/>
      <c r="R324" s="242"/>
      <c r="S324" s="242"/>
      <c r="T324" s="243"/>
      <c r="U324" s="13"/>
      <c r="V324" s="13"/>
      <c r="W324" s="13"/>
      <c r="X324" s="13"/>
      <c r="Y324" s="13"/>
      <c r="Z324" s="13"/>
      <c r="AA324" s="13"/>
      <c r="AB324" s="13"/>
      <c r="AC324" s="13"/>
      <c r="AD324" s="13"/>
      <c r="AE324" s="13"/>
      <c r="AT324" s="244" t="s">
        <v>189</v>
      </c>
      <c r="AU324" s="244" t="s">
        <v>83</v>
      </c>
      <c r="AV324" s="13" t="s">
        <v>83</v>
      </c>
      <c r="AW324" s="13" t="s">
        <v>35</v>
      </c>
      <c r="AX324" s="13" t="s">
        <v>73</v>
      </c>
      <c r="AY324" s="244" t="s">
        <v>175</v>
      </c>
    </row>
    <row r="325" spans="1:51" s="14" customFormat="1" ht="12">
      <c r="A325" s="14"/>
      <c r="B325" s="245"/>
      <c r="C325" s="246"/>
      <c r="D325" s="235" t="s">
        <v>189</v>
      </c>
      <c r="E325" s="247" t="s">
        <v>19</v>
      </c>
      <c r="F325" s="248" t="s">
        <v>198</v>
      </c>
      <c r="G325" s="246"/>
      <c r="H325" s="249">
        <v>13.494</v>
      </c>
      <c r="I325" s="250"/>
      <c r="J325" s="246"/>
      <c r="K325" s="246"/>
      <c r="L325" s="251"/>
      <c r="M325" s="252"/>
      <c r="N325" s="253"/>
      <c r="O325" s="253"/>
      <c r="P325" s="253"/>
      <c r="Q325" s="253"/>
      <c r="R325" s="253"/>
      <c r="S325" s="253"/>
      <c r="T325" s="254"/>
      <c r="U325" s="14"/>
      <c r="V325" s="14"/>
      <c r="W325" s="14"/>
      <c r="X325" s="14"/>
      <c r="Y325" s="14"/>
      <c r="Z325" s="14"/>
      <c r="AA325" s="14"/>
      <c r="AB325" s="14"/>
      <c r="AC325" s="14"/>
      <c r="AD325" s="14"/>
      <c r="AE325" s="14"/>
      <c r="AT325" s="255" t="s">
        <v>189</v>
      </c>
      <c r="AU325" s="255" t="s">
        <v>83</v>
      </c>
      <c r="AV325" s="14" t="s">
        <v>181</v>
      </c>
      <c r="AW325" s="14" t="s">
        <v>35</v>
      </c>
      <c r="AX325" s="14" t="s">
        <v>73</v>
      </c>
      <c r="AY325" s="255" t="s">
        <v>175</v>
      </c>
    </row>
    <row r="326" spans="1:51" s="13" customFormat="1" ht="12">
      <c r="A326" s="13"/>
      <c r="B326" s="233"/>
      <c r="C326" s="234"/>
      <c r="D326" s="235" t="s">
        <v>189</v>
      </c>
      <c r="E326" s="236" t="s">
        <v>19</v>
      </c>
      <c r="F326" s="237" t="s">
        <v>2481</v>
      </c>
      <c r="G326" s="234"/>
      <c r="H326" s="238">
        <v>13.5</v>
      </c>
      <c r="I326" s="239"/>
      <c r="J326" s="234"/>
      <c r="K326" s="234"/>
      <c r="L326" s="240"/>
      <c r="M326" s="241"/>
      <c r="N326" s="242"/>
      <c r="O326" s="242"/>
      <c r="P326" s="242"/>
      <c r="Q326" s="242"/>
      <c r="R326" s="242"/>
      <c r="S326" s="242"/>
      <c r="T326" s="243"/>
      <c r="U326" s="13"/>
      <c r="V326" s="13"/>
      <c r="W326" s="13"/>
      <c r="X326" s="13"/>
      <c r="Y326" s="13"/>
      <c r="Z326" s="13"/>
      <c r="AA326" s="13"/>
      <c r="AB326" s="13"/>
      <c r="AC326" s="13"/>
      <c r="AD326" s="13"/>
      <c r="AE326" s="13"/>
      <c r="AT326" s="244" t="s">
        <v>189</v>
      </c>
      <c r="AU326" s="244" t="s">
        <v>83</v>
      </c>
      <c r="AV326" s="13" t="s">
        <v>83</v>
      </c>
      <c r="AW326" s="13" t="s">
        <v>35</v>
      </c>
      <c r="AX326" s="13" t="s">
        <v>81</v>
      </c>
      <c r="AY326" s="244" t="s">
        <v>175</v>
      </c>
    </row>
    <row r="327" spans="1:65" s="2" customFormat="1" ht="37.8" customHeight="1">
      <c r="A327" s="39"/>
      <c r="B327" s="40"/>
      <c r="C327" s="214" t="s">
        <v>499</v>
      </c>
      <c r="D327" s="214" t="s">
        <v>177</v>
      </c>
      <c r="E327" s="215" t="s">
        <v>2482</v>
      </c>
      <c r="F327" s="216" t="s">
        <v>2483</v>
      </c>
      <c r="G327" s="217" t="s">
        <v>180</v>
      </c>
      <c r="H327" s="218">
        <v>104.1</v>
      </c>
      <c r="I327" s="219"/>
      <c r="J327" s="220">
        <f>ROUND(I327*H327,2)</f>
        <v>0</v>
      </c>
      <c r="K327" s="221"/>
      <c r="L327" s="45"/>
      <c r="M327" s="222" t="s">
        <v>19</v>
      </c>
      <c r="N327" s="223" t="s">
        <v>44</v>
      </c>
      <c r="O327" s="85"/>
      <c r="P327" s="224">
        <f>O327*H327</f>
        <v>0</v>
      </c>
      <c r="Q327" s="224">
        <v>0.0027</v>
      </c>
      <c r="R327" s="224">
        <f>Q327*H327</f>
        <v>0.28107</v>
      </c>
      <c r="S327" s="224">
        <v>0</v>
      </c>
      <c r="T327" s="225">
        <f>S327*H327</f>
        <v>0</v>
      </c>
      <c r="U327" s="39"/>
      <c r="V327" s="39"/>
      <c r="W327" s="39"/>
      <c r="X327" s="39"/>
      <c r="Y327" s="39"/>
      <c r="Z327" s="39"/>
      <c r="AA327" s="39"/>
      <c r="AB327" s="39"/>
      <c r="AC327" s="39"/>
      <c r="AD327" s="39"/>
      <c r="AE327" s="39"/>
      <c r="AR327" s="226" t="s">
        <v>181</v>
      </c>
      <c r="AT327" s="226" t="s">
        <v>177</v>
      </c>
      <c r="AU327" s="226" t="s">
        <v>83</v>
      </c>
      <c r="AY327" s="18" t="s">
        <v>175</v>
      </c>
      <c r="BE327" s="227">
        <f>IF(N327="základní",J327,0)</f>
        <v>0</v>
      </c>
      <c r="BF327" s="227">
        <f>IF(N327="snížená",J327,0)</f>
        <v>0</v>
      </c>
      <c r="BG327" s="227">
        <f>IF(N327="zákl. přenesená",J327,0)</f>
        <v>0</v>
      </c>
      <c r="BH327" s="227">
        <f>IF(N327="sníž. přenesená",J327,0)</f>
        <v>0</v>
      </c>
      <c r="BI327" s="227">
        <f>IF(N327="nulová",J327,0)</f>
        <v>0</v>
      </c>
      <c r="BJ327" s="18" t="s">
        <v>81</v>
      </c>
      <c r="BK327" s="227">
        <f>ROUND(I327*H327,2)</f>
        <v>0</v>
      </c>
      <c r="BL327" s="18" t="s">
        <v>181</v>
      </c>
      <c r="BM327" s="226" t="s">
        <v>2484</v>
      </c>
    </row>
    <row r="328" spans="1:47" s="2" customFormat="1" ht="12">
      <c r="A328" s="39"/>
      <c r="B328" s="40"/>
      <c r="C328" s="41"/>
      <c r="D328" s="228" t="s">
        <v>183</v>
      </c>
      <c r="E328" s="41"/>
      <c r="F328" s="229" t="s">
        <v>2485</v>
      </c>
      <c r="G328" s="41"/>
      <c r="H328" s="41"/>
      <c r="I328" s="230"/>
      <c r="J328" s="41"/>
      <c r="K328" s="41"/>
      <c r="L328" s="45"/>
      <c r="M328" s="231"/>
      <c r="N328" s="232"/>
      <c r="O328" s="85"/>
      <c r="P328" s="85"/>
      <c r="Q328" s="85"/>
      <c r="R328" s="85"/>
      <c r="S328" s="85"/>
      <c r="T328" s="86"/>
      <c r="U328" s="39"/>
      <c r="V328" s="39"/>
      <c r="W328" s="39"/>
      <c r="X328" s="39"/>
      <c r="Y328" s="39"/>
      <c r="Z328" s="39"/>
      <c r="AA328" s="39"/>
      <c r="AB328" s="39"/>
      <c r="AC328" s="39"/>
      <c r="AD328" s="39"/>
      <c r="AE328" s="39"/>
      <c r="AT328" s="18" t="s">
        <v>183</v>
      </c>
      <c r="AU328" s="18" t="s">
        <v>83</v>
      </c>
    </row>
    <row r="329" spans="1:51" s="13" customFormat="1" ht="12">
      <c r="A329" s="13"/>
      <c r="B329" s="233"/>
      <c r="C329" s="234"/>
      <c r="D329" s="235" t="s">
        <v>189</v>
      </c>
      <c r="E329" s="236" t="s">
        <v>19</v>
      </c>
      <c r="F329" s="237" t="s">
        <v>2422</v>
      </c>
      <c r="G329" s="234"/>
      <c r="H329" s="238">
        <v>115.5</v>
      </c>
      <c r="I329" s="239"/>
      <c r="J329" s="234"/>
      <c r="K329" s="234"/>
      <c r="L329" s="240"/>
      <c r="M329" s="241"/>
      <c r="N329" s="242"/>
      <c r="O329" s="242"/>
      <c r="P329" s="242"/>
      <c r="Q329" s="242"/>
      <c r="R329" s="242"/>
      <c r="S329" s="242"/>
      <c r="T329" s="243"/>
      <c r="U329" s="13"/>
      <c r="V329" s="13"/>
      <c r="W329" s="13"/>
      <c r="X329" s="13"/>
      <c r="Y329" s="13"/>
      <c r="Z329" s="13"/>
      <c r="AA329" s="13"/>
      <c r="AB329" s="13"/>
      <c r="AC329" s="13"/>
      <c r="AD329" s="13"/>
      <c r="AE329" s="13"/>
      <c r="AT329" s="244" t="s">
        <v>189</v>
      </c>
      <c r="AU329" s="244" t="s">
        <v>83</v>
      </c>
      <c r="AV329" s="13" t="s">
        <v>83</v>
      </c>
      <c r="AW329" s="13" t="s">
        <v>35</v>
      </c>
      <c r="AX329" s="13" t="s">
        <v>73</v>
      </c>
      <c r="AY329" s="244" t="s">
        <v>175</v>
      </c>
    </row>
    <row r="330" spans="1:51" s="13" customFormat="1" ht="12">
      <c r="A330" s="13"/>
      <c r="B330" s="233"/>
      <c r="C330" s="234"/>
      <c r="D330" s="235" t="s">
        <v>189</v>
      </c>
      <c r="E330" s="236" t="s">
        <v>19</v>
      </c>
      <c r="F330" s="237" t="s">
        <v>2423</v>
      </c>
      <c r="G330" s="234"/>
      <c r="H330" s="238">
        <v>-16.023</v>
      </c>
      <c r="I330" s="239"/>
      <c r="J330" s="234"/>
      <c r="K330" s="234"/>
      <c r="L330" s="240"/>
      <c r="M330" s="241"/>
      <c r="N330" s="242"/>
      <c r="O330" s="242"/>
      <c r="P330" s="242"/>
      <c r="Q330" s="242"/>
      <c r="R330" s="242"/>
      <c r="S330" s="242"/>
      <c r="T330" s="243"/>
      <c r="U330" s="13"/>
      <c r="V330" s="13"/>
      <c r="W330" s="13"/>
      <c r="X330" s="13"/>
      <c r="Y330" s="13"/>
      <c r="Z330" s="13"/>
      <c r="AA330" s="13"/>
      <c r="AB330" s="13"/>
      <c r="AC330" s="13"/>
      <c r="AD330" s="13"/>
      <c r="AE330" s="13"/>
      <c r="AT330" s="244" t="s">
        <v>189</v>
      </c>
      <c r="AU330" s="244" t="s">
        <v>83</v>
      </c>
      <c r="AV330" s="13" t="s">
        <v>83</v>
      </c>
      <c r="AW330" s="13" t="s">
        <v>35</v>
      </c>
      <c r="AX330" s="13" t="s">
        <v>73</v>
      </c>
      <c r="AY330" s="244" t="s">
        <v>175</v>
      </c>
    </row>
    <row r="331" spans="1:51" s="13" customFormat="1" ht="12">
      <c r="A331" s="13"/>
      <c r="B331" s="233"/>
      <c r="C331" s="234"/>
      <c r="D331" s="235" t="s">
        <v>189</v>
      </c>
      <c r="E331" s="236" t="s">
        <v>19</v>
      </c>
      <c r="F331" s="237" t="s">
        <v>2424</v>
      </c>
      <c r="G331" s="234"/>
      <c r="H331" s="238">
        <v>-1.639</v>
      </c>
      <c r="I331" s="239"/>
      <c r="J331" s="234"/>
      <c r="K331" s="234"/>
      <c r="L331" s="240"/>
      <c r="M331" s="241"/>
      <c r="N331" s="242"/>
      <c r="O331" s="242"/>
      <c r="P331" s="242"/>
      <c r="Q331" s="242"/>
      <c r="R331" s="242"/>
      <c r="S331" s="242"/>
      <c r="T331" s="243"/>
      <c r="U331" s="13"/>
      <c r="V331" s="13"/>
      <c r="W331" s="13"/>
      <c r="X331" s="13"/>
      <c r="Y331" s="13"/>
      <c r="Z331" s="13"/>
      <c r="AA331" s="13"/>
      <c r="AB331" s="13"/>
      <c r="AC331" s="13"/>
      <c r="AD331" s="13"/>
      <c r="AE331" s="13"/>
      <c r="AT331" s="244" t="s">
        <v>189</v>
      </c>
      <c r="AU331" s="244" t="s">
        <v>83</v>
      </c>
      <c r="AV331" s="13" t="s">
        <v>83</v>
      </c>
      <c r="AW331" s="13" t="s">
        <v>35</v>
      </c>
      <c r="AX331" s="13" t="s">
        <v>73</v>
      </c>
      <c r="AY331" s="244" t="s">
        <v>175</v>
      </c>
    </row>
    <row r="332" spans="1:51" s="13" customFormat="1" ht="12">
      <c r="A332" s="13"/>
      <c r="B332" s="233"/>
      <c r="C332" s="234"/>
      <c r="D332" s="235" t="s">
        <v>189</v>
      </c>
      <c r="E332" s="236" t="s">
        <v>19</v>
      </c>
      <c r="F332" s="237" t="s">
        <v>2425</v>
      </c>
      <c r="G332" s="234"/>
      <c r="H332" s="238">
        <v>5.573</v>
      </c>
      <c r="I332" s="239"/>
      <c r="J332" s="234"/>
      <c r="K332" s="234"/>
      <c r="L332" s="240"/>
      <c r="M332" s="241"/>
      <c r="N332" s="242"/>
      <c r="O332" s="242"/>
      <c r="P332" s="242"/>
      <c r="Q332" s="242"/>
      <c r="R332" s="242"/>
      <c r="S332" s="242"/>
      <c r="T332" s="243"/>
      <c r="U332" s="13"/>
      <c r="V332" s="13"/>
      <c r="W332" s="13"/>
      <c r="X332" s="13"/>
      <c r="Y332" s="13"/>
      <c r="Z332" s="13"/>
      <c r="AA332" s="13"/>
      <c r="AB332" s="13"/>
      <c r="AC332" s="13"/>
      <c r="AD332" s="13"/>
      <c r="AE332" s="13"/>
      <c r="AT332" s="244" t="s">
        <v>189</v>
      </c>
      <c r="AU332" s="244" t="s">
        <v>83</v>
      </c>
      <c r="AV332" s="13" t="s">
        <v>83</v>
      </c>
      <c r="AW332" s="13" t="s">
        <v>35</v>
      </c>
      <c r="AX332" s="13" t="s">
        <v>73</v>
      </c>
      <c r="AY332" s="244" t="s">
        <v>175</v>
      </c>
    </row>
    <row r="333" spans="1:51" s="13" customFormat="1" ht="12">
      <c r="A333" s="13"/>
      <c r="B333" s="233"/>
      <c r="C333" s="234"/>
      <c r="D333" s="235" t="s">
        <v>189</v>
      </c>
      <c r="E333" s="236" t="s">
        <v>19</v>
      </c>
      <c r="F333" s="237" t="s">
        <v>2426</v>
      </c>
      <c r="G333" s="234"/>
      <c r="H333" s="238">
        <v>0.66</v>
      </c>
      <c r="I333" s="239"/>
      <c r="J333" s="234"/>
      <c r="K333" s="234"/>
      <c r="L333" s="240"/>
      <c r="M333" s="241"/>
      <c r="N333" s="242"/>
      <c r="O333" s="242"/>
      <c r="P333" s="242"/>
      <c r="Q333" s="242"/>
      <c r="R333" s="242"/>
      <c r="S333" s="242"/>
      <c r="T333" s="243"/>
      <c r="U333" s="13"/>
      <c r="V333" s="13"/>
      <c r="W333" s="13"/>
      <c r="X333" s="13"/>
      <c r="Y333" s="13"/>
      <c r="Z333" s="13"/>
      <c r="AA333" s="13"/>
      <c r="AB333" s="13"/>
      <c r="AC333" s="13"/>
      <c r="AD333" s="13"/>
      <c r="AE333" s="13"/>
      <c r="AT333" s="244" t="s">
        <v>189</v>
      </c>
      <c r="AU333" s="244" t="s">
        <v>83</v>
      </c>
      <c r="AV333" s="13" t="s">
        <v>83</v>
      </c>
      <c r="AW333" s="13" t="s">
        <v>35</v>
      </c>
      <c r="AX333" s="13" t="s">
        <v>73</v>
      </c>
      <c r="AY333" s="244" t="s">
        <v>175</v>
      </c>
    </row>
    <row r="334" spans="1:51" s="14" customFormat="1" ht="12">
      <c r="A334" s="14"/>
      <c r="B334" s="245"/>
      <c r="C334" s="246"/>
      <c r="D334" s="235" t="s">
        <v>189</v>
      </c>
      <c r="E334" s="247" t="s">
        <v>19</v>
      </c>
      <c r="F334" s="248" t="s">
        <v>198</v>
      </c>
      <c r="G334" s="246"/>
      <c r="H334" s="249">
        <v>104.071</v>
      </c>
      <c r="I334" s="250"/>
      <c r="J334" s="246"/>
      <c r="K334" s="246"/>
      <c r="L334" s="251"/>
      <c r="M334" s="252"/>
      <c r="N334" s="253"/>
      <c r="O334" s="253"/>
      <c r="P334" s="253"/>
      <c r="Q334" s="253"/>
      <c r="R334" s="253"/>
      <c r="S334" s="253"/>
      <c r="T334" s="254"/>
      <c r="U334" s="14"/>
      <c r="V334" s="14"/>
      <c r="W334" s="14"/>
      <c r="X334" s="14"/>
      <c r="Y334" s="14"/>
      <c r="Z334" s="14"/>
      <c r="AA334" s="14"/>
      <c r="AB334" s="14"/>
      <c r="AC334" s="14"/>
      <c r="AD334" s="14"/>
      <c r="AE334" s="14"/>
      <c r="AT334" s="255" t="s">
        <v>189</v>
      </c>
      <c r="AU334" s="255" t="s">
        <v>83</v>
      </c>
      <c r="AV334" s="14" t="s">
        <v>181</v>
      </c>
      <c r="AW334" s="14" t="s">
        <v>35</v>
      </c>
      <c r="AX334" s="14" t="s">
        <v>73</v>
      </c>
      <c r="AY334" s="255" t="s">
        <v>175</v>
      </c>
    </row>
    <row r="335" spans="1:51" s="13" customFormat="1" ht="12">
      <c r="A335" s="13"/>
      <c r="B335" s="233"/>
      <c r="C335" s="234"/>
      <c r="D335" s="235" t="s">
        <v>189</v>
      </c>
      <c r="E335" s="236" t="s">
        <v>19</v>
      </c>
      <c r="F335" s="237" t="s">
        <v>2427</v>
      </c>
      <c r="G335" s="234"/>
      <c r="H335" s="238">
        <v>104.1</v>
      </c>
      <c r="I335" s="239"/>
      <c r="J335" s="234"/>
      <c r="K335" s="234"/>
      <c r="L335" s="240"/>
      <c r="M335" s="241"/>
      <c r="N335" s="242"/>
      <c r="O335" s="242"/>
      <c r="P335" s="242"/>
      <c r="Q335" s="242"/>
      <c r="R335" s="242"/>
      <c r="S335" s="242"/>
      <c r="T335" s="243"/>
      <c r="U335" s="13"/>
      <c r="V335" s="13"/>
      <c r="W335" s="13"/>
      <c r="X335" s="13"/>
      <c r="Y335" s="13"/>
      <c r="Z335" s="13"/>
      <c r="AA335" s="13"/>
      <c r="AB335" s="13"/>
      <c r="AC335" s="13"/>
      <c r="AD335" s="13"/>
      <c r="AE335" s="13"/>
      <c r="AT335" s="244" t="s">
        <v>189</v>
      </c>
      <c r="AU335" s="244" t="s">
        <v>83</v>
      </c>
      <c r="AV335" s="13" t="s">
        <v>83</v>
      </c>
      <c r="AW335" s="13" t="s">
        <v>35</v>
      </c>
      <c r="AX335" s="13" t="s">
        <v>81</v>
      </c>
      <c r="AY335" s="244" t="s">
        <v>175</v>
      </c>
    </row>
    <row r="336" spans="1:65" s="2" customFormat="1" ht="37.8" customHeight="1">
      <c r="A336" s="39"/>
      <c r="B336" s="40"/>
      <c r="C336" s="214" t="s">
        <v>505</v>
      </c>
      <c r="D336" s="214" t="s">
        <v>177</v>
      </c>
      <c r="E336" s="215" t="s">
        <v>2486</v>
      </c>
      <c r="F336" s="216" t="s">
        <v>2487</v>
      </c>
      <c r="G336" s="217" t="s">
        <v>180</v>
      </c>
      <c r="H336" s="218">
        <v>19.3</v>
      </c>
      <c r="I336" s="219"/>
      <c r="J336" s="220">
        <f>ROUND(I336*H336,2)</f>
        <v>0</v>
      </c>
      <c r="K336" s="221"/>
      <c r="L336" s="45"/>
      <c r="M336" s="222" t="s">
        <v>19</v>
      </c>
      <c r="N336" s="223" t="s">
        <v>44</v>
      </c>
      <c r="O336" s="85"/>
      <c r="P336" s="224">
        <f>O336*H336</f>
        <v>0</v>
      </c>
      <c r="Q336" s="224">
        <v>0</v>
      </c>
      <c r="R336" s="224">
        <f>Q336*H336</f>
        <v>0</v>
      </c>
      <c r="S336" s="224">
        <v>0</v>
      </c>
      <c r="T336" s="225">
        <f>S336*H336</f>
        <v>0</v>
      </c>
      <c r="U336" s="39"/>
      <c r="V336" s="39"/>
      <c r="W336" s="39"/>
      <c r="X336" s="39"/>
      <c r="Y336" s="39"/>
      <c r="Z336" s="39"/>
      <c r="AA336" s="39"/>
      <c r="AB336" s="39"/>
      <c r="AC336" s="39"/>
      <c r="AD336" s="39"/>
      <c r="AE336" s="39"/>
      <c r="AR336" s="226" t="s">
        <v>181</v>
      </c>
      <c r="AT336" s="226" t="s">
        <v>177</v>
      </c>
      <c r="AU336" s="226" t="s">
        <v>83</v>
      </c>
      <c r="AY336" s="18" t="s">
        <v>175</v>
      </c>
      <c r="BE336" s="227">
        <f>IF(N336="základní",J336,0)</f>
        <v>0</v>
      </c>
      <c r="BF336" s="227">
        <f>IF(N336="snížená",J336,0)</f>
        <v>0</v>
      </c>
      <c r="BG336" s="227">
        <f>IF(N336="zákl. přenesená",J336,0)</f>
        <v>0</v>
      </c>
      <c r="BH336" s="227">
        <f>IF(N336="sníž. přenesená",J336,0)</f>
        <v>0</v>
      </c>
      <c r="BI336" s="227">
        <f>IF(N336="nulová",J336,0)</f>
        <v>0</v>
      </c>
      <c r="BJ336" s="18" t="s">
        <v>81</v>
      </c>
      <c r="BK336" s="227">
        <f>ROUND(I336*H336,2)</f>
        <v>0</v>
      </c>
      <c r="BL336" s="18" t="s">
        <v>181</v>
      </c>
      <c r="BM336" s="226" t="s">
        <v>2488</v>
      </c>
    </row>
    <row r="337" spans="1:47" s="2" customFormat="1" ht="12">
      <c r="A337" s="39"/>
      <c r="B337" s="40"/>
      <c r="C337" s="41"/>
      <c r="D337" s="228" t="s">
        <v>183</v>
      </c>
      <c r="E337" s="41"/>
      <c r="F337" s="229" t="s">
        <v>2489</v>
      </c>
      <c r="G337" s="41"/>
      <c r="H337" s="41"/>
      <c r="I337" s="230"/>
      <c r="J337" s="41"/>
      <c r="K337" s="41"/>
      <c r="L337" s="45"/>
      <c r="M337" s="231"/>
      <c r="N337" s="232"/>
      <c r="O337" s="85"/>
      <c r="P337" s="85"/>
      <c r="Q337" s="85"/>
      <c r="R337" s="85"/>
      <c r="S337" s="85"/>
      <c r="T337" s="86"/>
      <c r="U337" s="39"/>
      <c r="V337" s="39"/>
      <c r="W337" s="39"/>
      <c r="X337" s="39"/>
      <c r="Y337" s="39"/>
      <c r="Z337" s="39"/>
      <c r="AA337" s="39"/>
      <c r="AB337" s="39"/>
      <c r="AC337" s="39"/>
      <c r="AD337" s="39"/>
      <c r="AE337" s="39"/>
      <c r="AT337" s="18" t="s">
        <v>183</v>
      </c>
      <c r="AU337" s="18" t="s">
        <v>83</v>
      </c>
    </row>
    <row r="338" spans="1:51" s="13" customFormat="1" ht="12">
      <c r="A338" s="13"/>
      <c r="B338" s="233"/>
      <c r="C338" s="234"/>
      <c r="D338" s="235" t="s">
        <v>189</v>
      </c>
      <c r="E338" s="236" t="s">
        <v>19</v>
      </c>
      <c r="F338" s="237" t="s">
        <v>2490</v>
      </c>
      <c r="G338" s="234"/>
      <c r="H338" s="238">
        <v>2.05</v>
      </c>
      <c r="I338" s="239"/>
      <c r="J338" s="234"/>
      <c r="K338" s="234"/>
      <c r="L338" s="240"/>
      <c r="M338" s="241"/>
      <c r="N338" s="242"/>
      <c r="O338" s="242"/>
      <c r="P338" s="242"/>
      <c r="Q338" s="242"/>
      <c r="R338" s="242"/>
      <c r="S338" s="242"/>
      <c r="T338" s="243"/>
      <c r="U338" s="13"/>
      <c r="V338" s="13"/>
      <c r="W338" s="13"/>
      <c r="X338" s="13"/>
      <c r="Y338" s="13"/>
      <c r="Z338" s="13"/>
      <c r="AA338" s="13"/>
      <c r="AB338" s="13"/>
      <c r="AC338" s="13"/>
      <c r="AD338" s="13"/>
      <c r="AE338" s="13"/>
      <c r="AT338" s="244" t="s">
        <v>189</v>
      </c>
      <c r="AU338" s="244" t="s">
        <v>83</v>
      </c>
      <c r="AV338" s="13" t="s">
        <v>83</v>
      </c>
      <c r="AW338" s="13" t="s">
        <v>35</v>
      </c>
      <c r="AX338" s="13" t="s">
        <v>73</v>
      </c>
      <c r="AY338" s="244" t="s">
        <v>175</v>
      </c>
    </row>
    <row r="339" spans="1:51" s="13" customFormat="1" ht="12">
      <c r="A339" s="13"/>
      <c r="B339" s="233"/>
      <c r="C339" s="234"/>
      <c r="D339" s="235" t="s">
        <v>189</v>
      </c>
      <c r="E339" s="236" t="s">
        <v>19</v>
      </c>
      <c r="F339" s="237" t="s">
        <v>2401</v>
      </c>
      <c r="G339" s="234"/>
      <c r="H339" s="238">
        <v>17.25</v>
      </c>
      <c r="I339" s="239"/>
      <c r="J339" s="234"/>
      <c r="K339" s="234"/>
      <c r="L339" s="240"/>
      <c r="M339" s="241"/>
      <c r="N339" s="242"/>
      <c r="O339" s="242"/>
      <c r="P339" s="242"/>
      <c r="Q339" s="242"/>
      <c r="R339" s="242"/>
      <c r="S339" s="242"/>
      <c r="T339" s="243"/>
      <c r="U339" s="13"/>
      <c r="V339" s="13"/>
      <c r="W339" s="13"/>
      <c r="X339" s="13"/>
      <c r="Y339" s="13"/>
      <c r="Z339" s="13"/>
      <c r="AA339" s="13"/>
      <c r="AB339" s="13"/>
      <c r="AC339" s="13"/>
      <c r="AD339" s="13"/>
      <c r="AE339" s="13"/>
      <c r="AT339" s="244" t="s">
        <v>189</v>
      </c>
      <c r="AU339" s="244" t="s">
        <v>83</v>
      </c>
      <c r="AV339" s="13" t="s">
        <v>83</v>
      </c>
      <c r="AW339" s="13" t="s">
        <v>35</v>
      </c>
      <c r="AX339" s="13" t="s">
        <v>73</v>
      </c>
      <c r="AY339" s="244" t="s">
        <v>175</v>
      </c>
    </row>
    <row r="340" spans="1:51" s="14" customFormat="1" ht="12">
      <c r="A340" s="14"/>
      <c r="B340" s="245"/>
      <c r="C340" s="246"/>
      <c r="D340" s="235" t="s">
        <v>189</v>
      </c>
      <c r="E340" s="247" t="s">
        <v>19</v>
      </c>
      <c r="F340" s="248" t="s">
        <v>198</v>
      </c>
      <c r="G340" s="246"/>
      <c r="H340" s="249">
        <v>19.3</v>
      </c>
      <c r="I340" s="250"/>
      <c r="J340" s="246"/>
      <c r="K340" s="246"/>
      <c r="L340" s="251"/>
      <c r="M340" s="252"/>
      <c r="N340" s="253"/>
      <c r="O340" s="253"/>
      <c r="P340" s="253"/>
      <c r="Q340" s="253"/>
      <c r="R340" s="253"/>
      <c r="S340" s="253"/>
      <c r="T340" s="254"/>
      <c r="U340" s="14"/>
      <c r="V340" s="14"/>
      <c r="W340" s="14"/>
      <c r="X340" s="14"/>
      <c r="Y340" s="14"/>
      <c r="Z340" s="14"/>
      <c r="AA340" s="14"/>
      <c r="AB340" s="14"/>
      <c r="AC340" s="14"/>
      <c r="AD340" s="14"/>
      <c r="AE340" s="14"/>
      <c r="AT340" s="255" t="s">
        <v>189</v>
      </c>
      <c r="AU340" s="255" t="s">
        <v>83</v>
      </c>
      <c r="AV340" s="14" t="s">
        <v>181</v>
      </c>
      <c r="AW340" s="14" t="s">
        <v>35</v>
      </c>
      <c r="AX340" s="14" t="s">
        <v>81</v>
      </c>
      <c r="AY340" s="255" t="s">
        <v>175</v>
      </c>
    </row>
    <row r="341" spans="1:65" s="2" customFormat="1" ht="33" customHeight="1">
      <c r="A341" s="39"/>
      <c r="B341" s="40"/>
      <c r="C341" s="214" t="s">
        <v>509</v>
      </c>
      <c r="D341" s="214" t="s">
        <v>177</v>
      </c>
      <c r="E341" s="215" t="s">
        <v>2491</v>
      </c>
      <c r="F341" s="216" t="s">
        <v>2492</v>
      </c>
      <c r="G341" s="217" t="s">
        <v>215</v>
      </c>
      <c r="H341" s="218">
        <v>2.7</v>
      </c>
      <c r="I341" s="219"/>
      <c r="J341" s="220">
        <f>ROUND(I341*H341,2)</f>
        <v>0</v>
      </c>
      <c r="K341" s="221"/>
      <c r="L341" s="45"/>
      <c r="M341" s="222" t="s">
        <v>19</v>
      </c>
      <c r="N341" s="223" t="s">
        <v>44</v>
      </c>
      <c r="O341" s="85"/>
      <c r="P341" s="224">
        <f>O341*H341</f>
        <v>0</v>
      </c>
      <c r="Q341" s="224">
        <v>2.30102</v>
      </c>
      <c r="R341" s="224">
        <f>Q341*H341</f>
        <v>6.212754</v>
      </c>
      <c r="S341" s="224">
        <v>0</v>
      </c>
      <c r="T341" s="225">
        <f>S341*H341</f>
        <v>0</v>
      </c>
      <c r="U341" s="39"/>
      <c r="V341" s="39"/>
      <c r="W341" s="39"/>
      <c r="X341" s="39"/>
      <c r="Y341" s="39"/>
      <c r="Z341" s="39"/>
      <c r="AA341" s="39"/>
      <c r="AB341" s="39"/>
      <c r="AC341" s="39"/>
      <c r="AD341" s="39"/>
      <c r="AE341" s="39"/>
      <c r="AR341" s="226" t="s">
        <v>181</v>
      </c>
      <c r="AT341" s="226" t="s">
        <v>177</v>
      </c>
      <c r="AU341" s="226" t="s">
        <v>83</v>
      </c>
      <c r="AY341" s="18" t="s">
        <v>175</v>
      </c>
      <c r="BE341" s="227">
        <f>IF(N341="základní",J341,0)</f>
        <v>0</v>
      </c>
      <c r="BF341" s="227">
        <f>IF(N341="snížená",J341,0)</f>
        <v>0</v>
      </c>
      <c r="BG341" s="227">
        <f>IF(N341="zákl. přenesená",J341,0)</f>
        <v>0</v>
      </c>
      <c r="BH341" s="227">
        <f>IF(N341="sníž. přenesená",J341,0)</f>
        <v>0</v>
      </c>
      <c r="BI341" s="227">
        <f>IF(N341="nulová",J341,0)</f>
        <v>0</v>
      </c>
      <c r="BJ341" s="18" t="s">
        <v>81</v>
      </c>
      <c r="BK341" s="227">
        <f>ROUND(I341*H341,2)</f>
        <v>0</v>
      </c>
      <c r="BL341" s="18" t="s">
        <v>181</v>
      </c>
      <c r="BM341" s="226" t="s">
        <v>2493</v>
      </c>
    </row>
    <row r="342" spans="1:47" s="2" customFormat="1" ht="12">
      <c r="A342" s="39"/>
      <c r="B342" s="40"/>
      <c r="C342" s="41"/>
      <c r="D342" s="228" t="s">
        <v>183</v>
      </c>
      <c r="E342" s="41"/>
      <c r="F342" s="229" t="s">
        <v>2494</v>
      </c>
      <c r="G342" s="41"/>
      <c r="H342" s="41"/>
      <c r="I342" s="230"/>
      <c r="J342" s="41"/>
      <c r="K342" s="41"/>
      <c r="L342" s="45"/>
      <c r="M342" s="231"/>
      <c r="N342" s="232"/>
      <c r="O342" s="85"/>
      <c r="P342" s="85"/>
      <c r="Q342" s="85"/>
      <c r="R342" s="85"/>
      <c r="S342" s="85"/>
      <c r="T342" s="86"/>
      <c r="U342" s="39"/>
      <c r="V342" s="39"/>
      <c r="W342" s="39"/>
      <c r="X342" s="39"/>
      <c r="Y342" s="39"/>
      <c r="Z342" s="39"/>
      <c r="AA342" s="39"/>
      <c r="AB342" s="39"/>
      <c r="AC342" s="39"/>
      <c r="AD342" s="39"/>
      <c r="AE342" s="39"/>
      <c r="AT342" s="18" t="s">
        <v>183</v>
      </c>
      <c r="AU342" s="18" t="s">
        <v>83</v>
      </c>
    </row>
    <row r="343" spans="1:47" s="2" customFormat="1" ht="12">
      <c r="A343" s="39"/>
      <c r="B343" s="40"/>
      <c r="C343" s="41"/>
      <c r="D343" s="235" t="s">
        <v>203</v>
      </c>
      <c r="E343" s="41"/>
      <c r="F343" s="256" t="s">
        <v>2495</v>
      </c>
      <c r="G343" s="41"/>
      <c r="H343" s="41"/>
      <c r="I343" s="230"/>
      <c r="J343" s="41"/>
      <c r="K343" s="41"/>
      <c r="L343" s="45"/>
      <c r="M343" s="231"/>
      <c r="N343" s="232"/>
      <c r="O343" s="85"/>
      <c r="P343" s="85"/>
      <c r="Q343" s="85"/>
      <c r="R343" s="85"/>
      <c r="S343" s="85"/>
      <c r="T343" s="86"/>
      <c r="U343" s="39"/>
      <c r="V343" s="39"/>
      <c r="W343" s="39"/>
      <c r="X343" s="39"/>
      <c r="Y343" s="39"/>
      <c r="Z343" s="39"/>
      <c r="AA343" s="39"/>
      <c r="AB343" s="39"/>
      <c r="AC343" s="39"/>
      <c r="AD343" s="39"/>
      <c r="AE343" s="39"/>
      <c r="AT343" s="18" t="s">
        <v>203</v>
      </c>
      <c r="AU343" s="18" t="s">
        <v>83</v>
      </c>
    </row>
    <row r="344" spans="1:51" s="13" customFormat="1" ht="12">
      <c r="A344" s="13"/>
      <c r="B344" s="233"/>
      <c r="C344" s="234"/>
      <c r="D344" s="235" t="s">
        <v>189</v>
      </c>
      <c r="E344" s="236" t="s">
        <v>19</v>
      </c>
      <c r="F344" s="237" t="s">
        <v>2496</v>
      </c>
      <c r="G344" s="234"/>
      <c r="H344" s="238">
        <v>0.253</v>
      </c>
      <c r="I344" s="239"/>
      <c r="J344" s="234"/>
      <c r="K344" s="234"/>
      <c r="L344" s="240"/>
      <c r="M344" s="241"/>
      <c r="N344" s="242"/>
      <c r="O344" s="242"/>
      <c r="P344" s="242"/>
      <c r="Q344" s="242"/>
      <c r="R344" s="242"/>
      <c r="S344" s="242"/>
      <c r="T344" s="243"/>
      <c r="U344" s="13"/>
      <c r="V344" s="13"/>
      <c r="W344" s="13"/>
      <c r="X344" s="13"/>
      <c r="Y344" s="13"/>
      <c r="Z344" s="13"/>
      <c r="AA344" s="13"/>
      <c r="AB344" s="13"/>
      <c r="AC344" s="13"/>
      <c r="AD344" s="13"/>
      <c r="AE344" s="13"/>
      <c r="AT344" s="244" t="s">
        <v>189</v>
      </c>
      <c r="AU344" s="244" t="s">
        <v>83</v>
      </c>
      <c r="AV344" s="13" t="s">
        <v>83</v>
      </c>
      <c r="AW344" s="13" t="s">
        <v>35</v>
      </c>
      <c r="AX344" s="13" t="s">
        <v>73</v>
      </c>
      <c r="AY344" s="244" t="s">
        <v>175</v>
      </c>
    </row>
    <row r="345" spans="1:51" s="13" customFormat="1" ht="12">
      <c r="A345" s="13"/>
      <c r="B345" s="233"/>
      <c r="C345" s="234"/>
      <c r="D345" s="235" t="s">
        <v>189</v>
      </c>
      <c r="E345" s="236" t="s">
        <v>19</v>
      </c>
      <c r="F345" s="237" t="s">
        <v>2497</v>
      </c>
      <c r="G345" s="234"/>
      <c r="H345" s="238">
        <v>0.197</v>
      </c>
      <c r="I345" s="239"/>
      <c r="J345" s="234"/>
      <c r="K345" s="234"/>
      <c r="L345" s="240"/>
      <c r="M345" s="241"/>
      <c r="N345" s="242"/>
      <c r="O345" s="242"/>
      <c r="P345" s="242"/>
      <c r="Q345" s="242"/>
      <c r="R345" s="242"/>
      <c r="S345" s="242"/>
      <c r="T345" s="243"/>
      <c r="U345" s="13"/>
      <c r="V345" s="13"/>
      <c r="W345" s="13"/>
      <c r="X345" s="13"/>
      <c r="Y345" s="13"/>
      <c r="Z345" s="13"/>
      <c r="AA345" s="13"/>
      <c r="AB345" s="13"/>
      <c r="AC345" s="13"/>
      <c r="AD345" s="13"/>
      <c r="AE345" s="13"/>
      <c r="AT345" s="244" t="s">
        <v>189</v>
      </c>
      <c r="AU345" s="244" t="s">
        <v>83</v>
      </c>
      <c r="AV345" s="13" t="s">
        <v>83</v>
      </c>
      <c r="AW345" s="13" t="s">
        <v>35</v>
      </c>
      <c r="AX345" s="13" t="s">
        <v>73</v>
      </c>
      <c r="AY345" s="244" t="s">
        <v>175</v>
      </c>
    </row>
    <row r="346" spans="1:51" s="13" customFormat="1" ht="12">
      <c r="A346" s="13"/>
      <c r="B346" s="233"/>
      <c r="C346" s="234"/>
      <c r="D346" s="235" t="s">
        <v>189</v>
      </c>
      <c r="E346" s="236" t="s">
        <v>19</v>
      </c>
      <c r="F346" s="237" t="s">
        <v>2498</v>
      </c>
      <c r="G346" s="234"/>
      <c r="H346" s="238">
        <v>1.671</v>
      </c>
      <c r="I346" s="239"/>
      <c r="J346" s="234"/>
      <c r="K346" s="234"/>
      <c r="L346" s="240"/>
      <c r="M346" s="241"/>
      <c r="N346" s="242"/>
      <c r="O346" s="242"/>
      <c r="P346" s="242"/>
      <c r="Q346" s="242"/>
      <c r="R346" s="242"/>
      <c r="S346" s="242"/>
      <c r="T346" s="243"/>
      <c r="U346" s="13"/>
      <c r="V346" s="13"/>
      <c r="W346" s="13"/>
      <c r="X346" s="13"/>
      <c r="Y346" s="13"/>
      <c r="Z346" s="13"/>
      <c r="AA346" s="13"/>
      <c r="AB346" s="13"/>
      <c r="AC346" s="13"/>
      <c r="AD346" s="13"/>
      <c r="AE346" s="13"/>
      <c r="AT346" s="244" t="s">
        <v>189</v>
      </c>
      <c r="AU346" s="244" t="s">
        <v>83</v>
      </c>
      <c r="AV346" s="13" t="s">
        <v>83</v>
      </c>
      <c r="AW346" s="13" t="s">
        <v>35</v>
      </c>
      <c r="AX346" s="13" t="s">
        <v>73</v>
      </c>
      <c r="AY346" s="244" t="s">
        <v>175</v>
      </c>
    </row>
    <row r="347" spans="1:51" s="13" customFormat="1" ht="12">
      <c r="A347" s="13"/>
      <c r="B347" s="233"/>
      <c r="C347" s="234"/>
      <c r="D347" s="235" t="s">
        <v>189</v>
      </c>
      <c r="E347" s="236" t="s">
        <v>19</v>
      </c>
      <c r="F347" s="237" t="s">
        <v>2499</v>
      </c>
      <c r="G347" s="234"/>
      <c r="H347" s="238">
        <v>0.272</v>
      </c>
      <c r="I347" s="239"/>
      <c r="J347" s="234"/>
      <c r="K347" s="234"/>
      <c r="L347" s="240"/>
      <c r="M347" s="241"/>
      <c r="N347" s="242"/>
      <c r="O347" s="242"/>
      <c r="P347" s="242"/>
      <c r="Q347" s="242"/>
      <c r="R347" s="242"/>
      <c r="S347" s="242"/>
      <c r="T347" s="243"/>
      <c r="U347" s="13"/>
      <c r="V347" s="13"/>
      <c r="W347" s="13"/>
      <c r="X347" s="13"/>
      <c r="Y347" s="13"/>
      <c r="Z347" s="13"/>
      <c r="AA347" s="13"/>
      <c r="AB347" s="13"/>
      <c r="AC347" s="13"/>
      <c r="AD347" s="13"/>
      <c r="AE347" s="13"/>
      <c r="AT347" s="244" t="s">
        <v>189</v>
      </c>
      <c r="AU347" s="244" t="s">
        <v>83</v>
      </c>
      <c r="AV347" s="13" t="s">
        <v>83</v>
      </c>
      <c r="AW347" s="13" t="s">
        <v>35</v>
      </c>
      <c r="AX347" s="13" t="s">
        <v>73</v>
      </c>
      <c r="AY347" s="244" t="s">
        <v>175</v>
      </c>
    </row>
    <row r="348" spans="1:51" s="13" customFormat="1" ht="12">
      <c r="A348" s="13"/>
      <c r="B348" s="233"/>
      <c r="C348" s="234"/>
      <c r="D348" s="235" t="s">
        <v>189</v>
      </c>
      <c r="E348" s="236" t="s">
        <v>19</v>
      </c>
      <c r="F348" s="237" t="s">
        <v>2500</v>
      </c>
      <c r="G348" s="234"/>
      <c r="H348" s="238">
        <v>0.093</v>
      </c>
      <c r="I348" s="239"/>
      <c r="J348" s="234"/>
      <c r="K348" s="234"/>
      <c r="L348" s="240"/>
      <c r="M348" s="241"/>
      <c r="N348" s="242"/>
      <c r="O348" s="242"/>
      <c r="P348" s="242"/>
      <c r="Q348" s="242"/>
      <c r="R348" s="242"/>
      <c r="S348" s="242"/>
      <c r="T348" s="243"/>
      <c r="U348" s="13"/>
      <c r="V348" s="13"/>
      <c r="W348" s="13"/>
      <c r="X348" s="13"/>
      <c r="Y348" s="13"/>
      <c r="Z348" s="13"/>
      <c r="AA348" s="13"/>
      <c r="AB348" s="13"/>
      <c r="AC348" s="13"/>
      <c r="AD348" s="13"/>
      <c r="AE348" s="13"/>
      <c r="AT348" s="244" t="s">
        <v>189</v>
      </c>
      <c r="AU348" s="244" t="s">
        <v>83</v>
      </c>
      <c r="AV348" s="13" t="s">
        <v>83</v>
      </c>
      <c r="AW348" s="13" t="s">
        <v>35</v>
      </c>
      <c r="AX348" s="13" t="s">
        <v>73</v>
      </c>
      <c r="AY348" s="244" t="s">
        <v>175</v>
      </c>
    </row>
    <row r="349" spans="1:51" s="13" customFormat="1" ht="12">
      <c r="A349" s="13"/>
      <c r="B349" s="233"/>
      <c r="C349" s="234"/>
      <c r="D349" s="235" t="s">
        <v>189</v>
      </c>
      <c r="E349" s="236" t="s">
        <v>19</v>
      </c>
      <c r="F349" s="237" t="s">
        <v>2501</v>
      </c>
      <c r="G349" s="234"/>
      <c r="H349" s="238">
        <v>0.073</v>
      </c>
      <c r="I349" s="239"/>
      <c r="J349" s="234"/>
      <c r="K349" s="234"/>
      <c r="L349" s="240"/>
      <c r="M349" s="241"/>
      <c r="N349" s="242"/>
      <c r="O349" s="242"/>
      <c r="P349" s="242"/>
      <c r="Q349" s="242"/>
      <c r="R349" s="242"/>
      <c r="S349" s="242"/>
      <c r="T349" s="243"/>
      <c r="U349" s="13"/>
      <c r="V349" s="13"/>
      <c r="W349" s="13"/>
      <c r="X349" s="13"/>
      <c r="Y349" s="13"/>
      <c r="Z349" s="13"/>
      <c r="AA349" s="13"/>
      <c r="AB349" s="13"/>
      <c r="AC349" s="13"/>
      <c r="AD349" s="13"/>
      <c r="AE349" s="13"/>
      <c r="AT349" s="244" t="s">
        <v>189</v>
      </c>
      <c r="AU349" s="244" t="s">
        <v>83</v>
      </c>
      <c r="AV349" s="13" t="s">
        <v>83</v>
      </c>
      <c r="AW349" s="13" t="s">
        <v>35</v>
      </c>
      <c r="AX349" s="13" t="s">
        <v>73</v>
      </c>
      <c r="AY349" s="244" t="s">
        <v>175</v>
      </c>
    </row>
    <row r="350" spans="1:51" s="13" customFormat="1" ht="12">
      <c r="A350" s="13"/>
      <c r="B350" s="233"/>
      <c r="C350" s="234"/>
      <c r="D350" s="235" t="s">
        <v>189</v>
      </c>
      <c r="E350" s="236" t="s">
        <v>19</v>
      </c>
      <c r="F350" s="237" t="s">
        <v>2502</v>
      </c>
      <c r="G350" s="234"/>
      <c r="H350" s="238">
        <v>0.095</v>
      </c>
      <c r="I350" s="239"/>
      <c r="J350" s="234"/>
      <c r="K350" s="234"/>
      <c r="L350" s="240"/>
      <c r="M350" s="241"/>
      <c r="N350" s="242"/>
      <c r="O350" s="242"/>
      <c r="P350" s="242"/>
      <c r="Q350" s="242"/>
      <c r="R350" s="242"/>
      <c r="S350" s="242"/>
      <c r="T350" s="243"/>
      <c r="U350" s="13"/>
      <c r="V350" s="13"/>
      <c r="W350" s="13"/>
      <c r="X350" s="13"/>
      <c r="Y350" s="13"/>
      <c r="Z350" s="13"/>
      <c r="AA350" s="13"/>
      <c r="AB350" s="13"/>
      <c r="AC350" s="13"/>
      <c r="AD350" s="13"/>
      <c r="AE350" s="13"/>
      <c r="AT350" s="244" t="s">
        <v>189</v>
      </c>
      <c r="AU350" s="244" t="s">
        <v>83</v>
      </c>
      <c r="AV350" s="13" t="s">
        <v>83</v>
      </c>
      <c r="AW350" s="13" t="s">
        <v>35</v>
      </c>
      <c r="AX350" s="13" t="s">
        <v>73</v>
      </c>
      <c r="AY350" s="244" t="s">
        <v>175</v>
      </c>
    </row>
    <row r="351" spans="1:51" s="14" customFormat="1" ht="12">
      <c r="A351" s="14"/>
      <c r="B351" s="245"/>
      <c r="C351" s="246"/>
      <c r="D351" s="235" t="s">
        <v>189</v>
      </c>
      <c r="E351" s="247" t="s">
        <v>19</v>
      </c>
      <c r="F351" s="248" t="s">
        <v>198</v>
      </c>
      <c r="G351" s="246"/>
      <c r="H351" s="249">
        <v>2.654</v>
      </c>
      <c r="I351" s="250"/>
      <c r="J351" s="246"/>
      <c r="K351" s="246"/>
      <c r="L351" s="251"/>
      <c r="M351" s="252"/>
      <c r="N351" s="253"/>
      <c r="O351" s="253"/>
      <c r="P351" s="253"/>
      <c r="Q351" s="253"/>
      <c r="R351" s="253"/>
      <c r="S351" s="253"/>
      <c r="T351" s="254"/>
      <c r="U351" s="14"/>
      <c r="V351" s="14"/>
      <c r="W351" s="14"/>
      <c r="X351" s="14"/>
      <c r="Y351" s="14"/>
      <c r="Z351" s="14"/>
      <c r="AA351" s="14"/>
      <c r="AB351" s="14"/>
      <c r="AC351" s="14"/>
      <c r="AD351" s="14"/>
      <c r="AE351" s="14"/>
      <c r="AT351" s="255" t="s">
        <v>189</v>
      </c>
      <c r="AU351" s="255" t="s">
        <v>83</v>
      </c>
      <c r="AV351" s="14" t="s">
        <v>181</v>
      </c>
      <c r="AW351" s="14" t="s">
        <v>35</v>
      </c>
      <c r="AX351" s="14" t="s">
        <v>73</v>
      </c>
      <c r="AY351" s="255" t="s">
        <v>175</v>
      </c>
    </row>
    <row r="352" spans="1:51" s="13" customFormat="1" ht="12">
      <c r="A352" s="13"/>
      <c r="B352" s="233"/>
      <c r="C352" s="234"/>
      <c r="D352" s="235" t="s">
        <v>189</v>
      </c>
      <c r="E352" s="236" t="s">
        <v>19</v>
      </c>
      <c r="F352" s="237" t="s">
        <v>2503</v>
      </c>
      <c r="G352" s="234"/>
      <c r="H352" s="238">
        <v>2.7</v>
      </c>
      <c r="I352" s="239"/>
      <c r="J352" s="234"/>
      <c r="K352" s="234"/>
      <c r="L352" s="240"/>
      <c r="M352" s="241"/>
      <c r="N352" s="242"/>
      <c r="O352" s="242"/>
      <c r="P352" s="242"/>
      <c r="Q352" s="242"/>
      <c r="R352" s="242"/>
      <c r="S352" s="242"/>
      <c r="T352" s="243"/>
      <c r="U352" s="13"/>
      <c r="V352" s="13"/>
      <c r="W352" s="13"/>
      <c r="X352" s="13"/>
      <c r="Y352" s="13"/>
      <c r="Z352" s="13"/>
      <c r="AA352" s="13"/>
      <c r="AB352" s="13"/>
      <c r="AC352" s="13"/>
      <c r="AD352" s="13"/>
      <c r="AE352" s="13"/>
      <c r="AT352" s="244" t="s">
        <v>189</v>
      </c>
      <c r="AU352" s="244" t="s">
        <v>83</v>
      </c>
      <c r="AV352" s="13" t="s">
        <v>83</v>
      </c>
      <c r="AW352" s="13" t="s">
        <v>35</v>
      </c>
      <c r="AX352" s="13" t="s">
        <v>81</v>
      </c>
      <c r="AY352" s="244" t="s">
        <v>175</v>
      </c>
    </row>
    <row r="353" spans="1:65" s="2" customFormat="1" ht="37.8" customHeight="1">
      <c r="A353" s="39"/>
      <c r="B353" s="40"/>
      <c r="C353" s="214" t="s">
        <v>517</v>
      </c>
      <c r="D353" s="214" t="s">
        <v>177</v>
      </c>
      <c r="E353" s="215" t="s">
        <v>2504</v>
      </c>
      <c r="F353" s="216" t="s">
        <v>2505</v>
      </c>
      <c r="G353" s="217" t="s">
        <v>215</v>
      </c>
      <c r="H353" s="218">
        <v>1.224</v>
      </c>
      <c r="I353" s="219"/>
      <c r="J353" s="220">
        <f>ROUND(I353*H353,2)</f>
        <v>0</v>
      </c>
      <c r="K353" s="221"/>
      <c r="L353" s="45"/>
      <c r="M353" s="222" t="s">
        <v>19</v>
      </c>
      <c r="N353" s="223" t="s">
        <v>44</v>
      </c>
      <c r="O353" s="85"/>
      <c r="P353" s="224">
        <f>O353*H353</f>
        <v>0</v>
      </c>
      <c r="Q353" s="224">
        <v>0</v>
      </c>
      <c r="R353" s="224">
        <f>Q353*H353</f>
        <v>0</v>
      </c>
      <c r="S353" s="224">
        <v>0</v>
      </c>
      <c r="T353" s="225">
        <f>S353*H353</f>
        <v>0</v>
      </c>
      <c r="U353" s="39"/>
      <c r="V353" s="39"/>
      <c r="W353" s="39"/>
      <c r="X353" s="39"/>
      <c r="Y353" s="39"/>
      <c r="Z353" s="39"/>
      <c r="AA353" s="39"/>
      <c r="AB353" s="39"/>
      <c r="AC353" s="39"/>
      <c r="AD353" s="39"/>
      <c r="AE353" s="39"/>
      <c r="AR353" s="226" t="s">
        <v>181</v>
      </c>
      <c r="AT353" s="226" t="s">
        <v>177</v>
      </c>
      <c r="AU353" s="226" t="s">
        <v>83</v>
      </c>
      <c r="AY353" s="18" t="s">
        <v>175</v>
      </c>
      <c r="BE353" s="227">
        <f>IF(N353="základní",J353,0)</f>
        <v>0</v>
      </c>
      <c r="BF353" s="227">
        <f>IF(N353="snížená",J353,0)</f>
        <v>0</v>
      </c>
      <c r="BG353" s="227">
        <f>IF(N353="zákl. přenesená",J353,0)</f>
        <v>0</v>
      </c>
      <c r="BH353" s="227">
        <f>IF(N353="sníž. přenesená",J353,0)</f>
        <v>0</v>
      </c>
      <c r="BI353" s="227">
        <f>IF(N353="nulová",J353,0)</f>
        <v>0</v>
      </c>
      <c r="BJ353" s="18" t="s">
        <v>81</v>
      </c>
      <c r="BK353" s="227">
        <f>ROUND(I353*H353,2)</f>
        <v>0</v>
      </c>
      <c r="BL353" s="18" t="s">
        <v>181</v>
      </c>
      <c r="BM353" s="226" t="s">
        <v>2506</v>
      </c>
    </row>
    <row r="354" spans="1:47" s="2" customFormat="1" ht="12">
      <c r="A354" s="39"/>
      <c r="B354" s="40"/>
      <c r="C354" s="41"/>
      <c r="D354" s="228" t="s">
        <v>183</v>
      </c>
      <c r="E354" s="41"/>
      <c r="F354" s="229" t="s">
        <v>2507</v>
      </c>
      <c r="G354" s="41"/>
      <c r="H354" s="41"/>
      <c r="I354" s="230"/>
      <c r="J354" s="41"/>
      <c r="K354" s="41"/>
      <c r="L354" s="45"/>
      <c r="M354" s="231"/>
      <c r="N354" s="232"/>
      <c r="O354" s="85"/>
      <c r="P354" s="85"/>
      <c r="Q354" s="85"/>
      <c r="R354" s="85"/>
      <c r="S354" s="85"/>
      <c r="T354" s="86"/>
      <c r="U354" s="39"/>
      <c r="V354" s="39"/>
      <c r="W354" s="39"/>
      <c r="X354" s="39"/>
      <c r="Y354" s="39"/>
      <c r="Z354" s="39"/>
      <c r="AA354" s="39"/>
      <c r="AB354" s="39"/>
      <c r="AC354" s="39"/>
      <c r="AD354" s="39"/>
      <c r="AE354" s="39"/>
      <c r="AT354" s="18" t="s">
        <v>183</v>
      </c>
      <c r="AU354" s="18" t="s">
        <v>83</v>
      </c>
    </row>
    <row r="355" spans="1:51" s="13" customFormat="1" ht="12">
      <c r="A355" s="13"/>
      <c r="B355" s="233"/>
      <c r="C355" s="234"/>
      <c r="D355" s="235" t="s">
        <v>189</v>
      </c>
      <c r="E355" s="236" t="s">
        <v>19</v>
      </c>
      <c r="F355" s="237" t="s">
        <v>2508</v>
      </c>
      <c r="G355" s="234"/>
      <c r="H355" s="238">
        <v>1.224</v>
      </c>
      <c r="I355" s="239"/>
      <c r="J355" s="234"/>
      <c r="K355" s="234"/>
      <c r="L355" s="240"/>
      <c r="M355" s="241"/>
      <c r="N355" s="242"/>
      <c r="O355" s="242"/>
      <c r="P355" s="242"/>
      <c r="Q355" s="242"/>
      <c r="R355" s="242"/>
      <c r="S355" s="242"/>
      <c r="T355" s="243"/>
      <c r="U355" s="13"/>
      <c r="V355" s="13"/>
      <c r="W355" s="13"/>
      <c r="X355" s="13"/>
      <c r="Y355" s="13"/>
      <c r="Z355" s="13"/>
      <c r="AA355" s="13"/>
      <c r="AB355" s="13"/>
      <c r="AC355" s="13"/>
      <c r="AD355" s="13"/>
      <c r="AE355" s="13"/>
      <c r="AT355" s="244" t="s">
        <v>189</v>
      </c>
      <c r="AU355" s="244" t="s">
        <v>83</v>
      </c>
      <c r="AV355" s="13" t="s">
        <v>83</v>
      </c>
      <c r="AW355" s="13" t="s">
        <v>35</v>
      </c>
      <c r="AX355" s="13" t="s">
        <v>81</v>
      </c>
      <c r="AY355" s="244" t="s">
        <v>175</v>
      </c>
    </row>
    <row r="356" spans="1:65" s="2" customFormat="1" ht="33" customHeight="1">
      <c r="A356" s="39"/>
      <c r="B356" s="40"/>
      <c r="C356" s="214" t="s">
        <v>522</v>
      </c>
      <c r="D356" s="214" t="s">
        <v>177</v>
      </c>
      <c r="E356" s="215" t="s">
        <v>2509</v>
      </c>
      <c r="F356" s="216" t="s">
        <v>2510</v>
      </c>
      <c r="G356" s="217" t="s">
        <v>180</v>
      </c>
      <c r="H356" s="218">
        <v>8.5</v>
      </c>
      <c r="I356" s="219"/>
      <c r="J356" s="220">
        <f>ROUND(I356*H356,2)</f>
        <v>0</v>
      </c>
      <c r="K356" s="221"/>
      <c r="L356" s="45"/>
      <c r="M356" s="222" t="s">
        <v>19</v>
      </c>
      <c r="N356" s="223" t="s">
        <v>44</v>
      </c>
      <c r="O356" s="85"/>
      <c r="P356" s="224">
        <f>O356*H356</f>
        <v>0</v>
      </c>
      <c r="Q356" s="224">
        <v>0.26141</v>
      </c>
      <c r="R356" s="224">
        <f>Q356*H356</f>
        <v>2.2219849999999997</v>
      </c>
      <c r="S356" s="224">
        <v>0</v>
      </c>
      <c r="T356" s="225">
        <f>S356*H356</f>
        <v>0</v>
      </c>
      <c r="U356" s="39"/>
      <c r="V356" s="39"/>
      <c r="W356" s="39"/>
      <c r="X356" s="39"/>
      <c r="Y356" s="39"/>
      <c r="Z356" s="39"/>
      <c r="AA356" s="39"/>
      <c r="AB356" s="39"/>
      <c r="AC356" s="39"/>
      <c r="AD356" s="39"/>
      <c r="AE356" s="39"/>
      <c r="AR356" s="226" t="s">
        <v>181</v>
      </c>
      <c r="AT356" s="226" t="s">
        <v>177</v>
      </c>
      <c r="AU356" s="226" t="s">
        <v>83</v>
      </c>
      <c r="AY356" s="18" t="s">
        <v>175</v>
      </c>
      <c r="BE356" s="227">
        <f>IF(N356="základní",J356,0)</f>
        <v>0</v>
      </c>
      <c r="BF356" s="227">
        <f>IF(N356="snížená",J356,0)</f>
        <v>0</v>
      </c>
      <c r="BG356" s="227">
        <f>IF(N356="zákl. přenesená",J356,0)</f>
        <v>0</v>
      </c>
      <c r="BH356" s="227">
        <f>IF(N356="sníž. přenesená",J356,0)</f>
        <v>0</v>
      </c>
      <c r="BI356" s="227">
        <f>IF(N356="nulová",J356,0)</f>
        <v>0</v>
      </c>
      <c r="BJ356" s="18" t="s">
        <v>81</v>
      </c>
      <c r="BK356" s="227">
        <f>ROUND(I356*H356,2)</f>
        <v>0</v>
      </c>
      <c r="BL356" s="18" t="s">
        <v>181</v>
      </c>
      <c r="BM356" s="226" t="s">
        <v>2511</v>
      </c>
    </row>
    <row r="357" spans="1:47" s="2" customFormat="1" ht="12">
      <c r="A357" s="39"/>
      <c r="B357" s="40"/>
      <c r="C357" s="41"/>
      <c r="D357" s="228" t="s">
        <v>183</v>
      </c>
      <c r="E357" s="41"/>
      <c r="F357" s="229" t="s">
        <v>2512</v>
      </c>
      <c r="G357" s="41"/>
      <c r="H357" s="41"/>
      <c r="I357" s="230"/>
      <c r="J357" s="41"/>
      <c r="K357" s="41"/>
      <c r="L357" s="45"/>
      <c r="M357" s="231"/>
      <c r="N357" s="232"/>
      <c r="O357" s="85"/>
      <c r="P357" s="85"/>
      <c r="Q357" s="85"/>
      <c r="R357" s="85"/>
      <c r="S357" s="85"/>
      <c r="T357" s="86"/>
      <c r="U357" s="39"/>
      <c r="V357" s="39"/>
      <c r="W357" s="39"/>
      <c r="X357" s="39"/>
      <c r="Y357" s="39"/>
      <c r="Z357" s="39"/>
      <c r="AA357" s="39"/>
      <c r="AB357" s="39"/>
      <c r="AC357" s="39"/>
      <c r="AD357" s="39"/>
      <c r="AE357" s="39"/>
      <c r="AT357" s="18" t="s">
        <v>183</v>
      </c>
      <c r="AU357" s="18" t="s">
        <v>83</v>
      </c>
    </row>
    <row r="358" spans="1:51" s="13" customFormat="1" ht="12">
      <c r="A358" s="13"/>
      <c r="B358" s="233"/>
      <c r="C358" s="234"/>
      <c r="D358" s="235" t="s">
        <v>189</v>
      </c>
      <c r="E358" s="236" t="s">
        <v>19</v>
      </c>
      <c r="F358" s="237" t="s">
        <v>2513</v>
      </c>
      <c r="G358" s="234"/>
      <c r="H358" s="238">
        <v>8.5</v>
      </c>
      <c r="I358" s="239"/>
      <c r="J358" s="234"/>
      <c r="K358" s="234"/>
      <c r="L358" s="240"/>
      <c r="M358" s="241"/>
      <c r="N358" s="242"/>
      <c r="O358" s="242"/>
      <c r="P358" s="242"/>
      <c r="Q358" s="242"/>
      <c r="R358" s="242"/>
      <c r="S358" s="242"/>
      <c r="T358" s="243"/>
      <c r="U358" s="13"/>
      <c r="V358" s="13"/>
      <c r="W358" s="13"/>
      <c r="X358" s="13"/>
      <c r="Y358" s="13"/>
      <c r="Z358" s="13"/>
      <c r="AA358" s="13"/>
      <c r="AB358" s="13"/>
      <c r="AC358" s="13"/>
      <c r="AD358" s="13"/>
      <c r="AE358" s="13"/>
      <c r="AT358" s="244" t="s">
        <v>189</v>
      </c>
      <c r="AU358" s="244" t="s">
        <v>83</v>
      </c>
      <c r="AV358" s="13" t="s">
        <v>83</v>
      </c>
      <c r="AW358" s="13" t="s">
        <v>35</v>
      </c>
      <c r="AX358" s="13" t="s">
        <v>81</v>
      </c>
      <c r="AY358" s="244" t="s">
        <v>175</v>
      </c>
    </row>
    <row r="359" spans="1:63" s="12" customFormat="1" ht="22.8" customHeight="1">
      <c r="A359" s="12"/>
      <c r="B359" s="198"/>
      <c r="C359" s="199"/>
      <c r="D359" s="200" t="s">
        <v>72</v>
      </c>
      <c r="E359" s="212" t="s">
        <v>715</v>
      </c>
      <c r="F359" s="212" t="s">
        <v>716</v>
      </c>
      <c r="G359" s="199"/>
      <c r="H359" s="199"/>
      <c r="I359" s="202"/>
      <c r="J359" s="213">
        <f>BK359</f>
        <v>0</v>
      </c>
      <c r="K359" s="199"/>
      <c r="L359" s="204"/>
      <c r="M359" s="205"/>
      <c r="N359" s="206"/>
      <c r="O359" s="206"/>
      <c r="P359" s="207">
        <f>SUM(P360:P362)</f>
        <v>0</v>
      </c>
      <c r="Q359" s="206"/>
      <c r="R359" s="207">
        <f>SUM(R360:R362)</f>
        <v>0</v>
      </c>
      <c r="S359" s="206"/>
      <c r="T359" s="208">
        <f>SUM(T360:T362)</f>
        <v>0</v>
      </c>
      <c r="U359" s="12"/>
      <c r="V359" s="12"/>
      <c r="W359" s="12"/>
      <c r="X359" s="12"/>
      <c r="Y359" s="12"/>
      <c r="Z359" s="12"/>
      <c r="AA359" s="12"/>
      <c r="AB359" s="12"/>
      <c r="AC359" s="12"/>
      <c r="AD359" s="12"/>
      <c r="AE359" s="12"/>
      <c r="AR359" s="209" t="s">
        <v>81</v>
      </c>
      <c r="AT359" s="210" t="s">
        <v>72</v>
      </c>
      <c r="AU359" s="210" t="s">
        <v>81</v>
      </c>
      <c r="AY359" s="209" t="s">
        <v>175</v>
      </c>
      <c r="BK359" s="211">
        <f>SUM(BK360:BK362)</f>
        <v>0</v>
      </c>
    </row>
    <row r="360" spans="1:65" s="2" customFormat="1" ht="55.5" customHeight="1">
      <c r="A360" s="39"/>
      <c r="B360" s="40"/>
      <c r="C360" s="214" t="s">
        <v>526</v>
      </c>
      <c r="D360" s="214" t="s">
        <v>177</v>
      </c>
      <c r="E360" s="215" t="s">
        <v>2514</v>
      </c>
      <c r="F360" s="216" t="s">
        <v>2515</v>
      </c>
      <c r="G360" s="217" t="s">
        <v>281</v>
      </c>
      <c r="H360" s="218">
        <v>136.979</v>
      </c>
      <c r="I360" s="219"/>
      <c r="J360" s="220">
        <f>ROUND(I360*H360,2)</f>
        <v>0</v>
      </c>
      <c r="K360" s="221"/>
      <c r="L360" s="45"/>
      <c r="M360" s="222" t="s">
        <v>19</v>
      </c>
      <c r="N360" s="223" t="s">
        <v>44</v>
      </c>
      <c r="O360" s="85"/>
      <c r="P360" s="224">
        <f>O360*H360</f>
        <v>0</v>
      </c>
      <c r="Q360" s="224">
        <v>0</v>
      </c>
      <c r="R360" s="224">
        <f>Q360*H360</f>
        <v>0</v>
      </c>
      <c r="S360" s="224">
        <v>0</v>
      </c>
      <c r="T360" s="225">
        <f>S360*H360</f>
        <v>0</v>
      </c>
      <c r="U360" s="39"/>
      <c r="V360" s="39"/>
      <c r="W360" s="39"/>
      <c r="X360" s="39"/>
      <c r="Y360" s="39"/>
      <c r="Z360" s="39"/>
      <c r="AA360" s="39"/>
      <c r="AB360" s="39"/>
      <c r="AC360" s="39"/>
      <c r="AD360" s="39"/>
      <c r="AE360" s="39"/>
      <c r="AR360" s="226" t="s">
        <v>181</v>
      </c>
      <c r="AT360" s="226" t="s">
        <v>177</v>
      </c>
      <c r="AU360" s="226" t="s">
        <v>83</v>
      </c>
      <c r="AY360" s="18" t="s">
        <v>175</v>
      </c>
      <c r="BE360" s="227">
        <f>IF(N360="základní",J360,0)</f>
        <v>0</v>
      </c>
      <c r="BF360" s="227">
        <f>IF(N360="snížená",J360,0)</f>
        <v>0</v>
      </c>
      <c r="BG360" s="227">
        <f>IF(N360="zákl. přenesená",J360,0)</f>
        <v>0</v>
      </c>
      <c r="BH360" s="227">
        <f>IF(N360="sníž. přenesená",J360,0)</f>
        <v>0</v>
      </c>
      <c r="BI360" s="227">
        <f>IF(N360="nulová",J360,0)</f>
        <v>0</v>
      </c>
      <c r="BJ360" s="18" t="s">
        <v>81</v>
      </c>
      <c r="BK360" s="227">
        <f>ROUND(I360*H360,2)</f>
        <v>0</v>
      </c>
      <c r="BL360" s="18" t="s">
        <v>181</v>
      </c>
      <c r="BM360" s="226" t="s">
        <v>2516</v>
      </c>
    </row>
    <row r="361" spans="1:47" s="2" customFormat="1" ht="12">
      <c r="A361" s="39"/>
      <c r="B361" s="40"/>
      <c r="C361" s="41"/>
      <c r="D361" s="228" t="s">
        <v>183</v>
      </c>
      <c r="E361" s="41"/>
      <c r="F361" s="229" t="s">
        <v>2517</v>
      </c>
      <c r="G361" s="41"/>
      <c r="H361" s="41"/>
      <c r="I361" s="230"/>
      <c r="J361" s="41"/>
      <c r="K361" s="41"/>
      <c r="L361" s="45"/>
      <c r="M361" s="231"/>
      <c r="N361" s="232"/>
      <c r="O361" s="85"/>
      <c r="P361" s="85"/>
      <c r="Q361" s="85"/>
      <c r="R361" s="85"/>
      <c r="S361" s="85"/>
      <c r="T361" s="86"/>
      <c r="U361" s="39"/>
      <c r="V361" s="39"/>
      <c r="W361" s="39"/>
      <c r="X361" s="39"/>
      <c r="Y361" s="39"/>
      <c r="Z361" s="39"/>
      <c r="AA361" s="39"/>
      <c r="AB361" s="39"/>
      <c r="AC361" s="39"/>
      <c r="AD361" s="39"/>
      <c r="AE361" s="39"/>
      <c r="AT361" s="18" t="s">
        <v>183</v>
      </c>
      <c r="AU361" s="18" t="s">
        <v>83</v>
      </c>
    </row>
    <row r="362" spans="1:47" s="2" customFormat="1" ht="12">
      <c r="A362" s="39"/>
      <c r="B362" s="40"/>
      <c r="C362" s="41"/>
      <c r="D362" s="235" t="s">
        <v>203</v>
      </c>
      <c r="E362" s="41"/>
      <c r="F362" s="256" t="s">
        <v>2518</v>
      </c>
      <c r="G362" s="41"/>
      <c r="H362" s="41"/>
      <c r="I362" s="230"/>
      <c r="J362" s="41"/>
      <c r="K362" s="41"/>
      <c r="L362" s="45"/>
      <c r="M362" s="231"/>
      <c r="N362" s="232"/>
      <c r="O362" s="85"/>
      <c r="P362" s="85"/>
      <c r="Q362" s="85"/>
      <c r="R362" s="85"/>
      <c r="S362" s="85"/>
      <c r="T362" s="86"/>
      <c r="U362" s="39"/>
      <c r="V362" s="39"/>
      <c r="W362" s="39"/>
      <c r="X362" s="39"/>
      <c r="Y362" s="39"/>
      <c r="Z362" s="39"/>
      <c r="AA362" s="39"/>
      <c r="AB362" s="39"/>
      <c r="AC362" s="39"/>
      <c r="AD362" s="39"/>
      <c r="AE362" s="39"/>
      <c r="AT362" s="18" t="s">
        <v>203</v>
      </c>
      <c r="AU362" s="18" t="s">
        <v>83</v>
      </c>
    </row>
    <row r="363" spans="1:63" s="12" customFormat="1" ht="25.9" customHeight="1">
      <c r="A363" s="12"/>
      <c r="B363" s="198"/>
      <c r="C363" s="199"/>
      <c r="D363" s="200" t="s">
        <v>72</v>
      </c>
      <c r="E363" s="201" t="s">
        <v>733</v>
      </c>
      <c r="F363" s="201" t="s">
        <v>734</v>
      </c>
      <c r="G363" s="199"/>
      <c r="H363" s="199"/>
      <c r="I363" s="202"/>
      <c r="J363" s="203">
        <f>BK363</f>
        <v>0</v>
      </c>
      <c r="K363" s="199"/>
      <c r="L363" s="204"/>
      <c r="M363" s="205"/>
      <c r="N363" s="206"/>
      <c r="O363" s="206"/>
      <c r="P363" s="207">
        <f>P364+P384+P436+P477+P487+P498+P521+P552+P558+P581+P602+P629</f>
        <v>0</v>
      </c>
      <c r="Q363" s="206"/>
      <c r="R363" s="207">
        <f>R364+R384+R436+R477+R487+R498+R521+R552+R558+R581+R602+R629</f>
        <v>4.741550750000001</v>
      </c>
      <c r="S363" s="206"/>
      <c r="T363" s="208">
        <f>T364+T384+T436+T477+T487+T498+T521+T552+T558+T581+T602+T629</f>
        <v>0</v>
      </c>
      <c r="U363" s="12"/>
      <c r="V363" s="12"/>
      <c r="W363" s="12"/>
      <c r="X363" s="12"/>
      <c r="Y363" s="12"/>
      <c r="Z363" s="12"/>
      <c r="AA363" s="12"/>
      <c r="AB363" s="12"/>
      <c r="AC363" s="12"/>
      <c r="AD363" s="12"/>
      <c r="AE363" s="12"/>
      <c r="AR363" s="209" t="s">
        <v>83</v>
      </c>
      <c r="AT363" s="210" t="s">
        <v>72</v>
      </c>
      <c r="AU363" s="210" t="s">
        <v>73</v>
      </c>
      <c r="AY363" s="209" t="s">
        <v>175</v>
      </c>
      <c r="BK363" s="211">
        <f>BK364+BK384+BK436+BK477+BK487+BK498+BK521+BK552+BK558+BK581+BK602+BK629</f>
        <v>0</v>
      </c>
    </row>
    <row r="364" spans="1:63" s="12" customFormat="1" ht="22.8" customHeight="1">
      <c r="A364" s="12"/>
      <c r="B364" s="198"/>
      <c r="C364" s="199"/>
      <c r="D364" s="200" t="s">
        <v>72</v>
      </c>
      <c r="E364" s="212" t="s">
        <v>1900</v>
      </c>
      <c r="F364" s="212" t="s">
        <v>1901</v>
      </c>
      <c r="G364" s="199"/>
      <c r="H364" s="199"/>
      <c r="I364" s="202"/>
      <c r="J364" s="213">
        <f>BK364</f>
        <v>0</v>
      </c>
      <c r="K364" s="199"/>
      <c r="L364" s="204"/>
      <c r="M364" s="205"/>
      <c r="N364" s="206"/>
      <c r="O364" s="206"/>
      <c r="P364" s="207">
        <f>SUM(P365:P383)</f>
        <v>0</v>
      </c>
      <c r="Q364" s="206"/>
      <c r="R364" s="207">
        <f>SUM(R365:R383)</f>
        <v>0.1316888</v>
      </c>
      <c r="S364" s="206"/>
      <c r="T364" s="208">
        <f>SUM(T365:T383)</f>
        <v>0</v>
      </c>
      <c r="U364" s="12"/>
      <c r="V364" s="12"/>
      <c r="W364" s="12"/>
      <c r="X364" s="12"/>
      <c r="Y364" s="12"/>
      <c r="Z364" s="12"/>
      <c r="AA364" s="12"/>
      <c r="AB364" s="12"/>
      <c r="AC364" s="12"/>
      <c r="AD364" s="12"/>
      <c r="AE364" s="12"/>
      <c r="AR364" s="209" t="s">
        <v>83</v>
      </c>
      <c r="AT364" s="210" t="s">
        <v>72</v>
      </c>
      <c r="AU364" s="210" t="s">
        <v>81</v>
      </c>
      <c r="AY364" s="209" t="s">
        <v>175</v>
      </c>
      <c r="BK364" s="211">
        <f>SUM(BK365:BK383)</f>
        <v>0</v>
      </c>
    </row>
    <row r="365" spans="1:65" s="2" customFormat="1" ht="24.15" customHeight="1">
      <c r="A365" s="39"/>
      <c r="B365" s="40"/>
      <c r="C365" s="214" t="s">
        <v>531</v>
      </c>
      <c r="D365" s="214" t="s">
        <v>177</v>
      </c>
      <c r="E365" s="215" t="s">
        <v>2519</v>
      </c>
      <c r="F365" s="216" t="s">
        <v>2520</v>
      </c>
      <c r="G365" s="217" t="s">
        <v>180</v>
      </c>
      <c r="H365" s="218">
        <v>21.34</v>
      </c>
      <c r="I365" s="219"/>
      <c r="J365" s="220">
        <f>ROUND(I365*H365,2)</f>
        <v>0</v>
      </c>
      <c r="K365" s="221"/>
      <c r="L365" s="45"/>
      <c r="M365" s="222" t="s">
        <v>19</v>
      </c>
      <c r="N365" s="223" t="s">
        <v>44</v>
      </c>
      <c r="O365" s="85"/>
      <c r="P365" s="224">
        <f>O365*H365</f>
        <v>0</v>
      </c>
      <c r="Q365" s="224">
        <v>4E-05</v>
      </c>
      <c r="R365" s="224">
        <f>Q365*H365</f>
        <v>0.0008536</v>
      </c>
      <c r="S365" s="224">
        <v>0</v>
      </c>
      <c r="T365" s="225">
        <f>S365*H365</f>
        <v>0</v>
      </c>
      <c r="U365" s="39"/>
      <c r="V365" s="39"/>
      <c r="W365" s="39"/>
      <c r="X365" s="39"/>
      <c r="Y365" s="39"/>
      <c r="Z365" s="39"/>
      <c r="AA365" s="39"/>
      <c r="AB365" s="39"/>
      <c r="AC365" s="39"/>
      <c r="AD365" s="39"/>
      <c r="AE365" s="39"/>
      <c r="AR365" s="226" t="s">
        <v>296</v>
      </c>
      <c r="AT365" s="226" t="s">
        <v>177</v>
      </c>
      <c r="AU365" s="226" t="s">
        <v>83</v>
      </c>
      <c r="AY365" s="18" t="s">
        <v>175</v>
      </c>
      <c r="BE365" s="227">
        <f>IF(N365="základní",J365,0)</f>
        <v>0</v>
      </c>
      <c r="BF365" s="227">
        <f>IF(N365="snížená",J365,0)</f>
        <v>0</v>
      </c>
      <c r="BG365" s="227">
        <f>IF(N365="zákl. přenesená",J365,0)</f>
        <v>0</v>
      </c>
      <c r="BH365" s="227">
        <f>IF(N365="sníž. přenesená",J365,0)</f>
        <v>0</v>
      </c>
      <c r="BI365" s="227">
        <f>IF(N365="nulová",J365,0)</f>
        <v>0</v>
      </c>
      <c r="BJ365" s="18" t="s">
        <v>81</v>
      </c>
      <c r="BK365" s="227">
        <f>ROUND(I365*H365,2)</f>
        <v>0</v>
      </c>
      <c r="BL365" s="18" t="s">
        <v>296</v>
      </c>
      <c r="BM365" s="226" t="s">
        <v>2521</v>
      </c>
    </row>
    <row r="366" spans="1:47" s="2" customFormat="1" ht="12">
      <c r="A366" s="39"/>
      <c r="B366" s="40"/>
      <c r="C366" s="41"/>
      <c r="D366" s="228" t="s">
        <v>183</v>
      </c>
      <c r="E366" s="41"/>
      <c r="F366" s="229" t="s">
        <v>2522</v>
      </c>
      <c r="G366" s="41"/>
      <c r="H366" s="41"/>
      <c r="I366" s="230"/>
      <c r="J366" s="41"/>
      <c r="K366" s="41"/>
      <c r="L366" s="45"/>
      <c r="M366" s="231"/>
      <c r="N366" s="232"/>
      <c r="O366" s="85"/>
      <c r="P366" s="85"/>
      <c r="Q366" s="85"/>
      <c r="R366" s="85"/>
      <c r="S366" s="85"/>
      <c r="T366" s="86"/>
      <c r="U366" s="39"/>
      <c r="V366" s="39"/>
      <c r="W366" s="39"/>
      <c r="X366" s="39"/>
      <c r="Y366" s="39"/>
      <c r="Z366" s="39"/>
      <c r="AA366" s="39"/>
      <c r="AB366" s="39"/>
      <c r="AC366" s="39"/>
      <c r="AD366" s="39"/>
      <c r="AE366" s="39"/>
      <c r="AT366" s="18" t="s">
        <v>183</v>
      </c>
      <c r="AU366" s="18" t="s">
        <v>83</v>
      </c>
    </row>
    <row r="367" spans="1:51" s="15" customFormat="1" ht="12">
      <c r="A367" s="15"/>
      <c r="B367" s="257"/>
      <c r="C367" s="258"/>
      <c r="D367" s="235" t="s">
        <v>189</v>
      </c>
      <c r="E367" s="259" t="s">
        <v>19</v>
      </c>
      <c r="F367" s="260" t="s">
        <v>2523</v>
      </c>
      <c r="G367" s="258"/>
      <c r="H367" s="259" t="s">
        <v>19</v>
      </c>
      <c r="I367" s="261"/>
      <c r="J367" s="258"/>
      <c r="K367" s="258"/>
      <c r="L367" s="262"/>
      <c r="M367" s="263"/>
      <c r="N367" s="264"/>
      <c r="O367" s="264"/>
      <c r="P367" s="264"/>
      <c r="Q367" s="264"/>
      <c r="R367" s="264"/>
      <c r="S367" s="264"/>
      <c r="T367" s="265"/>
      <c r="U367" s="15"/>
      <c r="V367" s="15"/>
      <c r="W367" s="15"/>
      <c r="X367" s="15"/>
      <c r="Y367" s="15"/>
      <c r="Z367" s="15"/>
      <c r="AA367" s="15"/>
      <c r="AB367" s="15"/>
      <c r="AC367" s="15"/>
      <c r="AD367" s="15"/>
      <c r="AE367" s="15"/>
      <c r="AT367" s="266" t="s">
        <v>189</v>
      </c>
      <c r="AU367" s="266" t="s">
        <v>83</v>
      </c>
      <c r="AV367" s="15" t="s">
        <v>81</v>
      </c>
      <c r="AW367" s="15" t="s">
        <v>35</v>
      </c>
      <c r="AX367" s="15" t="s">
        <v>73</v>
      </c>
      <c r="AY367" s="266" t="s">
        <v>175</v>
      </c>
    </row>
    <row r="368" spans="1:51" s="13" customFormat="1" ht="12">
      <c r="A368" s="13"/>
      <c r="B368" s="233"/>
      <c r="C368" s="234"/>
      <c r="D368" s="235" t="s">
        <v>189</v>
      </c>
      <c r="E368" s="236" t="s">
        <v>19</v>
      </c>
      <c r="F368" s="237" t="s">
        <v>2524</v>
      </c>
      <c r="G368" s="234"/>
      <c r="H368" s="238">
        <v>21.34</v>
      </c>
      <c r="I368" s="239"/>
      <c r="J368" s="234"/>
      <c r="K368" s="234"/>
      <c r="L368" s="240"/>
      <c r="M368" s="241"/>
      <c r="N368" s="242"/>
      <c r="O368" s="242"/>
      <c r="P368" s="242"/>
      <c r="Q368" s="242"/>
      <c r="R368" s="242"/>
      <c r="S368" s="242"/>
      <c r="T368" s="243"/>
      <c r="U368" s="13"/>
      <c r="V368" s="13"/>
      <c r="W368" s="13"/>
      <c r="X368" s="13"/>
      <c r="Y368" s="13"/>
      <c r="Z368" s="13"/>
      <c r="AA368" s="13"/>
      <c r="AB368" s="13"/>
      <c r="AC368" s="13"/>
      <c r="AD368" s="13"/>
      <c r="AE368" s="13"/>
      <c r="AT368" s="244" t="s">
        <v>189</v>
      </c>
      <c r="AU368" s="244" t="s">
        <v>83</v>
      </c>
      <c r="AV368" s="13" t="s">
        <v>83</v>
      </c>
      <c r="AW368" s="13" t="s">
        <v>35</v>
      </c>
      <c r="AX368" s="13" t="s">
        <v>81</v>
      </c>
      <c r="AY368" s="244" t="s">
        <v>175</v>
      </c>
    </row>
    <row r="369" spans="1:65" s="2" customFormat="1" ht="24.15" customHeight="1">
      <c r="A369" s="39"/>
      <c r="B369" s="40"/>
      <c r="C369" s="267" t="s">
        <v>535</v>
      </c>
      <c r="D369" s="267" t="s">
        <v>307</v>
      </c>
      <c r="E369" s="268" t="s">
        <v>2525</v>
      </c>
      <c r="F369" s="269" t="s">
        <v>2526</v>
      </c>
      <c r="G369" s="270" t="s">
        <v>180</v>
      </c>
      <c r="H369" s="271">
        <v>26.056</v>
      </c>
      <c r="I369" s="272"/>
      <c r="J369" s="273">
        <f>ROUND(I369*H369,2)</f>
        <v>0</v>
      </c>
      <c r="K369" s="274"/>
      <c r="L369" s="275"/>
      <c r="M369" s="276" t="s">
        <v>19</v>
      </c>
      <c r="N369" s="277" t="s">
        <v>44</v>
      </c>
      <c r="O369" s="85"/>
      <c r="P369" s="224">
        <f>O369*H369</f>
        <v>0</v>
      </c>
      <c r="Q369" s="224">
        <v>0.0003</v>
      </c>
      <c r="R369" s="224">
        <f>Q369*H369</f>
        <v>0.007816799999999999</v>
      </c>
      <c r="S369" s="224">
        <v>0</v>
      </c>
      <c r="T369" s="225">
        <f>S369*H369</f>
        <v>0</v>
      </c>
      <c r="U369" s="39"/>
      <c r="V369" s="39"/>
      <c r="W369" s="39"/>
      <c r="X369" s="39"/>
      <c r="Y369" s="39"/>
      <c r="Z369" s="39"/>
      <c r="AA369" s="39"/>
      <c r="AB369" s="39"/>
      <c r="AC369" s="39"/>
      <c r="AD369" s="39"/>
      <c r="AE369" s="39"/>
      <c r="AR369" s="226" t="s">
        <v>396</v>
      </c>
      <c r="AT369" s="226" t="s">
        <v>307</v>
      </c>
      <c r="AU369" s="226" t="s">
        <v>83</v>
      </c>
      <c r="AY369" s="18" t="s">
        <v>175</v>
      </c>
      <c r="BE369" s="227">
        <f>IF(N369="základní",J369,0)</f>
        <v>0</v>
      </c>
      <c r="BF369" s="227">
        <f>IF(N369="snížená",J369,0)</f>
        <v>0</v>
      </c>
      <c r="BG369" s="227">
        <f>IF(N369="zákl. přenesená",J369,0)</f>
        <v>0</v>
      </c>
      <c r="BH369" s="227">
        <f>IF(N369="sníž. přenesená",J369,0)</f>
        <v>0</v>
      </c>
      <c r="BI369" s="227">
        <f>IF(N369="nulová",J369,0)</f>
        <v>0</v>
      </c>
      <c r="BJ369" s="18" t="s">
        <v>81</v>
      </c>
      <c r="BK369" s="227">
        <f>ROUND(I369*H369,2)</f>
        <v>0</v>
      </c>
      <c r="BL369" s="18" t="s">
        <v>296</v>
      </c>
      <c r="BM369" s="226" t="s">
        <v>2527</v>
      </c>
    </row>
    <row r="370" spans="1:51" s="13" customFormat="1" ht="12">
      <c r="A370" s="13"/>
      <c r="B370" s="233"/>
      <c r="C370" s="234"/>
      <c r="D370" s="235" t="s">
        <v>189</v>
      </c>
      <c r="E370" s="234"/>
      <c r="F370" s="237" t="s">
        <v>2528</v>
      </c>
      <c r="G370" s="234"/>
      <c r="H370" s="238">
        <v>26.056</v>
      </c>
      <c r="I370" s="239"/>
      <c r="J370" s="234"/>
      <c r="K370" s="234"/>
      <c r="L370" s="240"/>
      <c r="M370" s="241"/>
      <c r="N370" s="242"/>
      <c r="O370" s="242"/>
      <c r="P370" s="242"/>
      <c r="Q370" s="242"/>
      <c r="R370" s="242"/>
      <c r="S370" s="242"/>
      <c r="T370" s="243"/>
      <c r="U370" s="13"/>
      <c r="V370" s="13"/>
      <c r="W370" s="13"/>
      <c r="X370" s="13"/>
      <c r="Y370" s="13"/>
      <c r="Z370" s="13"/>
      <c r="AA370" s="13"/>
      <c r="AB370" s="13"/>
      <c r="AC370" s="13"/>
      <c r="AD370" s="13"/>
      <c r="AE370" s="13"/>
      <c r="AT370" s="244" t="s">
        <v>189</v>
      </c>
      <c r="AU370" s="244" t="s">
        <v>83</v>
      </c>
      <c r="AV370" s="13" t="s">
        <v>83</v>
      </c>
      <c r="AW370" s="13" t="s">
        <v>4</v>
      </c>
      <c r="AX370" s="13" t="s">
        <v>81</v>
      </c>
      <c r="AY370" s="244" t="s">
        <v>175</v>
      </c>
    </row>
    <row r="371" spans="1:65" s="2" customFormat="1" ht="33" customHeight="1">
      <c r="A371" s="39"/>
      <c r="B371" s="40"/>
      <c r="C371" s="214" t="s">
        <v>540</v>
      </c>
      <c r="D371" s="214" t="s">
        <v>177</v>
      </c>
      <c r="E371" s="215" t="s">
        <v>2529</v>
      </c>
      <c r="F371" s="216" t="s">
        <v>2530</v>
      </c>
      <c r="G371" s="217" t="s">
        <v>342</v>
      </c>
      <c r="H371" s="218">
        <v>19.4</v>
      </c>
      <c r="I371" s="219"/>
      <c r="J371" s="220">
        <f>ROUND(I371*H371,2)</f>
        <v>0</v>
      </c>
      <c r="K371" s="221"/>
      <c r="L371" s="45"/>
      <c r="M371" s="222" t="s">
        <v>19</v>
      </c>
      <c r="N371" s="223" t="s">
        <v>44</v>
      </c>
      <c r="O371" s="85"/>
      <c r="P371" s="224">
        <f>O371*H371</f>
        <v>0</v>
      </c>
      <c r="Q371" s="224">
        <v>0.00016</v>
      </c>
      <c r="R371" s="224">
        <f>Q371*H371</f>
        <v>0.003104</v>
      </c>
      <c r="S371" s="224">
        <v>0</v>
      </c>
      <c r="T371" s="225">
        <f>S371*H371</f>
        <v>0</v>
      </c>
      <c r="U371" s="39"/>
      <c r="V371" s="39"/>
      <c r="W371" s="39"/>
      <c r="X371" s="39"/>
      <c r="Y371" s="39"/>
      <c r="Z371" s="39"/>
      <c r="AA371" s="39"/>
      <c r="AB371" s="39"/>
      <c r="AC371" s="39"/>
      <c r="AD371" s="39"/>
      <c r="AE371" s="39"/>
      <c r="AR371" s="226" t="s">
        <v>296</v>
      </c>
      <c r="AT371" s="226" t="s">
        <v>177</v>
      </c>
      <c r="AU371" s="226" t="s">
        <v>83</v>
      </c>
      <c r="AY371" s="18" t="s">
        <v>175</v>
      </c>
      <c r="BE371" s="227">
        <f>IF(N371="základní",J371,0)</f>
        <v>0</v>
      </c>
      <c r="BF371" s="227">
        <f>IF(N371="snížená",J371,0)</f>
        <v>0</v>
      </c>
      <c r="BG371" s="227">
        <f>IF(N371="zákl. přenesená",J371,0)</f>
        <v>0</v>
      </c>
      <c r="BH371" s="227">
        <f>IF(N371="sníž. přenesená",J371,0)</f>
        <v>0</v>
      </c>
      <c r="BI371" s="227">
        <f>IF(N371="nulová",J371,0)</f>
        <v>0</v>
      </c>
      <c r="BJ371" s="18" t="s">
        <v>81</v>
      </c>
      <c r="BK371" s="227">
        <f>ROUND(I371*H371,2)</f>
        <v>0</v>
      </c>
      <c r="BL371" s="18" t="s">
        <v>296</v>
      </c>
      <c r="BM371" s="226" t="s">
        <v>2531</v>
      </c>
    </row>
    <row r="372" spans="1:47" s="2" customFormat="1" ht="12">
      <c r="A372" s="39"/>
      <c r="B372" s="40"/>
      <c r="C372" s="41"/>
      <c r="D372" s="228" t="s">
        <v>183</v>
      </c>
      <c r="E372" s="41"/>
      <c r="F372" s="229" t="s">
        <v>2532</v>
      </c>
      <c r="G372" s="41"/>
      <c r="H372" s="41"/>
      <c r="I372" s="230"/>
      <c r="J372" s="41"/>
      <c r="K372" s="41"/>
      <c r="L372" s="45"/>
      <c r="M372" s="231"/>
      <c r="N372" s="232"/>
      <c r="O372" s="85"/>
      <c r="P372" s="85"/>
      <c r="Q372" s="85"/>
      <c r="R372" s="85"/>
      <c r="S372" s="85"/>
      <c r="T372" s="86"/>
      <c r="U372" s="39"/>
      <c r="V372" s="39"/>
      <c r="W372" s="39"/>
      <c r="X372" s="39"/>
      <c r="Y372" s="39"/>
      <c r="Z372" s="39"/>
      <c r="AA372" s="39"/>
      <c r="AB372" s="39"/>
      <c r="AC372" s="39"/>
      <c r="AD372" s="39"/>
      <c r="AE372" s="39"/>
      <c r="AT372" s="18" t="s">
        <v>183</v>
      </c>
      <c r="AU372" s="18" t="s">
        <v>83</v>
      </c>
    </row>
    <row r="373" spans="1:51" s="13" customFormat="1" ht="12">
      <c r="A373" s="13"/>
      <c r="B373" s="233"/>
      <c r="C373" s="234"/>
      <c r="D373" s="235" t="s">
        <v>189</v>
      </c>
      <c r="E373" s="236" t="s">
        <v>19</v>
      </c>
      <c r="F373" s="237" t="s">
        <v>2533</v>
      </c>
      <c r="G373" s="234"/>
      <c r="H373" s="238">
        <v>19.4</v>
      </c>
      <c r="I373" s="239"/>
      <c r="J373" s="234"/>
      <c r="K373" s="234"/>
      <c r="L373" s="240"/>
      <c r="M373" s="241"/>
      <c r="N373" s="242"/>
      <c r="O373" s="242"/>
      <c r="P373" s="242"/>
      <c r="Q373" s="242"/>
      <c r="R373" s="242"/>
      <c r="S373" s="242"/>
      <c r="T373" s="243"/>
      <c r="U373" s="13"/>
      <c r="V373" s="13"/>
      <c r="W373" s="13"/>
      <c r="X373" s="13"/>
      <c r="Y373" s="13"/>
      <c r="Z373" s="13"/>
      <c r="AA373" s="13"/>
      <c r="AB373" s="13"/>
      <c r="AC373" s="13"/>
      <c r="AD373" s="13"/>
      <c r="AE373" s="13"/>
      <c r="AT373" s="244" t="s">
        <v>189</v>
      </c>
      <c r="AU373" s="244" t="s">
        <v>83</v>
      </c>
      <c r="AV373" s="13" t="s">
        <v>83</v>
      </c>
      <c r="AW373" s="13" t="s">
        <v>35</v>
      </c>
      <c r="AX373" s="13" t="s">
        <v>81</v>
      </c>
      <c r="AY373" s="244" t="s">
        <v>175</v>
      </c>
    </row>
    <row r="374" spans="1:65" s="2" customFormat="1" ht="37.8" customHeight="1">
      <c r="A374" s="39"/>
      <c r="B374" s="40"/>
      <c r="C374" s="214" t="s">
        <v>544</v>
      </c>
      <c r="D374" s="214" t="s">
        <v>177</v>
      </c>
      <c r="E374" s="215" t="s">
        <v>1902</v>
      </c>
      <c r="F374" s="216" t="s">
        <v>1903</v>
      </c>
      <c r="G374" s="217" t="s">
        <v>180</v>
      </c>
      <c r="H374" s="218">
        <v>62.1</v>
      </c>
      <c r="I374" s="219"/>
      <c r="J374" s="220">
        <f>ROUND(I374*H374,2)</f>
        <v>0</v>
      </c>
      <c r="K374" s="221"/>
      <c r="L374" s="45"/>
      <c r="M374" s="222" t="s">
        <v>19</v>
      </c>
      <c r="N374" s="223" t="s">
        <v>44</v>
      </c>
      <c r="O374" s="85"/>
      <c r="P374" s="224">
        <f>O374*H374</f>
        <v>0</v>
      </c>
      <c r="Q374" s="224">
        <v>0.00018</v>
      </c>
      <c r="R374" s="224">
        <f>Q374*H374</f>
        <v>0.011178</v>
      </c>
      <c r="S374" s="224">
        <v>0</v>
      </c>
      <c r="T374" s="225">
        <f>S374*H374</f>
        <v>0</v>
      </c>
      <c r="U374" s="39"/>
      <c r="V374" s="39"/>
      <c r="W374" s="39"/>
      <c r="X374" s="39"/>
      <c r="Y374" s="39"/>
      <c r="Z374" s="39"/>
      <c r="AA374" s="39"/>
      <c r="AB374" s="39"/>
      <c r="AC374" s="39"/>
      <c r="AD374" s="39"/>
      <c r="AE374" s="39"/>
      <c r="AR374" s="226" t="s">
        <v>296</v>
      </c>
      <c r="AT374" s="226" t="s">
        <v>177</v>
      </c>
      <c r="AU374" s="226" t="s">
        <v>83</v>
      </c>
      <c r="AY374" s="18" t="s">
        <v>175</v>
      </c>
      <c r="BE374" s="227">
        <f>IF(N374="základní",J374,0)</f>
        <v>0</v>
      </c>
      <c r="BF374" s="227">
        <f>IF(N374="snížená",J374,0)</f>
        <v>0</v>
      </c>
      <c r="BG374" s="227">
        <f>IF(N374="zákl. přenesená",J374,0)</f>
        <v>0</v>
      </c>
      <c r="BH374" s="227">
        <f>IF(N374="sníž. přenesená",J374,0)</f>
        <v>0</v>
      </c>
      <c r="BI374" s="227">
        <f>IF(N374="nulová",J374,0)</f>
        <v>0</v>
      </c>
      <c r="BJ374" s="18" t="s">
        <v>81</v>
      </c>
      <c r="BK374" s="227">
        <f>ROUND(I374*H374,2)</f>
        <v>0</v>
      </c>
      <c r="BL374" s="18" t="s">
        <v>296</v>
      </c>
      <c r="BM374" s="226" t="s">
        <v>2534</v>
      </c>
    </row>
    <row r="375" spans="1:47" s="2" customFormat="1" ht="12">
      <c r="A375" s="39"/>
      <c r="B375" s="40"/>
      <c r="C375" s="41"/>
      <c r="D375" s="228" t="s">
        <v>183</v>
      </c>
      <c r="E375" s="41"/>
      <c r="F375" s="229" t="s">
        <v>1905</v>
      </c>
      <c r="G375" s="41"/>
      <c r="H375" s="41"/>
      <c r="I375" s="230"/>
      <c r="J375" s="41"/>
      <c r="K375" s="41"/>
      <c r="L375" s="45"/>
      <c r="M375" s="231"/>
      <c r="N375" s="232"/>
      <c r="O375" s="85"/>
      <c r="P375" s="85"/>
      <c r="Q375" s="85"/>
      <c r="R375" s="85"/>
      <c r="S375" s="85"/>
      <c r="T375" s="86"/>
      <c r="U375" s="39"/>
      <c r="V375" s="39"/>
      <c r="W375" s="39"/>
      <c r="X375" s="39"/>
      <c r="Y375" s="39"/>
      <c r="Z375" s="39"/>
      <c r="AA375" s="39"/>
      <c r="AB375" s="39"/>
      <c r="AC375" s="39"/>
      <c r="AD375" s="39"/>
      <c r="AE375" s="39"/>
      <c r="AT375" s="18" t="s">
        <v>183</v>
      </c>
      <c r="AU375" s="18" t="s">
        <v>83</v>
      </c>
    </row>
    <row r="376" spans="1:51" s="13" customFormat="1" ht="12">
      <c r="A376" s="13"/>
      <c r="B376" s="233"/>
      <c r="C376" s="234"/>
      <c r="D376" s="235" t="s">
        <v>189</v>
      </c>
      <c r="E376" s="236" t="s">
        <v>19</v>
      </c>
      <c r="F376" s="237" t="s">
        <v>2535</v>
      </c>
      <c r="G376" s="234"/>
      <c r="H376" s="238">
        <v>62.1</v>
      </c>
      <c r="I376" s="239"/>
      <c r="J376" s="234"/>
      <c r="K376" s="234"/>
      <c r="L376" s="240"/>
      <c r="M376" s="241"/>
      <c r="N376" s="242"/>
      <c r="O376" s="242"/>
      <c r="P376" s="242"/>
      <c r="Q376" s="242"/>
      <c r="R376" s="242"/>
      <c r="S376" s="242"/>
      <c r="T376" s="243"/>
      <c r="U376" s="13"/>
      <c r="V376" s="13"/>
      <c r="W376" s="13"/>
      <c r="X376" s="13"/>
      <c r="Y376" s="13"/>
      <c r="Z376" s="13"/>
      <c r="AA376" s="13"/>
      <c r="AB376" s="13"/>
      <c r="AC376" s="13"/>
      <c r="AD376" s="13"/>
      <c r="AE376" s="13"/>
      <c r="AT376" s="244" t="s">
        <v>189</v>
      </c>
      <c r="AU376" s="244" t="s">
        <v>83</v>
      </c>
      <c r="AV376" s="13" t="s">
        <v>83</v>
      </c>
      <c r="AW376" s="13" t="s">
        <v>35</v>
      </c>
      <c r="AX376" s="13" t="s">
        <v>81</v>
      </c>
      <c r="AY376" s="244" t="s">
        <v>175</v>
      </c>
    </row>
    <row r="377" spans="1:65" s="2" customFormat="1" ht="33" customHeight="1">
      <c r="A377" s="39"/>
      <c r="B377" s="40"/>
      <c r="C377" s="214" t="s">
        <v>549</v>
      </c>
      <c r="D377" s="214" t="s">
        <v>177</v>
      </c>
      <c r="E377" s="215" t="s">
        <v>1907</v>
      </c>
      <c r="F377" s="216" t="s">
        <v>1908</v>
      </c>
      <c r="G377" s="217" t="s">
        <v>180</v>
      </c>
      <c r="H377" s="218">
        <v>13.52</v>
      </c>
      <c r="I377" s="219"/>
      <c r="J377" s="220">
        <f>ROUND(I377*H377,2)</f>
        <v>0</v>
      </c>
      <c r="K377" s="221"/>
      <c r="L377" s="45"/>
      <c r="M377" s="222" t="s">
        <v>19</v>
      </c>
      <c r="N377" s="223" t="s">
        <v>44</v>
      </c>
      <c r="O377" s="85"/>
      <c r="P377" s="224">
        <f>O377*H377</f>
        <v>0</v>
      </c>
      <c r="Q377" s="224">
        <v>0.00022</v>
      </c>
      <c r="R377" s="224">
        <f>Q377*H377</f>
        <v>0.0029744</v>
      </c>
      <c r="S377" s="224">
        <v>0</v>
      </c>
      <c r="T377" s="225">
        <f>S377*H377</f>
        <v>0</v>
      </c>
      <c r="U377" s="39"/>
      <c r="V377" s="39"/>
      <c r="W377" s="39"/>
      <c r="X377" s="39"/>
      <c r="Y377" s="39"/>
      <c r="Z377" s="39"/>
      <c r="AA377" s="39"/>
      <c r="AB377" s="39"/>
      <c r="AC377" s="39"/>
      <c r="AD377" s="39"/>
      <c r="AE377" s="39"/>
      <c r="AR377" s="226" t="s">
        <v>296</v>
      </c>
      <c r="AT377" s="226" t="s">
        <v>177</v>
      </c>
      <c r="AU377" s="226" t="s">
        <v>83</v>
      </c>
      <c r="AY377" s="18" t="s">
        <v>175</v>
      </c>
      <c r="BE377" s="227">
        <f>IF(N377="základní",J377,0)</f>
        <v>0</v>
      </c>
      <c r="BF377" s="227">
        <f>IF(N377="snížená",J377,0)</f>
        <v>0</v>
      </c>
      <c r="BG377" s="227">
        <f>IF(N377="zákl. přenesená",J377,0)</f>
        <v>0</v>
      </c>
      <c r="BH377" s="227">
        <f>IF(N377="sníž. přenesená",J377,0)</f>
        <v>0</v>
      </c>
      <c r="BI377" s="227">
        <f>IF(N377="nulová",J377,0)</f>
        <v>0</v>
      </c>
      <c r="BJ377" s="18" t="s">
        <v>81</v>
      </c>
      <c r="BK377" s="227">
        <f>ROUND(I377*H377,2)</f>
        <v>0</v>
      </c>
      <c r="BL377" s="18" t="s">
        <v>296</v>
      </c>
      <c r="BM377" s="226" t="s">
        <v>2536</v>
      </c>
    </row>
    <row r="378" spans="1:47" s="2" customFormat="1" ht="12">
      <c r="A378" s="39"/>
      <c r="B378" s="40"/>
      <c r="C378" s="41"/>
      <c r="D378" s="228" t="s">
        <v>183</v>
      </c>
      <c r="E378" s="41"/>
      <c r="F378" s="229" t="s">
        <v>1910</v>
      </c>
      <c r="G378" s="41"/>
      <c r="H378" s="41"/>
      <c r="I378" s="230"/>
      <c r="J378" s="41"/>
      <c r="K378" s="41"/>
      <c r="L378" s="45"/>
      <c r="M378" s="231"/>
      <c r="N378" s="232"/>
      <c r="O378" s="85"/>
      <c r="P378" s="85"/>
      <c r="Q378" s="85"/>
      <c r="R378" s="85"/>
      <c r="S378" s="85"/>
      <c r="T378" s="86"/>
      <c r="U378" s="39"/>
      <c r="V378" s="39"/>
      <c r="W378" s="39"/>
      <c r="X378" s="39"/>
      <c r="Y378" s="39"/>
      <c r="Z378" s="39"/>
      <c r="AA378" s="39"/>
      <c r="AB378" s="39"/>
      <c r="AC378" s="39"/>
      <c r="AD378" s="39"/>
      <c r="AE378" s="39"/>
      <c r="AT378" s="18" t="s">
        <v>183</v>
      </c>
      <c r="AU378" s="18" t="s">
        <v>83</v>
      </c>
    </row>
    <row r="379" spans="1:51" s="13" customFormat="1" ht="12">
      <c r="A379" s="13"/>
      <c r="B379" s="233"/>
      <c r="C379" s="234"/>
      <c r="D379" s="235" t="s">
        <v>189</v>
      </c>
      <c r="E379" s="236" t="s">
        <v>19</v>
      </c>
      <c r="F379" s="237" t="s">
        <v>2537</v>
      </c>
      <c r="G379" s="234"/>
      <c r="H379" s="238">
        <v>13.52</v>
      </c>
      <c r="I379" s="239"/>
      <c r="J379" s="234"/>
      <c r="K379" s="234"/>
      <c r="L379" s="240"/>
      <c r="M379" s="241"/>
      <c r="N379" s="242"/>
      <c r="O379" s="242"/>
      <c r="P379" s="242"/>
      <c r="Q379" s="242"/>
      <c r="R379" s="242"/>
      <c r="S379" s="242"/>
      <c r="T379" s="243"/>
      <c r="U379" s="13"/>
      <c r="V379" s="13"/>
      <c r="W379" s="13"/>
      <c r="X379" s="13"/>
      <c r="Y379" s="13"/>
      <c r="Z379" s="13"/>
      <c r="AA379" s="13"/>
      <c r="AB379" s="13"/>
      <c r="AC379" s="13"/>
      <c r="AD379" s="13"/>
      <c r="AE379" s="13"/>
      <c r="AT379" s="244" t="s">
        <v>189</v>
      </c>
      <c r="AU379" s="244" t="s">
        <v>83</v>
      </c>
      <c r="AV379" s="13" t="s">
        <v>83</v>
      </c>
      <c r="AW379" s="13" t="s">
        <v>35</v>
      </c>
      <c r="AX379" s="13" t="s">
        <v>81</v>
      </c>
      <c r="AY379" s="244" t="s">
        <v>175</v>
      </c>
    </row>
    <row r="380" spans="1:65" s="2" customFormat="1" ht="24.15" customHeight="1">
      <c r="A380" s="39"/>
      <c r="B380" s="40"/>
      <c r="C380" s="267" t="s">
        <v>553</v>
      </c>
      <c r="D380" s="267" t="s">
        <v>307</v>
      </c>
      <c r="E380" s="268" t="s">
        <v>1912</v>
      </c>
      <c r="F380" s="269" t="s">
        <v>1913</v>
      </c>
      <c r="G380" s="270" t="s">
        <v>180</v>
      </c>
      <c r="H380" s="271">
        <v>88.135</v>
      </c>
      <c r="I380" s="272"/>
      <c r="J380" s="273">
        <f>ROUND(I380*H380,2)</f>
        <v>0</v>
      </c>
      <c r="K380" s="274"/>
      <c r="L380" s="275"/>
      <c r="M380" s="276" t="s">
        <v>19</v>
      </c>
      <c r="N380" s="277" t="s">
        <v>44</v>
      </c>
      <c r="O380" s="85"/>
      <c r="P380" s="224">
        <f>O380*H380</f>
        <v>0</v>
      </c>
      <c r="Q380" s="224">
        <v>0.0012</v>
      </c>
      <c r="R380" s="224">
        <f>Q380*H380</f>
        <v>0.105762</v>
      </c>
      <c r="S380" s="224">
        <v>0</v>
      </c>
      <c r="T380" s="225">
        <f>S380*H380</f>
        <v>0</v>
      </c>
      <c r="U380" s="39"/>
      <c r="V380" s="39"/>
      <c r="W380" s="39"/>
      <c r="X380" s="39"/>
      <c r="Y380" s="39"/>
      <c r="Z380" s="39"/>
      <c r="AA380" s="39"/>
      <c r="AB380" s="39"/>
      <c r="AC380" s="39"/>
      <c r="AD380" s="39"/>
      <c r="AE380" s="39"/>
      <c r="AR380" s="226" t="s">
        <v>396</v>
      </c>
      <c r="AT380" s="226" t="s">
        <v>307</v>
      </c>
      <c r="AU380" s="226" t="s">
        <v>83</v>
      </c>
      <c r="AY380" s="18" t="s">
        <v>175</v>
      </c>
      <c r="BE380" s="227">
        <f>IF(N380="základní",J380,0)</f>
        <v>0</v>
      </c>
      <c r="BF380" s="227">
        <f>IF(N380="snížená",J380,0)</f>
        <v>0</v>
      </c>
      <c r="BG380" s="227">
        <f>IF(N380="zákl. přenesená",J380,0)</f>
        <v>0</v>
      </c>
      <c r="BH380" s="227">
        <f>IF(N380="sníž. přenesená",J380,0)</f>
        <v>0</v>
      </c>
      <c r="BI380" s="227">
        <f>IF(N380="nulová",J380,0)</f>
        <v>0</v>
      </c>
      <c r="BJ380" s="18" t="s">
        <v>81</v>
      </c>
      <c r="BK380" s="227">
        <f>ROUND(I380*H380,2)</f>
        <v>0</v>
      </c>
      <c r="BL380" s="18" t="s">
        <v>296</v>
      </c>
      <c r="BM380" s="226" t="s">
        <v>2538</v>
      </c>
    </row>
    <row r="381" spans="1:51" s="13" customFormat="1" ht="12">
      <c r="A381" s="13"/>
      <c r="B381" s="233"/>
      <c r="C381" s="234"/>
      <c r="D381" s="235" t="s">
        <v>189</v>
      </c>
      <c r="E381" s="234"/>
      <c r="F381" s="237" t="s">
        <v>2539</v>
      </c>
      <c r="G381" s="234"/>
      <c r="H381" s="238">
        <v>88.135</v>
      </c>
      <c r="I381" s="239"/>
      <c r="J381" s="234"/>
      <c r="K381" s="234"/>
      <c r="L381" s="240"/>
      <c r="M381" s="241"/>
      <c r="N381" s="242"/>
      <c r="O381" s="242"/>
      <c r="P381" s="242"/>
      <c r="Q381" s="242"/>
      <c r="R381" s="242"/>
      <c r="S381" s="242"/>
      <c r="T381" s="243"/>
      <c r="U381" s="13"/>
      <c r="V381" s="13"/>
      <c r="W381" s="13"/>
      <c r="X381" s="13"/>
      <c r="Y381" s="13"/>
      <c r="Z381" s="13"/>
      <c r="AA381" s="13"/>
      <c r="AB381" s="13"/>
      <c r="AC381" s="13"/>
      <c r="AD381" s="13"/>
      <c r="AE381" s="13"/>
      <c r="AT381" s="244" t="s">
        <v>189</v>
      </c>
      <c r="AU381" s="244" t="s">
        <v>83</v>
      </c>
      <c r="AV381" s="13" t="s">
        <v>83</v>
      </c>
      <c r="AW381" s="13" t="s">
        <v>4</v>
      </c>
      <c r="AX381" s="13" t="s">
        <v>81</v>
      </c>
      <c r="AY381" s="244" t="s">
        <v>175</v>
      </c>
    </row>
    <row r="382" spans="1:65" s="2" customFormat="1" ht="49.05" customHeight="1">
      <c r="A382" s="39"/>
      <c r="B382" s="40"/>
      <c r="C382" s="214" t="s">
        <v>558</v>
      </c>
      <c r="D382" s="214" t="s">
        <v>177</v>
      </c>
      <c r="E382" s="215" t="s">
        <v>1916</v>
      </c>
      <c r="F382" s="216" t="s">
        <v>1917</v>
      </c>
      <c r="G382" s="217" t="s">
        <v>281</v>
      </c>
      <c r="H382" s="218">
        <v>0.132</v>
      </c>
      <c r="I382" s="219"/>
      <c r="J382" s="220">
        <f>ROUND(I382*H382,2)</f>
        <v>0</v>
      </c>
      <c r="K382" s="221"/>
      <c r="L382" s="45"/>
      <c r="M382" s="222" t="s">
        <v>19</v>
      </c>
      <c r="N382" s="223" t="s">
        <v>44</v>
      </c>
      <c r="O382" s="85"/>
      <c r="P382" s="224">
        <f>O382*H382</f>
        <v>0</v>
      </c>
      <c r="Q382" s="224">
        <v>0</v>
      </c>
      <c r="R382" s="224">
        <f>Q382*H382</f>
        <v>0</v>
      </c>
      <c r="S382" s="224">
        <v>0</v>
      </c>
      <c r="T382" s="225">
        <f>S382*H382</f>
        <v>0</v>
      </c>
      <c r="U382" s="39"/>
      <c r="V382" s="39"/>
      <c r="W382" s="39"/>
      <c r="X382" s="39"/>
      <c r="Y382" s="39"/>
      <c r="Z382" s="39"/>
      <c r="AA382" s="39"/>
      <c r="AB382" s="39"/>
      <c r="AC382" s="39"/>
      <c r="AD382" s="39"/>
      <c r="AE382" s="39"/>
      <c r="AR382" s="226" t="s">
        <v>296</v>
      </c>
      <c r="AT382" s="226" t="s">
        <v>177</v>
      </c>
      <c r="AU382" s="226" t="s">
        <v>83</v>
      </c>
      <c r="AY382" s="18" t="s">
        <v>175</v>
      </c>
      <c r="BE382" s="227">
        <f>IF(N382="základní",J382,0)</f>
        <v>0</v>
      </c>
      <c r="BF382" s="227">
        <f>IF(N382="snížená",J382,0)</f>
        <v>0</v>
      </c>
      <c r="BG382" s="227">
        <f>IF(N382="zákl. přenesená",J382,0)</f>
        <v>0</v>
      </c>
      <c r="BH382" s="227">
        <f>IF(N382="sníž. přenesená",J382,0)</f>
        <v>0</v>
      </c>
      <c r="BI382" s="227">
        <f>IF(N382="nulová",J382,0)</f>
        <v>0</v>
      </c>
      <c r="BJ382" s="18" t="s">
        <v>81</v>
      </c>
      <c r="BK382" s="227">
        <f>ROUND(I382*H382,2)</f>
        <v>0</v>
      </c>
      <c r="BL382" s="18" t="s">
        <v>296</v>
      </c>
      <c r="BM382" s="226" t="s">
        <v>2540</v>
      </c>
    </row>
    <row r="383" spans="1:47" s="2" customFormat="1" ht="12">
      <c r="A383" s="39"/>
      <c r="B383" s="40"/>
      <c r="C383" s="41"/>
      <c r="D383" s="228" t="s">
        <v>183</v>
      </c>
      <c r="E383" s="41"/>
      <c r="F383" s="229" t="s">
        <v>1919</v>
      </c>
      <c r="G383" s="41"/>
      <c r="H383" s="41"/>
      <c r="I383" s="230"/>
      <c r="J383" s="41"/>
      <c r="K383" s="41"/>
      <c r="L383" s="45"/>
      <c r="M383" s="231"/>
      <c r="N383" s="232"/>
      <c r="O383" s="85"/>
      <c r="P383" s="85"/>
      <c r="Q383" s="85"/>
      <c r="R383" s="85"/>
      <c r="S383" s="85"/>
      <c r="T383" s="86"/>
      <c r="U383" s="39"/>
      <c r="V383" s="39"/>
      <c r="W383" s="39"/>
      <c r="X383" s="39"/>
      <c r="Y383" s="39"/>
      <c r="Z383" s="39"/>
      <c r="AA383" s="39"/>
      <c r="AB383" s="39"/>
      <c r="AC383" s="39"/>
      <c r="AD383" s="39"/>
      <c r="AE383" s="39"/>
      <c r="AT383" s="18" t="s">
        <v>183</v>
      </c>
      <c r="AU383" s="18" t="s">
        <v>83</v>
      </c>
    </row>
    <row r="384" spans="1:63" s="12" customFormat="1" ht="22.8" customHeight="1">
      <c r="A384" s="12"/>
      <c r="B384" s="198"/>
      <c r="C384" s="199"/>
      <c r="D384" s="200" t="s">
        <v>72</v>
      </c>
      <c r="E384" s="212" t="s">
        <v>2541</v>
      </c>
      <c r="F384" s="212" t="s">
        <v>2542</v>
      </c>
      <c r="G384" s="199"/>
      <c r="H384" s="199"/>
      <c r="I384" s="202"/>
      <c r="J384" s="213">
        <f>BK384</f>
        <v>0</v>
      </c>
      <c r="K384" s="199"/>
      <c r="L384" s="204"/>
      <c r="M384" s="205"/>
      <c r="N384" s="206"/>
      <c r="O384" s="206"/>
      <c r="P384" s="207">
        <f>SUM(P385:P435)</f>
        <v>0</v>
      </c>
      <c r="Q384" s="206"/>
      <c r="R384" s="207">
        <f>SUM(R385:R435)</f>
        <v>0.7926442</v>
      </c>
      <c r="S384" s="206"/>
      <c r="T384" s="208">
        <f>SUM(T385:T435)</f>
        <v>0</v>
      </c>
      <c r="U384" s="12"/>
      <c r="V384" s="12"/>
      <c r="W384" s="12"/>
      <c r="X384" s="12"/>
      <c r="Y384" s="12"/>
      <c r="Z384" s="12"/>
      <c r="AA384" s="12"/>
      <c r="AB384" s="12"/>
      <c r="AC384" s="12"/>
      <c r="AD384" s="12"/>
      <c r="AE384" s="12"/>
      <c r="AR384" s="209" t="s">
        <v>83</v>
      </c>
      <c r="AT384" s="210" t="s">
        <v>72</v>
      </c>
      <c r="AU384" s="210" t="s">
        <v>81</v>
      </c>
      <c r="AY384" s="209" t="s">
        <v>175</v>
      </c>
      <c r="BK384" s="211">
        <f>SUM(BK385:BK435)</f>
        <v>0</v>
      </c>
    </row>
    <row r="385" spans="1:65" s="2" customFormat="1" ht="37.8" customHeight="1">
      <c r="A385" s="39"/>
      <c r="B385" s="40"/>
      <c r="C385" s="214" t="s">
        <v>565</v>
      </c>
      <c r="D385" s="214" t="s">
        <v>177</v>
      </c>
      <c r="E385" s="215" t="s">
        <v>2543</v>
      </c>
      <c r="F385" s="216" t="s">
        <v>2544</v>
      </c>
      <c r="G385" s="217" t="s">
        <v>180</v>
      </c>
      <c r="H385" s="218">
        <v>72.85</v>
      </c>
      <c r="I385" s="219"/>
      <c r="J385" s="220">
        <f>ROUND(I385*H385,2)</f>
        <v>0</v>
      </c>
      <c r="K385" s="221"/>
      <c r="L385" s="45"/>
      <c r="M385" s="222" t="s">
        <v>19</v>
      </c>
      <c r="N385" s="223" t="s">
        <v>44</v>
      </c>
      <c r="O385" s="85"/>
      <c r="P385" s="224">
        <f>O385*H385</f>
        <v>0</v>
      </c>
      <c r="Q385" s="224">
        <v>0</v>
      </c>
      <c r="R385" s="224">
        <f>Q385*H385</f>
        <v>0</v>
      </c>
      <c r="S385" s="224">
        <v>0</v>
      </c>
      <c r="T385" s="225">
        <f>S385*H385</f>
        <v>0</v>
      </c>
      <c r="U385" s="39"/>
      <c r="V385" s="39"/>
      <c r="W385" s="39"/>
      <c r="X385" s="39"/>
      <c r="Y385" s="39"/>
      <c r="Z385" s="39"/>
      <c r="AA385" s="39"/>
      <c r="AB385" s="39"/>
      <c r="AC385" s="39"/>
      <c r="AD385" s="39"/>
      <c r="AE385" s="39"/>
      <c r="AR385" s="226" t="s">
        <v>296</v>
      </c>
      <c r="AT385" s="226" t="s">
        <v>177</v>
      </c>
      <c r="AU385" s="226" t="s">
        <v>83</v>
      </c>
      <c r="AY385" s="18" t="s">
        <v>175</v>
      </c>
      <c r="BE385" s="227">
        <f>IF(N385="základní",J385,0)</f>
        <v>0</v>
      </c>
      <c r="BF385" s="227">
        <f>IF(N385="snížená",J385,0)</f>
        <v>0</v>
      </c>
      <c r="BG385" s="227">
        <f>IF(N385="zákl. přenesená",J385,0)</f>
        <v>0</v>
      </c>
      <c r="BH385" s="227">
        <f>IF(N385="sníž. přenesená",J385,0)</f>
        <v>0</v>
      </c>
      <c r="BI385" s="227">
        <f>IF(N385="nulová",J385,0)</f>
        <v>0</v>
      </c>
      <c r="BJ385" s="18" t="s">
        <v>81</v>
      </c>
      <c r="BK385" s="227">
        <f>ROUND(I385*H385,2)</f>
        <v>0</v>
      </c>
      <c r="BL385" s="18" t="s">
        <v>296</v>
      </c>
      <c r="BM385" s="226" t="s">
        <v>2545</v>
      </c>
    </row>
    <row r="386" spans="1:47" s="2" customFormat="1" ht="12">
      <c r="A386" s="39"/>
      <c r="B386" s="40"/>
      <c r="C386" s="41"/>
      <c r="D386" s="228" t="s">
        <v>183</v>
      </c>
      <c r="E386" s="41"/>
      <c r="F386" s="229" t="s">
        <v>2546</v>
      </c>
      <c r="G386" s="41"/>
      <c r="H386" s="41"/>
      <c r="I386" s="230"/>
      <c r="J386" s="41"/>
      <c r="K386" s="41"/>
      <c r="L386" s="45"/>
      <c r="M386" s="231"/>
      <c r="N386" s="232"/>
      <c r="O386" s="85"/>
      <c r="P386" s="85"/>
      <c r="Q386" s="85"/>
      <c r="R386" s="85"/>
      <c r="S386" s="85"/>
      <c r="T386" s="86"/>
      <c r="U386" s="39"/>
      <c r="V386" s="39"/>
      <c r="W386" s="39"/>
      <c r="X386" s="39"/>
      <c r="Y386" s="39"/>
      <c r="Z386" s="39"/>
      <c r="AA386" s="39"/>
      <c r="AB386" s="39"/>
      <c r="AC386" s="39"/>
      <c r="AD386" s="39"/>
      <c r="AE386" s="39"/>
      <c r="AT386" s="18" t="s">
        <v>183</v>
      </c>
      <c r="AU386" s="18" t="s">
        <v>83</v>
      </c>
    </row>
    <row r="387" spans="1:51" s="13" customFormat="1" ht="12">
      <c r="A387" s="13"/>
      <c r="B387" s="233"/>
      <c r="C387" s="234"/>
      <c r="D387" s="235" t="s">
        <v>189</v>
      </c>
      <c r="E387" s="236" t="s">
        <v>19</v>
      </c>
      <c r="F387" s="237" t="s">
        <v>2547</v>
      </c>
      <c r="G387" s="234"/>
      <c r="H387" s="238">
        <v>57.72</v>
      </c>
      <c r="I387" s="239"/>
      <c r="J387" s="234"/>
      <c r="K387" s="234"/>
      <c r="L387" s="240"/>
      <c r="M387" s="241"/>
      <c r="N387" s="242"/>
      <c r="O387" s="242"/>
      <c r="P387" s="242"/>
      <c r="Q387" s="242"/>
      <c r="R387" s="242"/>
      <c r="S387" s="242"/>
      <c r="T387" s="243"/>
      <c r="U387" s="13"/>
      <c r="V387" s="13"/>
      <c r="W387" s="13"/>
      <c r="X387" s="13"/>
      <c r="Y387" s="13"/>
      <c r="Z387" s="13"/>
      <c r="AA387" s="13"/>
      <c r="AB387" s="13"/>
      <c r="AC387" s="13"/>
      <c r="AD387" s="13"/>
      <c r="AE387" s="13"/>
      <c r="AT387" s="244" t="s">
        <v>189</v>
      </c>
      <c r="AU387" s="244" t="s">
        <v>83</v>
      </c>
      <c r="AV387" s="13" t="s">
        <v>83</v>
      </c>
      <c r="AW387" s="13" t="s">
        <v>35</v>
      </c>
      <c r="AX387" s="13" t="s">
        <v>73</v>
      </c>
      <c r="AY387" s="244" t="s">
        <v>175</v>
      </c>
    </row>
    <row r="388" spans="1:51" s="13" customFormat="1" ht="12">
      <c r="A388" s="13"/>
      <c r="B388" s="233"/>
      <c r="C388" s="234"/>
      <c r="D388" s="235" t="s">
        <v>189</v>
      </c>
      <c r="E388" s="236" t="s">
        <v>19</v>
      </c>
      <c r="F388" s="237" t="s">
        <v>2548</v>
      </c>
      <c r="G388" s="234"/>
      <c r="H388" s="238">
        <v>10.75</v>
      </c>
      <c r="I388" s="239"/>
      <c r="J388" s="234"/>
      <c r="K388" s="234"/>
      <c r="L388" s="240"/>
      <c r="M388" s="241"/>
      <c r="N388" s="242"/>
      <c r="O388" s="242"/>
      <c r="P388" s="242"/>
      <c r="Q388" s="242"/>
      <c r="R388" s="242"/>
      <c r="S388" s="242"/>
      <c r="T388" s="243"/>
      <c r="U388" s="13"/>
      <c r="V388" s="13"/>
      <c r="W388" s="13"/>
      <c r="X388" s="13"/>
      <c r="Y388" s="13"/>
      <c r="Z388" s="13"/>
      <c r="AA388" s="13"/>
      <c r="AB388" s="13"/>
      <c r="AC388" s="13"/>
      <c r="AD388" s="13"/>
      <c r="AE388" s="13"/>
      <c r="AT388" s="244" t="s">
        <v>189</v>
      </c>
      <c r="AU388" s="244" t="s">
        <v>83</v>
      </c>
      <c r="AV388" s="13" t="s">
        <v>83</v>
      </c>
      <c r="AW388" s="13" t="s">
        <v>35</v>
      </c>
      <c r="AX388" s="13" t="s">
        <v>73</v>
      </c>
      <c r="AY388" s="244" t="s">
        <v>175</v>
      </c>
    </row>
    <row r="389" spans="1:51" s="13" customFormat="1" ht="12">
      <c r="A389" s="13"/>
      <c r="B389" s="233"/>
      <c r="C389" s="234"/>
      <c r="D389" s="235" t="s">
        <v>189</v>
      </c>
      <c r="E389" s="236" t="s">
        <v>19</v>
      </c>
      <c r="F389" s="237" t="s">
        <v>2549</v>
      </c>
      <c r="G389" s="234"/>
      <c r="H389" s="238">
        <v>4.38</v>
      </c>
      <c r="I389" s="239"/>
      <c r="J389" s="234"/>
      <c r="K389" s="234"/>
      <c r="L389" s="240"/>
      <c r="M389" s="241"/>
      <c r="N389" s="242"/>
      <c r="O389" s="242"/>
      <c r="P389" s="242"/>
      <c r="Q389" s="242"/>
      <c r="R389" s="242"/>
      <c r="S389" s="242"/>
      <c r="T389" s="243"/>
      <c r="U389" s="13"/>
      <c r="V389" s="13"/>
      <c r="W389" s="13"/>
      <c r="X389" s="13"/>
      <c r="Y389" s="13"/>
      <c r="Z389" s="13"/>
      <c r="AA389" s="13"/>
      <c r="AB389" s="13"/>
      <c r="AC389" s="13"/>
      <c r="AD389" s="13"/>
      <c r="AE389" s="13"/>
      <c r="AT389" s="244" t="s">
        <v>189</v>
      </c>
      <c r="AU389" s="244" t="s">
        <v>83</v>
      </c>
      <c r="AV389" s="13" t="s">
        <v>83</v>
      </c>
      <c r="AW389" s="13" t="s">
        <v>35</v>
      </c>
      <c r="AX389" s="13" t="s">
        <v>73</v>
      </c>
      <c r="AY389" s="244" t="s">
        <v>175</v>
      </c>
    </row>
    <row r="390" spans="1:51" s="14" customFormat="1" ht="12">
      <c r="A390" s="14"/>
      <c r="B390" s="245"/>
      <c r="C390" s="246"/>
      <c r="D390" s="235" t="s">
        <v>189</v>
      </c>
      <c r="E390" s="247" t="s">
        <v>19</v>
      </c>
      <c r="F390" s="248" t="s">
        <v>198</v>
      </c>
      <c r="G390" s="246"/>
      <c r="H390" s="249">
        <v>72.85</v>
      </c>
      <c r="I390" s="250"/>
      <c r="J390" s="246"/>
      <c r="K390" s="246"/>
      <c r="L390" s="251"/>
      <c r="M390" s="252"/>
      <c r="N390" s="253"/>
      <c r="O390" s="253"/>
      <c r="P390" s="253"/>
      <c r="Q390" s="253"/>
      <c r="R390" s="253"/>
      <c r="S390" s="253"/>
      <c r="T390" s="254"/>
      <c r="U390" s="14"/>
      <c r="V390" s="14"/>
      <c r="W390" s="14"/>
      <c r="X390" s="14"/>
      <c r="Y390" s="14"/>
      <c r="Z390" s="14"/>
      <c r="AA390" s="14"/>
      <c r="AB390" s="14"/>
      <c r="AC390" s="14"/>
      <c r="AD390" s="14"/>
      <c r="AE390" s="14"/>
      <c r="AT390" s="255" t="s">
        <v>189</v>
      </c>
      <c r="AU390" s="255" t="s">
        <v>83</v>
      </c>
      <c r="AV390" s="14" t="s">
        <v>181</v>
      </c>
      <c r="AW390" s="14" t="s">
        <v>35</v>
      </c>
      <c r="AX390" s="14" t="s">
        <v>81</v>
      </c>
      <c r="AY390" s="255" t="s">
        <v>175</v>
      </c>
    </row>
    <row r="391" spans="1:65" s="2" customFormat="1" ht="16.5" customHeight="1">
      <c r="A391" s="39"/>
      <c r="B391" s="40"/>
      <c r="C391" s="267" t="s">
        <v>569</v>
      </c>
      <c r="D391" s="267" t="s">
        <v>307</v>
      </c>
      <c r="E391" s="268" t="s">
        <v>2550</v>
      </c>
      <c r="F391" s="269" t="s">
        <v>2551</v>
      </c>
      <c r="G391" s="270" t="s">
        <v>2552</v>
      </c>
      <c r="H391" s="271">
        <v>29.14</v>
      </c>
      <c r="I391" s="272"/>
      <c r="J391" s="273">
        <f>ROUND(I391*H391,2)</f>
        <v>0</v>
      </c>
      <c r="K391" s="274"/>
      <c r="L391" s="275"/>
      <c r="M391" s="276" t="s">
        <v>19</v>
      </c>
      <c r="N391" s="277" t="s">
        <v>44</v>
      </c>
      <c r="O391" s="85"/>
      <c r="P391" s="224">
        <f>O391*H391</f>
        <v>0</v>
      </c>
      <c r="Q391" s="224">
        <v>0.001</v>
      </c>
      <c r="R391" s="224">
        <f>Q391*H391</f>
        <v>0.029140000000000003</v>
      </c>
      <c r="S391" s="224">
        <v>0</v>
      </c>
      <c r="T391" s="225">
        <f>S391*H391</f>
        <v>0</v>
      </c>
      <c r="U391" s="39"/>
      <c r="V391" s="39"/>
      <c r="W391" s="39"/>
      <c r="X391" s="39"/>
      <c r="Y391" s="39"/>
      <c r="Z391" s="39"/>
      <c r="AA391" s="39"/>
      <c r="AB391" s="39"/>
      <c r="AC391" s="39"/>
      <c r="AD391" s="39"/>
      <c r="AE391" s="39"/>
      <c r="AR391" s="226" t="s">
        <v>396</v>
      </c>
      <c r="AT391" s="226" t="s">
        <v>307</v>
      </c>
      <c r="AU391" s="226" t="s">
        <v>83</v>
      </c>
      <c r="AY391" s="18" t="s">
        <v>175</v>
      </c>
      <c r="BE391" s="227">
        <f>IF(N391="základní",J391,0)</f>
        <v>0</v>
      </c>
      <c r="BF391" s="227">
        <f>IF(N391="snížená",J391,0)</f>
        <v>0</v>
      </c>
      <c r="BG391" s="227">
        <f>IF(N391="zákl. přenesená",J391,0)</f>
        <v>0</v>
      </c>
      <c r="BH391" s="227">
        <f>IF(N391="sníž. přenesená",J391,0)</f>
        <v>0</v>
      </c>
      <c r="BI391" s="227">
        <f>IF(N391="nulová",J391,0)</f>
        <v>0</v>
      </c>
      <c r="BJ391" s="18" t="s">
        <v>81</v>
      </c>
      <c r="BK391" s="227">
        <f>ROUND(I391*H391,2)</f>
        <v>0</v>
      </c>
      <c r="BL391" s="18" t="s">
        <v>296</v>
      </c>
      <c r="BM391" s="226" t="s">
        <v>2553</v>
      </c>
    </row>
    <row r="392" spans="1:51" s="15" customFormat="1" ht="12">
      <c r="A392" s="15"/>
      <c r="B392" s="257"/>
      <c r="C392" s="258"/>
      <c r="D392" s="235" t="s">
        <v>189</v>
      </c>
      <c r="E392" s="259" t="s">
        <v>19</v>
      </c>
      <c r="F392" s="260" t="s">
        <v>2554</v>
      </c>
      <c r="G392" s="258"/>
      <c r="H392" s="259" t="s">
        <v>19</v>
      </c>
      <c r="I392" s="261"/>
      <c r="J392" s="258"/>
      <c r="K392" s="258"/>
      <c r="L392" s="262"/>
      <c r="M392" s="263"/>
      <c r="N392" s="264"/>
      <c r="O392" s="264"/>
      <c r="P392" s="264"/>
      <c r="Q392" s="264"/>
      <c r="R392" s="264"/>
      <c r="S392" s="264"/>
      <c r="T392" s="265"/>
      <c r="U392" s="15"/>
      <c r="V392" s="15"/>
      <c r="W392" s="15"/>
      <c r="X392" s="15"/>
      <c r="Y392" s="15"/>
      <c r="Z392" s="15"/>
      <c r="AA392" s="15"/>
      <c r="AB392" s="15"/>
      <c r="AC392" s="15"/>
      <c r="AD392" s="15"/>
      <c r="AE392" s="15"/>
      <c r="AT392" s="266" t="s">
        <v>189</v>
      </c>
      <c r="AU392" s="266" t="s">
        <v>83</v>
      </c>
      <c r="AV392" s="15" t="s">
        <v>81</v>
      </c>
      <c r="AW392" s="15" t="s">
        <v>35</v>
      </c>
      <c r="AX392" s="15" t="s">
        <v>73</v>
      </c>
      <c r="AY392" s="266" t="s">
        <v>175</v>
      </c>
    </row>
    <row r="393" spans="1:51" s="13" customFormat="1" ht="12">
      <c r="A393" s="13"/>
      <c r="B393" s="233"/>
      <c r="C393" s="234"/>
      <c r="D393" s="235" t="s">
        <v>189</v>
      </c>
      <c r="E393" s="236" t="s">
        <v>19</v>
      </c>
      <c r="F393" s="237" t="s">
        <v>2555</v>
      </c>
      <c r="G393" s="234"/>
      <c r="H393" s="238">
        <v>29.14</v>
      </c>
      <c r="I393" s="239"/>
      <c r="J393" s="234"/>
      <c r="K393" s="234"/>
      <c r="L393" s="240"/>
      <c r="M393" s="241"/>
      <c r="N393" s="242"/>
      <c r="O393" s="242"/>
      <c r="P393" s="242"/>
      <c r="Q393" s="242"/>
      <c r="R393" s="242"/>
      <c r="S393" s="242"/>
      <c r="T393" s="243"/>
      <c r="U393" s="13"/>
      <c r="V393" s="13"/>
      <c r="W393" s="13"/>
      <c r="X393" s="13"/>
      <c r="Y393" s="13"/>
      <c r="Z393" s="13"/>
      <c r="AA393" s="13"/>
      <c r="AB393" s="13"/>
      <c r="AC393" s="13"/>
      <c r="AD393" s="13"/>
      <c r="AE393" s="13"/>
      <c r="AT393" s="244" t="s">
        <v>189</v>
      </c>
      <c r="AU393" s="244" t="s">
        <v>83</v>
      </c>
      <c r="AV393" s="13" t="s">
        <v>83</v>
      </c>
      <c r="AW393" s="13" t="s">
        <v>35</v>
      </c>
      <c r="AX393" s="13" t="s">
        <v>81</v>
      </c>
      <c r="AY393" s="244" t="s">
        <v>175</v>
      </c>
    </row>
    <row r="394" spans="1:65" s="2" customFormat="1" ht="24.15" customHeight="1">
      <c r="A394" s="39"/>
      <c r="B394" s="40"/>
      <c r="C394" s="214" t="s">
        <v>574</v>
      </c>
      <c r="D394" s="214" t="s">
        <v>177</v>
      </c>
      <c r="E394" s="215" t="s">
        <v>2556</v>
      </c>
      <c r="F394" s="216" t="s">
        <v>2557</v>
      </c>
      <c r="G394" s="217" t="s">
        <v>180</v>
      </c>
      <c r="H394" s="218">
        <v>72.85</v>
      </c>
      <c r="I394" s="219"/>
      <c r="J394" s="220">
        <f>ROUND(I394*H394,2)</f>
        <v>0</v>
      </c>
      <c r="K394" s="221"/>
      <c r="L394" s="45"/>
      <c r="M394" s="222" t="s">
        <v>19</v>
      </c>
      <c r="N394" s="223" t="s">
        <v>44</v>
      </c>
      <c r="O394" s="85"/>
      <c r="P394" s="224">
        <f>O394*H394</f>
        <v>0</v>
      </c>
      <c r="Q394" s="224">
        <v>0.00088</v>
      </c>
      <c r="R394" s="224">
        <f>Q394*H394</f>
        <v>0.064108</v>
      </c>
      <c r="S394" s="224">
        <v>0</v>
      </c>
      <c r="T394" s="225">
        <f>S394*H394</f>
        <v>0</v>
      </c>
      <c r="U394" s="39"/>
      <c r="V394" s="39"/>
      <c r="W394" s="39"/>
      <c r="X394" s="39"/>
      <c r="Y394" s="39"/>
      <c r="Z394" s="39"/>
      <c r="AA394" s="39"/>
      <c r="AB394" s="39"/>
      <c r="AC394" s="39"/>
      <c r="AD394" s="39"/>
      <c r="AE394" s="39"/>
      <c r="AR394" s="226" t="s">
        <v>296</v>
      </c>
      <c r="AT394" s="226" t="s">
        <v>177</v>
      </c>
      <c r="AU394" s="226" t="s">
        <v>83</v>
      </c>
      <c r="AY394" s="18" t="s">
        <v>175</v>
      </c>
      <c r="BE394" s="227">
        <f>IF(N394="základní",J394,0)</f>
        <v>0</v>
      </c>
      <c r="BF394" s="227">
        <f>IF(N394="snížená",J394,0)</f>
        <v>0</v>
      </c>
      <c r="BG394" s="227">
        <f>IF(N394="zákl. přenesená",J394,0)</f>
        <v>0</v>
      </c>
      <c r="BH394" s="227">
        <f>IF(N394="sníž. přenesená",J394,0)</f>
        <v>0</v>
      </c>
      <c r="BI394" s="227">
        <f>IF(N394="nulová",J394,0)</f>
        <v>0</v>
      </c>
      <c r="BJ394" s="18" t="s">
        <v>81</v>
      </c>
      <c r="BK394" s="227">
        <f>ROUND(I394*H394,2)</f>
        <v>0</v>
      </c>
      <c r="BL394" s="18" t="s">
        <v>296</v>
      </c>
      <c r="BM394" s="226" t="s">
        <v>2558</v>
      </c>
    </row>
    <row r="395" spans="1:47" s="2" customFormat="1" ht="12">
      <c r="A395" s="39"/>
      <c r="B395" s="40"/>
      <c r="C395" s="41"/>
      <c r="D395" s="228" t="s">
        <v>183</v>
      </c>
      <c r="E395" s="41"/>
      <c r="F395" s="229" t="s">
        <v>2559</v>
      </c>
      <c r="G395" s="41"/>
      <c r="H395" s="41"/>
      <c r="I395" s="230"/>
      <c r="J395" s="41"/>
      <c r="K395" s="41"/>
      <c r="L395" s="45"/>
      <c r="M395" s="231"/>
      <c r="N395" s="232"/>
      <c r="O395" s="85"/>
      <c r="P395" s="85"/>
      <c r="Q395" s="85"/>
      <c r="R395" s="85"/>
      <c r="S395" s="85"/>
      <c r="T395" s="86"/>
      <c r="U395" s="39"/>
      <c r="V395" s="39"/>
      <c r="W395" s="39"/>
      <c r="X395" s="39"/>
      <c r="Y395" s="39"/>
      <c r="Z395" s="39"/>
      <c r="AA395" s="39"/>
      <c r="AB395" s="39"/>
      <c r="AC395" s="39"/>
      <c r="AD395" s="39"/>
      <c r="AE395" s="39"/>
      <c r="AT395" s="18" t="s">
        <v>183</v>
      </c>
      <c r="AU395" s="18" t="s">
        <v>83</v>
      </c>
    </row>
    <row r="396" spans="1:51" s="13" customFormat="1" ht="12">
      <c r="A396" s="13"/>
      <c r="B396" s="233"/>
      <c r="C396" s="234"/>
      <c r="D396" s="235" t="s">
        <v>189</v>
      </c>
      <c r="E396" s="236" t="s">
        <v>19</v>
      </c>
      <c r="F396" s="237" t="s">
        <v>2547</v>
      </c>
      <c r="G396" s="234"/>
      <c r="H396" s="238">
        <v>57.72</v>
      </c>
      <c r="I396" s="239"/>
      <c r="J396" s="234"/>
      <c r="K396" s="234"/>
      <c r="L396" s="240"/>
      <c r="M396" s="241"/>
      <c r="N396" s="242"/>
      <c r="O396" s="242"/>
      <c r="P396" s="242"/>
      <c r="Q396" s="242"/>
      <c r="R396" s="242"/>
      <c r="S396" s="242"/>
      <c r="T396" s="243"/>
      <c r="U396" s="13"/>
      <c r="V396" s="13"/>
      <c r="W396" s="13"/>
      <c r="X396" s="13"/>
      <c r="Y396" s="13"/>
      <c r="Z396" s="13"/>
      <c r="AA396" s="13"/>
      <c r="AB396" s="13"/>
      <c r="AC396" s="13"/>
      <c r="AD396" s="13"/>
      <c r="AE396" s="13"/>
      <c r="AT396" s="244" t="s">
        <v>189</v>
      </c>
      <c r="AU396" s="244" t="s">
        <v>83</v>
      </c>
      <c r="AV396" s="13" t="s">
        <v>83</v>
      </c>
      <c r="AW396" s="13" t="s">
        <v>35</v>
      </c>
      <c r="AX396" s="13" t="s">
        <v>73</v>
      </c>
      <c r="AY396" s="244" t="s">
        <v>175</v>
      </c>
    </row>
    <row r="397" spans="1:51" s="13" customFormat="1" ht="12">
      <c r="A397" s="13"/>
      <c r="B397" s="233"/>
      <c r="C397" s="234"/>
      <c r="D397" s="235" t="s">
        <v>189</v>
      </c>
      <c r="E397" s="236" t="s">
        <v>19</v>
      </c>
      <c r="F397" s="237" t="s">
        <v>2548</v>
      </c>
      <c r="G397" s="234"/>
      <c r="H397" s="238">
        <v>10.75</v>
      </c>
      <c r="I397" s="239"/>
      <c r="J397" s="234"/>
      <c r="K397" s="234"/>
      <c r="L397" s="240"/>
      <c r="M397" s="241"/>
      <c r="N397" s="242"/>
      <c r="O397" s="242"/>
      <c r="P397" s="242"/>
      <c r="Q397" s="242"/>
      <c r="R397" s="242"/>
      <c r="S397" s="242"/>
      <c r="T397" s="243"/>
      <c r="U397" s="13"/>
      <c r="V397" s="13"/>
      <c r="W397" s="13"/>
      <c r="X397" s="13"/>
      <c r="Y397" s="13"/>
      <c r="Z397" s="13"/>
      <c r="AA397" s="13"/>
      <c r="AB397" s="13"/>
      <c r="AC397" s="13"/>
      <c r="AD397" s="13"/>
      <c r="AE397" s="13"/>
      <c r="AT397" s="244" t="s">
        <v>189</v>
      </c>
      <c r="AU397" s="244" t="s">
        <v>83</v>
      </c>
      <c r="AV397" s="13" t="s">
        <v>83</v>
      </c>
      <c r="AW397" s="13" t="s">
        <v>35</v>
      </c>
      <c r="AX397" s="13" t="s">
        <v>73</v>
      </c>
      <c r="AY397" s="244" t="s">
        <v>175</v>
      </c>
    </row>
    <row r="398" spans="1:51" s="13" customFormat="1" ht="12">
      <c r="A398" s="13"/>
      <c r="B398" s="233"/>
      <c r="C398" s="234"/>
      <c r="D398" s="235" t="s">
        <v>189</v>
      </c>
      <c r="E398" s="236" t="s">
        <v>19</v>
      </c>
      <c r="F398" s="237" t="s">
        <v>2549</v>
      </c>
      <c r="G398" s="234"/>
      <c r="H398" s="238">
        <v>4.38</v>
      </c>
      <c r="I398" s="239"/>
      <c r="J398" s="234"/>
      <c r="K398" s="234"/>
      <c r="L398" s="240"/>
      <c r="M398" s="241"/>
      <c r="N398" s="242"/>
      <c r="O398" s="242"/>
      <c r="P398" s="242"/>
      <c r="Q398" s="242"/>
      <c r="R398" s="242"/>
      <c r="S398" s="242"/>
      <c r="T398" s="243"/>
      <c r="U398" s="13"/>
      <c r="V398" s="13"/>
      <c r="W398" s="13"/>
      <c r="X398" s="13"/>
      <c r="Y398" s="13"/>
      <c r="Z398" s="13"/>
      <c r="AA398" s="13"/>
      <c r="AB398" s="13"/>
      <c r="AC398" s="13"/>
      <c r="AD398" s="13"/>
      <c r="AE398" s="13"/>
      <c r="AT398" s="244" t="s">
        <v>189</v>
      </c>
      <c r="AU398" s="244" t="s">
        <v>83</v>
      </c>
      <c r="AV398" s="13" t="s">
        <v>83</v>
      </c>
      <c r="AW398" s="13" t="s">
        <v>35</v>
      </c>
      <c r="AX398" s="13" t="s">
        <v>73</v>
      </c>
      <c r="AY398" s="244" t="s">
        <v>175</v>
      </c>
    </row>
    <row r="399" spans="1:51" s="14" customFormat="1" ht="12">
      <c r="A399" s="14"/>
      <c r="B399" s="245"/>
      <c r="C399" s="246"/>
      <c r="D399" s="235" t="s">
        <v>189</v>
      </c>
      <c r="E399" s="247" t="s">
        <v>19</v>
      </c>
      <c r="F399" s="248" t="s">
        <v>198</v>
      </c>
      <c r="G399" s="246"/>
      <c r="H399" s="249">
        <v>72.85</v>
      </c>
      <c r="I399" s="250"/>
      <c r="J399" s="246"/>
      <c r="K399" s="246"/>
      <c r="L399" s="251"/>
      <c r="M399" s="252"/>
      <c r="N399" s="253"/>
      <c r="O399" s="253"/>
      <c r="P399" s="253"/>
      <c r="Q399" s="253"/>
      <c r="R399" s="253"/>
      <c r="S399" s="253"/>
      <c r="T399" s="254"/>
      <c r="U399" s="14"/>
      <c r="V399" s="14"/>
      <c r="W399" s="14"/>
      <c r="X399" s="14"/>
      <c r="Y399" s="14"/>
      <c r="Z399" s="14"/>
      <c r="AA399" s="14"/>
      <c r="AB399" s="14"/>
      <c r="AC399" s="14"/>
      <c r="AD399" s="14"/>
      <c r="AE399" s="14"/>
      <c r="AT399" s="255" t="s">
        <v>189</v>
      </c>
      <c r="AU399" s="255" t="s">
        <v>83</v>
      </c>
      <c r="AV399" s="14" t="s">
        <v>181</v>
      </c>
      <c r="AW399" s="14" t="s">
        <v>35</v>
      </c>
      <c r="AX399" s="14" t="s">
        <v>81</v>
      </c>
      <c r="AY399" s="255" t="s">
        <v>175</v>
      </c>
    </row>
    <row r="400" spans="1:65" s="2" customFormat="1" ht="44.25" customHeight="1">
      <c r="A400" s="39"/>
      <c r="B400" s="40"/>
      <c r="C400" s="267" t="s">
        <v>581</v>
      </c>
      <c r="D400" s="267" t="s">
        <v>307</v>
      </c>
      <c r="E400" s="268" t="s">
        <v>2560</v>
      </c>
      <c r="F400" s="269" t="s">
        <v>2561</v>
      </c>
      <c r="G400" s="270" t="s">
        <v>180</v>
      </c>
      <c r="H400" s="271">
        <v>84.907</v>
      </c>
      <c r="I400" s="272"/>
      <c r="J400" s="273">
        <f>ROUND(I400*H400,2)</f>
        <v>0</v>
      </c>
      <c r="K400" s="274"/>
      <c r="L400" s="275"/>
      <c r="M400" s="276" t="s">
        <v>19</v>
      </c>
      <c r="N400" s="277" t="s">
        <v>44</v>
      </c>
      <c r="O400" s="85"/>
      <c r="P400" s="224">
        <f>O400*H400</f>
        <v>0</v>
      </c>
      <c r="Q400" s="224">
        <v>0.005</v>
      </c>
      <c r="R400" s="224">
        <f>Q400*H400</f>
        <v>0.424535</v>
      </c>
      <c r="S400" s="224">
        <v>0</v>
      </c>
      <c r="T400" s="225">
        <f>S400*H400</f>
        <v>0</v>
      </c>
      <c r="U400" s="39"/>
      <c r="V400" s="39"/>
      <c r="W400" s="39"/>
      <c r="X400" s="39"/>
      <c r="Y400" s="39"/>
      <c r="Z400" s="39"/>
      <c r="AA400" s="39"/>
      <c r="AB400" s="39"/>
      <c r="AC400" s="39"/>
      <c r="AD400" s="39"/>
      <c r="AE400" s="39"/>
      <c r="AR400" s="226" t="s">
        <v>396</v>
      </c>
      <c r="AT400" s="226" t="s">
        <v>307</v>
      </c>
      <c r="AU400" s="226" t="s">
        <v>83</v>
      </c>
      <c r="AY400" s="18" t="s">
        <v>175</v>
      </c>
      <c r="BE400" s="227">
        <f>IF(N400="základní",J400,0)</f>
        <v>0</v>
      </c>
      <c r="BF400" s="227">
        <f>IF(N400="snížená",J400,0)</f>
        <v>0</v>
      </c>
      <c r="BG400" s="227">
        <f>IF(N400="zákl. přenesená",J400,0)</f>
        <v>0</v>
      </c>
      <c r="BH400" s="227">
        <f>IF(N400="sníž. přenesená",J400,0)</f>
        <v>0</v>
      </c>
      <c r="BI400" s="227">
        <f>IF(N400="nulová",J400,0)</f>
        <v>0</v>
      </c>
      <c r="BJ400" s="18" t="s">
        <v>81</v>
      </c>
      <c r="BK400" s="227">
        <f>ROUND(I400*H400,2)</f>
        <v>0</v>
      </c>
      <c r="BL400" s="18" t="s">
        <v>296</v>
      </c>
      <c r="BM400" s="226" t="s">
        <v>2562</v>
      </c>
    </row>
    <row r="401" spans="1:51" s="13" customFormat="1" ht="12">
      <c r="A401" s="13"/>
      <c r="B401" s="233"/>
      <c r="C401" s="234"/>
      <c r="D401" s="235" t="s">
        <v>189</v>
      </c>
      <c r="E401" s="234"/>
      <c r="F401" s="237" t="s">
        <v>2563</v>
      </c>
      <c r="G401" s="234"/>
      <c r="H401" s="238">
        <v>84.907</v>
      </c>
      <c r="I401" s="239"/>
      <c r="J401" s="234"/>
      <c r="K401" s="234"/>
      <c r="L401" s="240"/>
      <c r="M401" s="241"/>
      <c r="N401" s="242"/>
      <c r="O401" s="242"/>
      <c r="P401" s="242"/>
      <c r="Q401" s="242"/>
      <c r="R401" s="242"/>
      <c r="S401" s="242"/>
      <c r="T401" s="243"/>
      <c r="U401" s="13"/>
      <c r="V401" s="13"/>
      <c r="W401" s="13"/>
      <c r="X401" s="13"/>
      <c r="Y401" s="13"/>
      <c r="Z401" s="13"/>
      <c r="AA401" s="13"/>
      <c r="AB401" s="13"/>
      <c r="AC401" s="13"/>
      <c r="AD401" s="13"/>
      <c r="AE401" s="13"/>
      <c r="AT401" s="244" t="s">
        <v>189</v>
      </c>
      <c r="AU401" s="244" t="s">
        <v>83</v>
      </c>
      <c r="AV401" s="13" t="s">
        <v>83</v>
      </c>
      <c r="AW401" s="13" t="s">
        <v>4</v>
      </c>
      <c r="AX401" s="13" t="s">
        <v>81</v>
      </c>
      <c r="AY401" s="244" t="s">
        <v>175</v>
      </c>
    </row>
    <row r="402" spans="1:65" s="2" customFormat="1" ht="66.75" customHeight="1">
      <c r="A402" s="39"/>
      <c r="B402" s="40"/>
      <c r="C402" s="214" t="s">
        <v>587</v>
      </c>
      <c r="D402" s="214" t="s">
        <v>177</v>
      </c>
      <c r="E402" s="215" t="s">
        <v>2564</v>
      </c>
      <c r="F402" s="216" t="s">
        <v>2565</v>
      </c>
      <c r="G402" s="217" t="s">
        <v>180</v>
      </c>
      <c r="H402" s="218">
        <v>67.6</v>
      </c>
      <c r="I402" s="219"/>
      <c r="J402" s="220">
        <f>ROUND(I402*H402,2)</f>
        <v>0</v>
      </c>
      <c r="K402" s="221"/>
      <c r="L402" s="45"/>
      <c r="M402" s="222" t="s">
        <v>19</v>
      </c>
      <c r="N402" s="223" t="s">
        <v>44</v>
      </c>
      <c r="O402" s="85"/>
      <c r="P402" s="224">
        <f>O402*H402</f>
        <v>0</v>
      </c>
      <c r="Q402" s="224">
        <v>0.00011</v>
      </c>
      <c r="R402" s="224">
        <f>Q402*H402</f>
        <v>0.007436</v>
      </c>
      <c r="S402" s="224">
        <v>0</v>
      </c>
      <c r="T402" s="225">
        <f>S402*H402</f>
        <v>0</v>
      </c>
      <c r="U402" s="39"/>
      <c r="V402" s="39"/>
      <c r="W402" s="39"/>
      <c r="X402" s="39"/>
      <c r="Y402" s="39"/>
      <c r="Z402" s="39"/>
      <c r="AA402" s="39"/>
      <c r="AB402" s="39"/>
      <c r="AC402" s="39"/>
      <c r="AD402" s="39"/>
      <c r="AE402" s="39"/>
      <c r="AR402" s="226" t="s">
        <v>296</v>
      </c>
      <c r="AT402" s="226" t="s">
        <v>177</v>
      </c>
      <c r="AU402" s="226" t="s">
        <v>83</v>
      </c>
      <c r="AY402" s="18" t="s">
        <v>175</v>
      </c>
      <c r="BE402" s="227">
        <f>IF(N402="základní",J402,0)</f>
        <v>0</v>
      </c>
      <c r="BF402" s="227">
        <f>IF(N402="snížená",J402,0)</f>
        <v>0</v>
      </c>
      <c r="BG402" s="227">
        <f>IF(N402="zákl. přenesená",J402,0)</f>
        <v>0</v>
      </c>
      <c r="BH402" s="227">
        <f>IF(N402="sníž. přenesená",J402,0)</f>
        <v>0</v>
      </c>
      <c r="BI402" s="227">
        <f>IF(N402="nulová",J402,0)</f>
        <v>0</v>
      </c>
      <c r="BJ402" s="18" t="s">
        <v>81</v>
      </c>
      <c r="BK402" s="227">
        <f>ROUND(I402*H402,2)</f>
        <v>0</v>
      </c>
      <c r="BL402" s="18" t="s">
        <v>296</v>
      </c>
      <c r="BM402" s="226" t="s">
        <v>2566</v>
      </c>
    </row>
    <row r="403" spans="1:47" s="2" customFormat="1" ht="12">
      <c r="A403" s="39"/>
      <c r="B403" s="40"/>
      <c r="C403" s="41"/>
      <c r="D403" s="228" t="s">
        <v>183</v>
      </c>
      <c r="E403" s="41"/>
      <c r="F403" s="229" t="s">
        <v>2567</v>
      </c>
      <c r="G403" s="41"/>
      <c r="H403" s="41"/>
      <c r="I403" s="230"/>
      <c r="J403" s="41"/>
      <c r="K403" s="41"/>
      <c r="L403" s="45"/>
      <c r="M403" s="231"/>
      <c r="N403" s="232"/>
      <c r="O403" s="85"/>
      <c r="P403" s="85"/>
      <c r="Q403" s="85"/>
      <c r="R403" s="85"/>
      <c r="S403" s="85"/>
      <c r="T403" s="86"/>
      <c r="U403" s="39"/>
      <c r="V403" s="39"/>
      <c r="W403" s="39"/>
      <c r="X403" s="39"/>
      <c r="Y403" s="39"/>
      <c r="Z403" s="39"/>
      <c r="AA403" s="39"/>
      <c r="AB403" s="39"/>
      <c r="AC403" s="39"/>
      <c r="AD403" s="39"/>
      <c r="AE403" s="39"/>
      <c r="AT403" s="18" t="s">
        <v>183</v>
      </c>
      <c r="AU403" s="18" t="s">
        <v>83</v>
      </c>
    </row>
    <row r="404" spans="1:47" s="2" customFormat="1" ht="12">
      <c r="A404" s="39"/>
      <c r="B404" s="40"/>
      <c r="C404" s="41"/>
      <c r="D404" s="235" t="s">
        <v>203</v>
      </c>
      <c r="E404" s="41"/>
      <c r="F404" s="256" t="s">
        <v>2568</v>
      </c>
      <c r="G404" s="41"/>
      <c r="H404" s="41"/>
      <c r="I404" s="230"/>
      <c r="J404" s="41"/>
      <c r="K404" s="41"/>
      <c r="L404" s="45"/>
      <c r="M404" s="231"/>
      <c r="N404" s="232"/>
      <c r="O404" s="85"/>
      <c r="P404" s="85"/>
      <c r="Q404" s="85"/>
      <c r="R404" s="85"/>
      <c r="S404" s="85"/>
      <c r="T404" s="86"/>
      <c r="U404" s="39"/>
      <c r="V404" s="39"/>
      <c r="W404" s="39"/>
      <c r="X404" s="39"/>
      <c r="Y404" s="39"/>
      <c r="Z404" s="39"/>
      <c r="AA404" s="39"/>
      <c r="AB404" s="39"/>
      <c r="AC404" s="39"/>
      <c r="AD404" s="39"/>
      <c r="AE404" s="39"/>
      <c r="AT404" s="18" t="s">
        <v>203</v>
      </c>
      <c r="AU404" s="18" t="s">
        <v>83</v>
      </c>
    </row>
    <row r="405" spans="1:51" s="13" customFormat="1" ht="12">
      <c r="A405" s="13"/>
      <c r="B405" s="233"/>
      <c r="C405" s="234"/>
      <c r="D405" s="235" t="s">
        <v>189</v>
      </c>
      <c r="E405" s="236" t="s">
        <v>19</v>
      </c>
      <c r="F405" s="237" t="s">
        <v>2569</v>
      </c>
      <c r="G405" s="234"/>
      <c r="H405" s="238">
        <v>58.3</v>
      </c>
      <c r="I405" s="239"/>
      <c r="J405" s="234"/>
      <c r="K405" s="234"/>
      <c r="L405" s="240"/>
      <c r="M405" s="241"/>
      <c r="N405" s="242"/>
      <c r="O405" s="242"/>
      <c r="P405" s="242"/>
      <c r="Q405" s="242"/>
      <c r="R405" s="242"/>
      <c r="S405" s="242"/>
      <c r="T405" s="243"/>
      <c r="U405" s="13"/>
      <c r="V405" s="13"/>
      <c r="W405" s="13"/>
      <c r="X405" s="13"/>
      <c r="Y405" s="13"/>
      <c r="Z405" s="13"/>
      <c r="AA405" s="13"/>
      <c r="AB405" s="13"/>
      <c r="AC405" s="13"/>
      <c r="AD405" s="13"/>
      <c r="AE405" s="13"/>
      <c r="AT405" s="244" t="s">
        <v>189</v>
      </c>
      <c r="AU405" s="244" t="s">
        <v>83</v>
      </c>
      <c r="AV405" s="13" t="s">
        <v>83</v>
      </c>
      <c r="AW405" s="13" t="s">
        <v>35</v>
      </c>
      <c r="AX405" s="13" t="s">
        <v>73</v>
      </c>
      <c r="AY405" s="244" t="s">
        <v>175</v>
      </c>
    </row>
    <row r="406" spans="1:51" s="13" customFormat="1" ht="12">
      <c r="A406" s="13"/>
      <c r="B406" s="233"/>
      <c r="C406" s="234"/>
      <c r="D406" s="235" t="s">
        <v>189</v>
      </c>
      <c r="E406" s="236" t="s">
        <v>19</v>
      </c>
      <c r="F406" s="237" t="s">
        <v>2570</v>
      </c>
      <c r="G406" s="234"/>
      <c r="H406" s="238">
        <v>4.968</v>
      </c>
      <c r="I406" s="239"/>
      <c r="J406" s="234"/>
      <c r="K406" s="234"/>
      <c r="L406" s="240"/>
      <c r="M406" s="241"/>
      <c r="N406" s="242"/>
      <c r="O406" s="242"/>
      <c r="P406" s="242"/>
      <c r="Q406" s="242"/>
      <c r="R406" s="242"/>
      <c r="S406" s="242"/>
      <c r="T406" s="243"/>
      <c r="U406" s="13"/>
      <c r="V406" s="13"/>
      <c r="W406" s="13"/>
      <c r="X406" s="13"/>
      <c r="Y406" s="13"/>
      <c r="Z406" s="13"/>
      <c r="AA406" s="13"/>
      <c r="AB406" s="13"/>
      <c r="AC406" s="13"/>
      <c r="AD406" s="13"/>
      <c r="AE406" s="13"/>
      <c r="AT406" s="244" t="s">
        <v>189</v>
      </c>
      <c r="AU406" s="244" t="s">
        <v>83</v>
      </c>
      <c r="AV406" s="13" t="s">
        <v>83</v>
      </c>
      <c r="AW406" s="13" t="s">
        <v>35</v>
      </c>
      <c r="AX406" s="13" t="s">
        <v>73</v>
      </c>
      <c r="AY406" s="244" t="s">
        <v>175</v>
      </c>
    </row>
    <row r="407" spans="1:51" s="13" customFormat="1" ht="12">
      <c r="A407" s="13"/>
      <c r="B407" s="233"/>
      <c r="C407" s="234"/>
      <c r="D407" s="235" t="s">
        <v>189</v>
      </c>
      <c r="E407" s="236" t="s">
        <v>19</v>
      </c>
      <c r="F407" s="237" t="s">
        <v>2571</v>
      </c>
      <c r="G407" s="234"/>
      <c r="H407" s="238">
        <v>2.16</v>
      </c>
      <c r="I407" s="239"/>
      <c r="J407" s="234"/>
      <c r="K407" s="234"/>
      <c r="L407" s="240"/>
      <c r="M407" s="241"/>
      <c r="N407" s="242"/>
      <c r="O407" s="242"/>
      <c r="P407" s="242"/>
      <c r="Q407" s="242"/>
      <c r="R407" s="242"/>
      <c r="S407" s="242"/>
      <c r="T407" s="243"/>
      <c r="U407" s="13"/>
      <c r="V407" s="13"/>
      <c r="W407" s="13"/>
      <c r="X407" s="13"/>
      <c r="Y407" s="13"/>
      <c r="Z407" s="13"/>
      <c r="AA407" s="13"/>
      <c r="AB407" s="13"/>
      <c r="AC407" s="13"/>
      <c r="AD407" s="13"/>
      <c r="AE407" s="13"/>
      <c r="AT407" s="244" t="s">
        <v>189</v>
      </c>
      <c r="AU407" s="244" t="s">
        <v>83</v>
      </c>
      <c r="AV407" s="13" t="s">
        <v>83</v>
      </c>
      <c r="AW407" s="13" t="s">
        <v>35</v>
      </c>
      <c r="AX407" s="13" t="s">
        <v>73</v>
      </c>
      <c r="AY407" s="244" t="s">
        <v>175</v>
      </c>
    </row>
    <row r="408" spans="1:51" s="13" customFormat="1" ht="12">
      <c r="A408" s="13"/>
      <c r="B408" s="233"/>
      <c r="C408" s="234"/>
      <c r="D408" s="235" t="s">
        <v>189</v>
      </c>
      <c r="E408" s="236" t="s">
        <v>19</v>
      </c>
      <c r="F408" s="237" t="s">
        <v>2572</v>
      </c>
      <c r="G408" s="234"/>
      <c r="H408" s="238">
        <v>2.16</v>
      </c>
      <c r="I408" s="239"/>
      <c r="J408" s="234"/>
      <c r="K408" s="234"/>
      <c r="L408" s="240"/>
      <c r="M408" s="241"/>
      <c r="N408" s="242"/>
      <c r="O408" s="242"/>
      <c r="P408" s="242"/>
      <c r="Q408" s="242"/>
      <c r="R408" s="242"/>
      <c r="S408" s="242"/>
      <c r="T408" s="243"/>
      <c r="U408" s="13"/>
      <c r="V408" s="13"/>
      <c r="W408" s="13"/>
      <c r="X408" s="13"/>
      <c r="Y408" s="13"/>
      <c r="Z408" s="13"/>
      <c r="AA408" s="13"/>
      <c r="AB408" s="13"/>
      <c r="AC408" s="13"/>
      <c r="AD408" s="13"/>
      <c r="AE408" s="13"/>
      <c r="AT408" s="244" t="s">
        <v>189</v>
      </c>
      <c r="AU408" s="244" t="s">
        <v>83</v>
      </c>
      <c r="AV408" s="13" t="s">
        <v>83</v>
      </c>
      <c r="AW408" s="13" t="s">
        <v>35</v>
      </c>
      <c r="AX408" s="13" t="s">
        <v>73</v>
      </c>
      <c r="AY408" s="244" t="s">
        <v>175</v>
      </c>
    </row>
    <row r="409" spans="1:51" s="14" customFormat="1" ht="12">
      <c r="A409" s="14"/>
      <c r="B409" s="245"/>
      <c r="C409" s="246"/>
      <c r="D409" s="235" t="s">
        <v>189</v>
      </c>
      <c r="E409" s="247" t="s">
        <v>19</v>
      </c>
      <c r="F409" s="248" t="s">
        <v>198</v>
      </c>
      <c r="G409" s="246"/>
      <c r="H409" s="249">
        <v>67.588</v>
      </c>
      <c r="I409" s="250"/>
      <c r="J409" s="246"/>
      <c r="K409" s="246"/>
      <c r="L409" s="251"/>
      <c r="M409" s="252"/>
      <c r="N409" s="253"/>
      <c r="O409" s="253"/>
      <c r="P409" s="253"/>
      <c r="Q409" s="253"/>
      <c r="R409" s="253"/>
      <c r="S409" s="253"/>
      <c r="T409" s="254"/>
      <c r="U409" s="14"/>
      <c r="V409" s="14"/>
      <c r="W409" s="14"/>
      <c r="X409" s="14"/>
      <c r="Y409" s="14"/>
      <c r="Z409" s="14"/>
      <c r="AA409" s="14"/>
      <c r="AB409" s="14"/>
      <c r="AC409" s="14"/>
      <c r="AD409" s="14"/>
      <c r="AE409" s="14"/>
      <c r="AT409" s="255" t="s">
        <v>189</v>
      </c>
      <c r="AU409" s="255" t="s">
        <v>83</v>
      </c>
      <c r="AV409" s="14" t="s">
        <v>181</v>
      </c>
      <c r="AW409" s="14" t="s">
        <v>35</v>
      </c>
      <c r="AX409" s="14" t="s">
        <v>73</v>
      </c>
      <c r="AY409" s="255" t="s">
        <v>175</v>
      </c>
    </row>
    <row r="410" spans="1:51" s="13" customFormat="1" ht="12">
      <c r="A410" s="13"/>
      <c r="B410" s="233"/>
      <c r="C410" s="234"/>
      <c r="D410" s="235" t="s">
        <v>189</v>
      </c>
      <c r="E410" s="236" t="s">
        <v>19</v>
      </c>
      <c r="F410" s="237" t="s">
        <v>2573</v>
      </c>
      <c r="G410" s="234"/>
      <c r="H410" s="238">
        <v>67.6</v>
      </c>
      <c r="I410" s="239"/>
      <c r="J410" s="234"/>
      <c r="K410" s="234"/>
      <c r="L410" s="240"/>
      <c r="M410" s="241"/>
      <c r="N410" s="242"/>
      <c r="O410" s="242"/>
      <c r="P410" s="242"/>
      <c r="Q410" s="242"/>
      <c r="R410" s="242"/>
      <c r="S410" s="242"/>
      <c r="T410" s="243"/>
      <c r="U410" s="13"/>
      <c r="V410" s="13"/>
      <c r="W410" s="13"/>
      <c r="X410" s="13"/>
      <c r="Y410" s="13"/>
      <c r="Z410" s="13"/>
      <c r="AA410" s="13"/>
      <c r="AB410" s="13"/>
      <c r="AC410" s="13"/>
      <c r="AD410" s="13"/>
      <c r="AE410" s="13"/>
      <c r="AT410" s="244" t="s">
        <v>189</v>
      </c>
      <c r="AU410" s="244" t="s">
        <v>83</v>
      </c>
      <c r="AV410" s="13" t="s">
        <v>83</v>
      </c>
      <c r="AW410" s="13" t="s">
        <v>35</v>
      </c>
      <c r="AX410" s="13" t="s">
        <v>81</v>
      </c>
      <c r="AY410" s="244" t="s">
        <v>175</v>
      </c>
    </row>
    <row r="411" spans="1:65" s="2" customFormat="1" ht="24.15" customHeight="1">
      <c r="A411" s="39"/>
      <c r="B411" s="40"/>
      <c r="C411" s="267" t="s">
        <v>592</v>
      </c>
      <c r="D411" s="267" t="s">
        <v>307</v>
      </c>
      <c r="E411" s="268" t="s">
        <v>2574</v>
      </c>
      <c r="F411" s="269" t="s">
        <v>2575</v>
      </c>
      <c r="G411" s="270" t="s">
        <v>180</v>
      </c>
      <c r="H411" s="271">
        <v>78.788</v>
      </c>
      <c r="I411" s="272"/>
      <c r="J411" s="273">
        <f>ROUND(I411*H411,2)</f>
        <v>0</v>
      </c>
      <c r="K411" s="274"/>
      <c r="L411" s="275"/>
      <c r="M411" s="276" t="s">
        <v>19</v>
      </c>
      <c r="N411" s="277" t="s">
        <v>44</v>
      </c>
      <c r="O411" s="85"/>
      <c r="P411" s="224">
        <f>O411*H411</f>
        <v>0</v>
      </c>
      <c r="Q411" s="224">
        <v>0.0019</v>
      </c>
      <c r="R411" s="224">
        <f>Q411*H411</f>
        <v>0.1496972</v>
      </c>
      <c r="S411" s="224">
        <v>0</v>
      </c>
      <c r="T411" s="225">
        <f>S411*H411</f>
        <v>0</v>
      </c>
      <c r="U411" s="39"/>
      <c r="V411" s="39"/>
      <c r="W411" s="39"/>
      <c r="X411" s="39"/>
      <c r="Y411" s="39"/>
      <c r="Z411" s="39"/>
      <c r="AA411" s="39"/>
      <c r="AB411" s="39"/>
      <c r="AC411" s="39"/>
      <c r="AD411" s="39"/>
      <c r="AE411" s="39"/>
      <c r="AR411" s="226" t="s">
        <v>396</v>
      </c>
      <c r="AT411" s="226" t="s">
        <v>307</v>
      </c>
      <c r="AU411" s="226" t="s">
        <v>83</v>
      </c>
      <c r="AY411" s="18" t="s">
        <v>175</v>
      </c>
      <c r="BE411" s="227">
        <f>IF(N411="základní",J411,0)</f>
        <v>0</v>
      </c>
      <c r="BF411" s="227">
        <f>IF(N411="snížená",J411,0)</f>
        <v>0</v>
      </c>
      <c r="BG411" s="227">
        <f>IF(N411="zákl. přenesená",J411,0)</f>
        <v>0</v>
      </c>
      <c r="BH411" s="227">
        <f>IF(N411="sníž. přenesená",J411,0)</f>
        <v>0</v>
      </c>
      <c r="BI411" s="227">
        <f>IF(N411="nulová",J411,0)</f>
        <v>0</v>
      </c>
      <c r="BJ411" s="18" t="s">
        <v>81</v>
      </c>
      <c r="BK411" s="227">
        <f>ROUND(I411*H411,2)</f>
        <v>0</v>
      </c>
      <c r="BL411" s="18" t="s">
        <v>296</v>
      </c>
      <c r="BM411" s="226" t="s">
        <v>2576</v>
      </c>
    </row>
    <row r="412" spans="1:51" s="13" customFormat="1" ht="12">
      <c r="A412" s="13"/>
      <c r="B412" s="233"/>
      <c r="C412" s="234"/>
      <c r="D412" s="235" t="s">
        <v>189</v>
      </c>
      <c r="E412" s="234"/>
      <c r="F412" s="237" t="s">
        <v>2577</v>
      </c>
      <c r="G412" s="234"/>
      <c r="H412" s="238">
        <v>78.788</v>
      </c>
      <c r="I412" s="239"/>
      <c r="J412" s="234"/>
      <c r="K412" s="234"/>
      <c r="L412" s="240"/>
      <c r="M412" s="241"/>
      <c r="N412" s="242"/>
      <c r="O412" s="242"/>
      <c r="P412" s="242"/>
      <c r="Q412" s="242"/>
      <c r="R412" s="242"/>
      <c r="S412" s="242"/>
      <c r="T412" s="243"/>
      <c r="U412" s="13"/>
      <c r="V412" s="13"/>
      <c r="W412" s="13"/>
      <c r="X412" s="13"/>
      <c r="Y412" s="13"/>
      <c r="Z412" s="13"/>
      <c r="AA412" s="13"/>
      <c r="AB412" s="13"/>
      <c r="AC412" s="13"/>
      <c r="AD412" s="13"/>
      <c r="AE412" s="13"/>
      <c r="AT412" s="244" t="s">
        <v>189</v>
      </c>
      <c r="AU412" s="244" t="s">
        <v>83</v>
      </c>
      <c r="AV412" s="13" t="s">
        <v>83</v>
      </c>
      <c r="AW412" s="13" t="s">
        <v>4</v>
      </c>
      <c r="AX412" s="13" t="s">
        <v>81</v>
      </c>
      <c r="AY412" s="244" t="s">
        <v>175</v>
      </c>
    </row>
    <row r="413" spans="1:65" s="2" customFormat="1" ht="33" customHeight="1">
      <c r="A413" s="39"/>
      <c r="B413" s="40"/>
      <c r="C413" s="214" t="s">
        <v>598</v>
      </c>
      <c r="D413" s="214" t="s">
        <v>177</v>
      </c>
      <c r="E413" s="215" t="s">
        <v>2578</v>
      </c>
      <c r="F413" s="216" t="s">
        <v>2579</v>
      </c>
      <c r="G413" s="217" t="s">
        <v>180</v>
      </c>
      <c r="H413" s="218">
        <v>5.153</v>
      </c>
      <c r="I413" s="219"/>
      <c r="J413" s="220">
        <f>ROUND(I413*H413,2)</f>
        <v>0</v>
      </c>
      <c r="K413" s="221"/>
      <c r="L413" s="45"/>
      <c r="M413" s="222" t="s">
        <v>19</v>
      </c>
      <c r="N413" s="223" t="s">
        <v>44</v>
      </c>
      <c r="O413" s="85"/>
      <c r="P413" s="224">
        <f>O413*H413</f>
        <v>0</v>
      </c>
      <c r="Q413" s="224">
        <v>0</v>
      </c>
      <c r="R413" s="224">
        <f>Q413*H413</f>
        <v>0</v>
      </c>
      <c r="S413" s="224">
        <v>0</v>
      </c>
      <c r="T413" s="225">
        <f>S413*H413</f>
        <v>0</v>
      </c>
      <c r="U413" s="39"/>
      <c r="V413" s="39"/>
      <c r="W413" s="39"/>
      <c r="X413" s="39"/>
      <c r="Y413" s="39"/>
      <c r="Z413" s="39"/>
      <c r="AA413" s="39"/>
      <c r="AB413" s="39"/>
      <c r="AC413" s="39"/>
      <c r="AD413" s="39"/>
      <c r="AE413" s="39"/>
      <c r="AR413" s="226" t="s">
        <v>296</v>
      </c>
      <c r="AT413" s="226" t="s">
        <v>177</v>
      </c>
      <c r="AU413" s="226" t="s">
        <v>83</v>
      </c>
      <c r="AY413" s="18" t="s">
        <v>175</v>
      </c>
      <c r="BE413" s="227">
        <f>IF(N413="základní",J413,0)</f>
        <v>0</v>
      </c>
      <c r="BF413" s="227">
        <f>IF(N413="snížená",J413,0)</f>
        <v>0</v>
      </c>
      <c r="BG413" s="227">
        <f>IF(N413="zákl. přenesená",J413,0)</f>
        <v>0</v>
      </c>
      <c r="BH413" s="227">
        <f>IF(N413="sníž. přenesená",J413,0)</f>
        <v>0</v>
      </c>
      <c r="BI413" s="227">
        <f>IF(N413="nulová",J413,0)</f>
        <v>0</v>
      </c>
      <c r="BJ413" s="18" t="s">
        <v>81</v>
      </c>
      <c r="BK413" s="227">
        <f>ROUND(I413*H413,2)</f>
        <v>0</v>
      </c>
      <c r="BL413" s="18" t="s">
        <v>296</v>
      </c>
      <c r="BM413" s="226" t="s">
        <v>2580</v>
      </c>
    </row>
    <row r="414" spans="1:47" s="2" customFormat="1" ht="12">
      <c r="A414" s="39"/>
      <c r="B414" s="40"/>
      <c r="C414" s="41"/>
      <c r="D414" s="228" t="s">
        <v>183</v>
      </c>
      <c r="E414" s="41"/>
      <c r="F414" s="229" t="s">
        <v>2581</v>
      </c>
      <c r="G414" s="41"/>
      <c r="H414" s="41"/>
      <c r="I414" s="230"/>
      <c r="J414" s="41"/>
      <c r="K414" s="41"/>
      <c r="L414" s="45"/>
      <c r="M414" s="231"/>
      <c r="N414" s="232"/>
      <c r="O414" s="85"/>
      <c r="P414" s="85"/>
      <c r="Q414" s="85"/>
      <c r="R414" s="85"/>
      <c r="S414" s="85"/>
      <c r="T414" s="86"/>
      <c r="U414" s="39"/>
      <c r="V414" s="39"/>
      <c r="W414" s="39"/>
      <c r="X414" s="39"/>
      <c r="Y414" s="39"/>
      <c r="Z414" s="39"/>
      <c r="AA414" s="39"/>
      <c r="AB414" s="39"/>
      <c r="AC414" s="39"/>
      <c r="AD414" s="39"/>
      <c r="AE414" s="39"/>
      <c r="AT414" s="18" t="s">
        <v>183</v>
      </c>
      <c r="AU414" s="18" t="s">
        <v>83</v>
      </c>
    </row>
    <row r="415" spans="1:51" s="13" customFormat="1" ht="12">
      <c r="A415" s="13"/>
      <c r="B415" s="233"/>
      <c r="C415" s="234"/>
      <c r="D415" s="235" t="s">
        <v>189</v>
      </c>
      <c r="E415" s="236" t="s">
        <v>19</v>
      </c>
      <c r="F415" s="237" t="s">
        <v>2582</v>
      </c>
      <c r="G415" s="234"/>
      <c r="H415" s="238">
        <v>4.32</v>
      </c>
      <c r="I415" s="239"/>
      <c r="J415" s="234"/>
      <c r="K415" s="234"/>
      <c r="L415" s="240"/>
      <c r="M415" s="241"/>
      <c r="N415" s="242"/>
      <c r="O415" s="242"/>
      <c r="P415" s="242"/>
      <c r="Q415" s="242"/>
      <c r="R415" s="242"/>
      <c r="S415" s="242"/>
      <c r="T415" s="243"/>
      <c r="U415" s="13"/>
      <c r="V415" s="13"/>
      <c r="W415" s="13"/>
      <c r="X415" s="13"/>
      <c r="Y415" s="13"/>
      <c r="Z415" s="13"/>
      <c r="AA415" s="13"/>
      <c r="AB415" s="13"/>
      <c r="AC415" s="13"/>
      <c r="AD415" s="13"/>
      <c r="AE415" s="13"/>
      <c r="AT415" s="244" t="s">
        <v>189</v>
      </c>
      <c r="AU415" s="244" t="s">
        <v>83</v>
      </c>
      <c r="AV415" s="13" t="s">
        <v>83</v>
      </c>
      <c r="AW415" s="13" t="s">
        <v>35</v>
      </c>
      <c r="AX415" s="13" t="s">
        <v>73</v>
      </c>
      <c r="AY415" s="244" t="s">
        <v>175</v>
      </c>
    </row>
    <row r="416" spans="1:51" s="13" customFormat="1" ht="12">
      <c r="A416" s="13"/>
      <c r="B416" s="233"/>
      <c r="C416" s="234"/>
      <c r="D416" s="235" t="s">
        <v>189</v>
      </c>
      <c r="E416" s="236" t="s">
        <v>19</v>
      </c>
      <c r="F416" s="237" t="s">
        <v>2583</v>
      </c>
      <c r="G416" s="234"/>
      <c r="H416" s="238">
        <v>0.833</v>
      </c>
      <c r="I416" s="239"/>
      <c r="J416" s="234"/>
      <c r="K416" s="234"/>
      <c r="L416" s="240"/>
      <c r="M416" s="241"/>
      <c r="N416" s="242"/>
      <c r="O416" s="242"/>
      <c r="P416" s="242"/>
      <c r="Q416" s="242"/>
      <c r="R416" s="242"/>
      <c r="S416" s="242"/>
      <c r="T416" s="243"/>
      <c r="U416" s="13"/>
      <c r="V416" s="13"/>
      <c r="W416" s="13"/>
      <c r="X416" s="13"/>
      <c r="Y416" s="13"/>
      <c r="Z416" s="13"/>
      <c r="AA416" s="13"/>
      <c r="AB416" s="13"/>
      <c r="AC416" s="13"/>
      <c r="AD416" s="13"/>
      <c r="AE416" s="13"/>
      <c r="AT416" s="244" t="s">
        <v>189</v>
      </c>
      <c r="AU416" s="244" t="s">
        <v>83</v>
      </c>
      <c r="AV416" s="13" t="s">
        <v>83</v>
      </c>
      <c r="AW416" s="13" t="s">
        <v>35</v>
      </c>
      <c r="AX416" s="13" t="s">
        <v>73</v>
      </c>
      <c r="AY416" s="244" t="s">
        <v>175</v>
      </c>
    </row>
    <row r="417" spans="1:51" s="14" customFormat="1" ht="12">
      <c r="A417" s="14"/>
      <c r="B417" s="245"/>
      <c r="C417" s="246"/>
      <c r="D417" s="235" t="s">
        <v>189</v>
      </c>
      <c r="E417" s="247" t="s">
        <v>19</v>
      </c>
      <c r="F417" s="248" t="s">
        <v>198</v>
      </c>
      <c r="G417" s="246"/>
      <c r="H417" s="249">
        <v>5.1530000000000005</v>
      </c>
      <c r="I417" s="250"/>
      <c r="J417" s="246"/>
      <c r="K417" s="246"/>
      <c r="L417" s="251"/>
      <c r="M417" s="252"/>
      <c r="N417" s="253"/>
      <c r="O417" s="253"/>
      <c r="P417" s="253"/>
      <c r="Q417" s="253"/>
      <c r="R417" s="253"/>
      <c r="S417" s="253"/>
      <c r="T417" s="254"/>
      <c r="U417" s="14"/>
      <c r="V417" s="14"/>
      <c r="W417" s="14"/>
      <c r="X417" s="14"/>
      <c r="Y417" s="14"/>
      <c r="Z417" s="14"/>
      <c r="AA417" s="14"/>
      <c r="AB417" s="14"/>
      <c r="AC417" s="14"/>
      <c r="AD417" s="14"/>
      <c r="AE417" s="14"/>
      <c r="AT417" s="255" t="s">
        <v>189</v>
      </c>
      <c r="AU417" s="255" t="s">
        <v>83</v>
      </c>
      <c r="AV417" s="14" t="s">
        <v>181</v>
      </c>
      <c r="AW417" s="14" t="s">
        <v>35</v>
      </c>
      <c r="AX417" s="14" t="s">
        <v>81</v>
      </c>
      <c r="AY417" s="255" t="s">
        <v>175</v>
      </c>
    </row>
    <row r="418" spans="1:65" s="2" customFormat="1" ht="24.15" customHeight="1">
      <c r="A418" s="39"/>
      <c r="B418" s="40"/>
      <c r="C418" s="214" t="s">
        <v>603</v>
      </c>
      <c r="D418" s="214" t="s">
        <v>177</v>
      </c>
      <c r="E418" s="215" t="s">
        <v>2584</v>
      </c>
      <c r="F418" s="216" t="s">
        <v>2585</v>
      </c>
      <c r="G418" s="217" t="s">
        <v>358</v>
      </c>
      <c r="H418" s="218">
        <v>135</v>
      </c>
      <c r="I418" s="219"/>
      <c r="J418" s="220">
        <f>ROUND(I418*H418,2)</f>
        <v>0</v>
      </c>
      <c r="K418" s="221"/>
      <c r="L418" s="45"/>
      <c r="M418" s="222" t="s">
        <v>19</v>
      </c>
      <c r="N418" s="223" t="s">
        <v>44</v>
      </c>
      <c r="O418" s="85"/>
      <c r="P418" s="224">
        <f>O418*H418</f>
        <v>0</v>
      </c>
      <c r="Q418" s="224">
        <v>0</v>
      </c>
      <c r="R418" s="224">
        <f>Q418*H418</f>
        <v>0</v>
      </c>
      <c r="S418" s="224">
        <v>0</v>
      </c>
      <c r="T418" s="225">
        <f>S418*H418</f>
        <v>0</v>
      </c>
      <c r="U418" s="39"/>
      <c r="V418" s="39"/>
      <c r="W418" s="39"/>
      <c r="X418" s="39"/>
      <c r="Y418" s="39"/>
      <c r="Z418" s="39"/>
      <c r="AA418" s="39"/>
      <c r="AB418" s="39"/>
      <c r="AC418" s="39"/>
      <c r="AD418" s="39"/>
      <c r="AE418" s="39"/>
      <c r="AR418" s="226" t="s">
        <v>296</v>
      </c>
      <c r="AT418" s="226" t="s">
        <v>177</v>
      </c>
      <c r="AU418" s="226" t="s">
        <v>83</v>
      </c>
      <c r="AY418" s="18" t="s">
        <v>175</v>
      </c>
      <c r="BE418" s="227">
        <f>IF(N418="základní",J418,0)</f>
        <v>0</v>
      </c>
      <c r="BF418" s="227">
        <f>IF(N418="snížená",J418,0)</f>
        <v>0</v>
      </c>
      <c r="BG418" s="227">
        <f>IF(N418="zákl. přenesená",J418,0)</f>
        <v>0</v>
      </c>
      <c r="BH418" s="227">
        <f>IF(N418="sníž. přenesená",J418,0)</f>
        <v>0</v>
      </c>
      <c r="BI418" s="227">
        <f>IF(N418="nulová",J418,0)</f>
        <v>0</v>
      </c>
      <c r="BJ418" s="18" t="s">
        <v>81</v>
      </c>
      <c r="BK418" s="227">
        <f>ROUND(I418*H418,2)</f>
        <v>0</v>
      </c>
      <c r="BL418" s="18" t="s">
        <v>296</v>
      </c>
      <c r="BM418" s="226" t="s">
        <v>2586</v>
      </c>
    </row>
    <row r="419" spans="1:47" s="2" customFormat="1" ht="12">
      <c r="A419" s="39"/>
      <c r="B419" s="40"/>
      <c r="C419" s="41"/>
      <c r="D419" s="228" t="s">
        <v>183</v>
      </c>
      <c r="E419" s="41"/>
      <c r="F419" s="229" t="s">
        <v>2587</v>
      </c>
      <c r="G419" s="41"/>
      <c r="H419" s="41"/>
      <c r="I419" s="230"/>
      <c r="J419" s="41"/>
      <c r="K419" s="41"/>
      <c r="L419" s="45"/>
      <c r="M419" s="231"/>
      <c r="N419" s="232"/>
      <c r="O419" s="85"/>
      <c r="P419" s="85"/>
      <c r="Q419" s="85"/>
      <c r="R419" s="85"/>
      <c r="S419" s="85"/>
      <c r="T419" s="86"/>
      <c r="U419" s="39"/>
      <c r="V419" s="39"/>
      <c r="W419" s="39"/>
      <c r="X419" s="39"/>
      <c r="Y419" s="39"/>
      <c r="Z419" s="39"/>
      <c r="AA419" s="39"/>
      <c r="AB419" s="39"/>
      <c r="AC419" s="39"/>
      <c r="AD419" s="39"/>
      <c r="AE419" s="39"/>
      <c r="AT419" s="18" t="s">
        <v>183</v>
      </c>
      <c r="AU419" s="18" t="s">
        <v>83</v>
      </c>
    </row>
    <row r="420" spans="1:51" s="15" customFormat="1" ht="12">
      <c r="A420" s="15"/>
      <c r="B420" s="257"/>
      <c r="C420" s="258"/>
      <c r="D420" s="235" t="s">
        <v>189</v>
      </c>
      <c r="E420" s="259" t="s">
        <v>19</v>
      </c>
      <c r="F420" s="260" t="s">
        <v>2588</v>
      </c>
      <c r="G420" s="258"/>
      <c r="H420" s="259" t="s">
        <v>19</v>
      </c>
      <c r="I420" s="261"/>
      <c r="J420" s="258"/>
      <c r="K420" s="258"/>
      <c r="L420" s="262"/>
      <c r="M420" s="263"/>
      <c r="N420" s="264"/>
      <c r="O420" s="264"/>
      <c r="P420" s="264"/>
      <c r="Q420" s="264"/>
      <c r="R420" s="264"/>
      <c r="S420" s="264"/>
      <c r="T420" s="265"/>
      <c r="U420" s="15"/>
      <c r="V420" s="15"/>
      <c r="W420" s="15"/>
      <c r="X420" s="15"/>
      <c r="Y420" s="15"/>
      <c r="Z420" s="15"/>
      <c r="AA420" s="15"/>
      <c r="AB420" s="15"/>
      <c r="AC420" s="15"/>
      <c r="AD420" s="15"/>
      <c r="AE420" s="15"/>
      <c r="AT420" s="266" t="s">
        <v>189</v>
      </c>
      <c r="AU420" s="266" t="s">
        <v>83</v>
      </c>
      <c r="AV420" s="15" t="s">
        <v>81</v>
      </c>
      <c r="AW420" s="15" t="s">
        <v>35</v>
      </c>
      <c r="AX420" s="15" t="s">
        <v>73</v>
      </c>
      <c r="AY420" s="266" t="s">
        <v>175</v>
      </c>
    </row>
    <row r="421" spans="1:51" s="13" customFormat="1" ht="12">
      <c r="A421" s="13"/>
      <c r="B421" s="233"/>
      <c r="C421" s="234"/>
      <c r="D421" s="235" t="s">
        <v>189</v>
      </c>
      <c r="E421" s="236" t="s">
        <v>19</v>
      </c>
      <c r="F421" s="237" t="s">
        <v>2589</v>
      </c>
      <c r="G421" s="234"/>
      <c r="H421" s="238">
        <v>134.323</v>
      </c>
      <c r="I421" s="239"/>
      <c r="J421" s="234"/>
      <c r="K421" s="234"/>
      <c r="L421" s="240"/>
      <c r="M421" s="241"/>
      <c r="N421" s="242"/>
      <c r="O421" s="242"/>
      <c r="P421" s="242"/>
      <c r="Q421" s="242"/>
      <c r="R421" s="242"/>
      <c r="S421" s="242"/>
      <c r="T421" s="243"/>
      <c r="U421" s="13"/>
      <c r="V421" s="13"/>
      <c r="W421" s="13"/>
      <c r="X421" s="13"/>
      <c r="Y421" s="13"/>
      <c r="Z421" s="13"/>
      <c r="AA421" s="13"/>
      <c r="AB421" s="13"/>
      <c r="AC421" s="13"/>
      <c r="AD421" s="13"/>
      <c r="AE421" s="13"/>
      <c r="AT421" s="244" t="s">
        <v>189</v>
      </c>
      <c r="AU421" s="244" t="s">
        <v>83</v>
      </c>
      <c r="AV421" s="13" t="s">
        <v>83</v>
      </c>
      <c r="AW421" s="13" t="s">
        <v>35</v>
      </c>
      <c r="AX421" s="13" t="s">
        <v>73</v>
      </c>
      <c r="AY421" s="244" t="s">
        <v>175</v>
      </c>
    </row>
    <row r="422" spans="1:51" s="13" customFormat="1" ht="12">
      <c r="A422" s="13"/>
      <c r="B422" s="233"/>
      <c r="C422" s="234"/>
      <c r="D422" s="235" t="s">
        <v>189</v>
      </c>
      <c r="E422" s="236" t="s">
        <v>19</v>
      </c>
      <c r="F422" s="237" t="s">
        <v>2590</v>
      </c>
      <c r="G422" s="234"/>
      <c r="H422" s="238">
        <v>135</v>
      </c>
      <c r="I422" s="239"/>
      <c r="J422" s="234"/>
      <c r="K422" s="234"/>
      <c r="L422" s="240"/>
      <c r="M422" s="241"/>
      <c r="N422" s="242"/>
      <c r="O422" s="242"/>
      <c r="P422" s="242"/>
      <c r="Q422" s="242"/>
      <c r="R422" s="242"/>
      <c r="S422" s="242"/>
      <c r="T422" s="243"/>
      <c r="U422" s="13"/>
      <c r="V422" s="13"/>
      <c r="W422" s="13"/>
      <c r="X422" s="13"/>
      <c r="Y422" s="13"/>
      <c r="Z422" s="13"/>
      <c r="AA422" s="13"/>
      <c r="AB422" s="13"/>
      <c r="AC422" s="13"/>
      <c r="AD422" s="13"/>
      <c r="AE422" s="13"/>
      <c r="AT422" s="244" t="s">
        <v>189</v>
      </c>
      <c r="AU422" s="244" t="s">
        <v>83</v>
      </c>
      <c r="AV422" s="13" t="s">
        <v>83</v>
      </c>
      <c r="AW422" s="13" t="s">
        <v>35</v>
      </c>
      <c r="AX422" s="13" t="s">
        <v>81</v>
      </c>
      <c r="AY422" s="244" t="s">
        <v>175</v>
      </c>
    </row>
    <row r="423" spans="1:65" s="2" customFormat="1" ht="24.15" customHeight="1">
      <c r="A423" s="39"/>
      <c r="B423" s="40"/>
      <c r="C423" s="267" t="s">
        <v>612</v>
      </c>
      <c r="D423" s="267" t="s">
        <v>307</v>
      </c>
      <c r="E423" s="268" t="s">
        <v>2591</v>
      </c>
      <c r="F423" s="269" t="s">
        <v>2592</v>
      </c>
      <c r="G423" s="270" t="s">
        <v>180</v>
      </c>
      <c r="H423" s="271">
        <v>44</v>
      </c>
      <c r="I423" s="272"/>
      <c r="J423" s="273">
        <f>ROUND(I423*H423,2)</f>
        <v>0</v>
      </c>
      <c r="K423" s="274"/>
      <c r="L423" s="275"/>
      <c r="M423" s="276" t="s">
        <v>19</v>
      </c>
      <c r="N423" s="277" t="s">
        <v>44</v>
      </c>
      <c r="O423" s="85"/>
      <c r="P423" s="224">
        <f>O423*H423</f>
        <v>0</v>
      </c>
      <c r="Q423" s="224">
        <v>0.0019</v>
      </c>
      <c r="R423" s="224">
        <f>Q423*H423</f>
        <v>0.0836</v>
      </c>
      <c r="S423" s="224">
        <v>0</v>
      </c>
      <c r="T423" s="225">
        <f>S423*H423</f>
        <v>0</v>
      </c>
      <c r="U423" s="39"/>
      <c r="V423" s="39"/>
      <c r="W423" s="39"/>
      <c r="X423" s="39"/>
      <c r="Y423" s="39"/>
      <c r="Z423" s="39"/>
      <c r="AA423" s="39"/>
      <c r="AB423" s="39"/>
      <c r="AC423" s="39"/>
      <c r="AD423" s="39"/>
      <c r="AE423" s="39"/>
      <c r="AR423" s="226" t="s">
        <v>396</v>
      </c>
      <c r="AT423" s="226" t="s">
        <v>307</v>
      </c>
      <c r="AU423" s="226" t="s">
        <v>83</v>
      </c>
      <c r="AY423" s="18" t="s">
        <v>175</v>
      </c>
      <c r="BE423" s="227">
        <f>IF(N423="základní",J423,0)</f>
        <v>0</v>
      </c>
      <c r="BF423" s="227">
        <f>IF(N423="snížená",J423,0)</f>
        <v>0</v>
      </c>
      <c r="BG423" s="227">
        <f>IF(N423="zákl. přenesená",J423,0)</f>
        <v>0</v>
      </c>
      <c r="BH423" s="227">
        <f>IF(N423="sníž. přenesená",J423,0)</f>
        <v>0</v>
      </c>
      <c r="BI423" s="227">
        <f>IF(N423="nulová",J423,0)</f>
        <v>0</v>
      </c>
      <c r="BJ423" s="18" t="s">
        <v>81</v>
      </c>
      <c r="BK423" s="227">
        <f>ROUND(I423*H423,2)</f>
        <v>0</v>
      </c>
      <c r="BL423" s="18" t="s">
        <v>296</v>
      </c>
      <c r="BM423" s="226" t="s">
        <v>2593</v>
      </c>
    </row>
    <row r="424" spans="1:51" s="13" customFormat="1" ht="12">
      <c r="A424" s="13"/>
      <c r="B424" s="233"/>
      <c r="C424" s="234"/>
      <c r="D424" s="235" t="s">
        <v>189</v>
      </c>
      <c r="E424" s="234"/>
      <c r="F424" s="237" t="s">
        <v>2594</v>
      </c>
      <c r="G424" s="234"/>
      <c r="H424" s="238">
        <v>44</v>
      </c>
      <c r="I424" s="239"/>
      <c r="J424" s="234"/>
      <c r="K424" s="234"/>
      <c r="L424" s="240"/>
      <c r="M424" s="241"/>
      <c r="N424" s="242"/>
      <c r="O424" s="242"/>
      <c r="P424" s="242"/>
      <c r="Q424" s="242"/>
      <c r="R424" s="242"/>
      <c r="S424" s="242"/>
      <c r="T424" s="243"/>
      <c r="U424" s="13"/>
      <c r="V424" s="13"/>
      <c r="W424" s="13"/>
      <c r="X424" s="13"/>
      <c r="Y424" s="13"/>
      <c r="Z424" s="13"/>
      <c r="AA424" s="13"/>
      <c r="AB424" s="13"/>
      <c r="AC424" s="13"/>
      <c r="AD424" s="13"/>
      <c r="AE424" s="13"/>
      <c r="AT424" s="244" t="s">
        <v>189</v>
      </c>
      <c r="AU424" s="244" t="s">
        <v>83</v>
      </c>
      <c r="AV424" s="13" t="s">
        <v>83</v>
      </c>
      <c r="AW424" s="13" t="s">
        <v>4</v>
      </c>
      <c r="AX424" s="13" t="s">
        <v>81</v>
      </c>
      <c r="AY424" s="244" t="s">
        <v>175</v>
      </c>
    </row>
    <row r="425" spans="1:65" s="2" customFormat="1" ht="37.8" customHeight="1">
      <c r="A425" s="39"/>
      <c r="B425" s="40"/>
      <c r="C425" s="214" t="s">
        <v>620</v>
      </c>
      <c r="D425" s="214" t="s">
        <v>177</v>
      </c>
      <c r="E425" s="215" t="s">
        <v>2595</v>
      </c>
      <c r="F425" s="216" t="s">
        <v>2596</v>
      </c>
      <c r="G425" s="217" t="s">
        <v>342</v>
      </c>
      <c r="H425" s="218">
        <v>21.6</v>
      </c>
      <c r="I425" s="219"/>
      <c r="J425" s="220">
        <f>ROUND(I425*H425,2)</f>
        <v>0</v>
      </c>
      <c r="K425" s="221"/>
      <c r="L425" s="45"/>
      <c r="M425" s="222" t="s">
        <v>19</v>
      </c>
      <c r="N425" s="223" t="s">
        <v>44</v>
      </c>
      <c r="O425" s="85"/>
      <c r="P425" s="224">
        <f>O425*H425</f>
        <v>0</v>
      </c>
      <c r="Q425" s="224">
        <v>0.0006</v>
      </c>
      <c r="R425" s="224">
        <f>Q425*H425</f>
        <v>0.01296</v>
      </c>
      <c r="S425" s="224">
        <v>0</v>
      </c>
      <c r="T425" s="225">
        <f>S425*H425</f>
        <v>0</v>
      </c>
      <c r="U425" s="39"/>
      <c r="V425" s="39"/>
      <c r="W425" s="39"/>
      <c r="X425" s="39"/>
      <c r="Y425" s="39"/>
      <c r="Z425" s="39"/>
      <c r="AA425" s="39"/>
      <c r="AB425" s="39"/>
      <c r="AC425" s="39"/>
      <c r="AD425" s="39"/>
      <c r="AE425" s="39"/>
      <c r="AR425" s="226" t="s">
        <v>296</v>
      </c>
      <c r="AT425" s="226" t="s">
        <v>177</v>
      </c>
      <c r="AU425" s="226" t="s">
        <v>83</v>
      </c>
      <c r="AY425" s="18" t="s">
        <v>175</v>
      </c>
      <c r="BE425" s="227">
        <f>IF(N425="základní",J425,0)</f>
        <v>0</v>
      </c>
      <c r="BF425" s="227">
        <f>IF(N425="snížená",J425,0)</f>
        <v>0</v>
      </c>
      <c r="BG425" s="227">
        <f>IF(N425="zákl. přenesená",J425,0)</f>
        <v>0</v>
      </c>
      <c r="BH425" s="227">
        <f>IF(N425="sníž. přenesená",J425,0)</f>
        <v>0</v>
      </c>
      <c r="BI425" s="227">
        <f>IF(N425="nulová",J425,0)</f>
        <v>0</v>
      </c>
      <c r="BJ425" s="18" t="s">
        <v>81</v>
      </c>
      <c r="BK425" s="227">
        <f>ROUND(I425*H425,2)</f>
        <v>0</v>
      </c>
      <c r="BL425" s="18" t="s">
        <v>296</v>
      </c>
      <c r="BM425" s="226" t="s">
        <v>2597</v>
      </c>
    </row>
    <row r="426" spans="1:47" s="2" customFormat="1" ht="12">
      <c r="A426" s="39"/>
      <c r="B426" s="40"/>
      <c r="C426" s="41"/>
      <c r="D426" s="228" t="s">
        <v>183</v>
      </c>
      <c r="E426" s="41"/>
      <c r="F426" s="229" t="s">
        <v>2598</v>
      </c>
      <c r="G426" s="41"/>
      <c r="H426" s="41"/>
      <c r="I426" s="230"/>
      <c r="J426" s="41"/>
      <c r="K426" s="41"/>
      <c r="L426" s="45"/>
      <c r="M426" s="231"/>
      <c r="N426" s="232"/>
      <c r="O426" s="85"/>
      <c r="P426" s="85"/>
      <c r="Q426" s="85"/>
      <c r="R426" s="85"/>
      <c r="S426" s="85"/>
      <c r="T426" s="86"/>
      <c r="U426" s="39"/>
      <c r="V426" s="39"/>
      <c r="W426" s="39"/>
      <c r="X426" s="39"/>
      <c r="Y426" s="39"/>
      <c r="Z426" s="39"/>
      <c r="AA426" s="39"/>
      <c r="AB426" s="39"/>
      <c r="AC426" s="39"/>
      <c r="AD426" s="39"/>
      <c r="AE426" s="39"/>
      <c r="AT426" s="18" t="s">
        <v>183</v>
      </c>
      <c r="AU426" s="18" t="s">
        <v>83</v>
      </c>
    </row>
    <row r="427" spans="1:51" s="13" customFormat="1" ht="12">
      <c r="A427" s="13"/>
      <c r="B427" s="233"/>
      <c r="C427" s="234"/>
      <c r="D427" s="235" t="s">
        <v>189</v>
      </c>
      <c r="E427" s="236" t="s">
        <v>19</v>
      </c>
      <c r="F427" s="237" t="s">
        <v>2599</v>
      </c>
      <c r="G427" s="234"/>
      <c r="H427" s="238">
        <v>21.6</v>
      </c>
      <c r="I427" s="239"/>
      <c r="J427" s="234"/>
      <c r="K427" s="234"/>
      <c r="L427" s="240"/>
      <c r="M427" s="241"/>
      <c r="N427" s="242"/>
      <c r="O427" s="242"/>
      <c r="P427" s="242"/>
      <c r="Q427" s="242"/>
      <c r="R427" s="242"/>
      <c r="S427" s="242"/>
      <c r="T427" s="243"/>
      <c r="U427" s="13"/>
      <c r="V427" s="13"/>
      <c r="W427" s="13"/>
      <c r="X427" s="13"/>
      <c r="Y427" s="13"/>
      <c r="Z427" s="13"/>
      <c r="AA427" s="13"/>
      <c r="AB427" s="13"/>
      <c r="AC427" s="13"/>
      <c r="AD427" s="13"/>
      <c r="AE427" s="13"/>
      <c r="AT427" s="244" t="s">
        <v>189</v>
      </c>
      <c r="AU427" s="244" t="s">
        <v>83</v>
      </c>
      <c r="AV427" s="13" t="s">
        <v>83</v>
      </c>
      <c r="AW427" s="13" t="s">
        <v>35</v>
      </c>
      <c r="AX427" s="13" t="s">
        <v>81</v>
      </c>
      <c r="AY427" s="244" t="s">
        <v>175</v>
      </c>
    </row>
    <row r="428" spans="1:65" s="2" customFormat="1" ht="37.8" customHeight="1">
      <c r="A428" s="39"/>
      <c r="B428" s="40"/>
      <c r="C428" s="214" t="s">
        <v>626</v>
      </c>
      <c r="D428" s="214" t="s">
        <v>177</v>
      </c>
      <c r="E428" s="215" t="s">
        <v>2600</v>
      </c>
      <c r="F428" s="216" t="s">
        <v>2601</v>
      </c>
      <c r="G428" s="217" t="s">
        <v>342</v>
      </c>
      <c r="H428" s="218">
        <v>21.6</v>
      </c>
      <c r="I428" s="219"/>
      <c r="J428" s="220">
        <f>ROUND(I428*H428,2)</f>
        <v>0</v>
      </c>
      <c r="K428" s="221"/>
      <c r="L428" s="45"/>
      <c r="M428" s="222" t="s">
        <v>19</v>
      </c>
      <c r="N428" s="223" t="s">
        <v>44</v>
      </c>
      <c r="O428" s="85"/>
      <c r="P428" s="224">
        <f>O428*H428</f>
        <v>0</v>
      </c>
      <c r="Q428" s="224">
        <v>0.0006</v>
      </c>
      <c r="R428" s="224">
        <f>Q428*H428</f>
        <v>0.01296</v>
      </c>
      <c r="S428" s="224">
        <v>0</v>
      </c>
      <c r="T428" s="225">
        <f>S428*H428</f>
        <v>0</v>
      </c>
      <c r="U428" s="39"/>
      <c r="V428" s="39"/>
      <c r="W428" s="39"/>
      <c r="X428" s="39"/>
      <c r="Y428" s="39"/>
      <c r="Z428" s="39"/>
      <c r="AA428" s="39"/>
      <c r="AB428" s="39"/>
      <c r="AC428" s="39"/>
      <c r="AD428" s="39"/>
      <c r="AE428" s="39"/>
      <c r="AR428" s="226" t="s">
        <v>296</v>
      </c>
      <c r="AT428" s="226" t="s">
        <v>177</v>
      </c>
      <c r="AU428" s="226" t="s">
        <v>83</v>
      </c>
      <c r="AY428" s="18" t="s">
        <v>175</v>
      </c>
      <c r="BE428" s="227">
        <f>IF(N428="základní",J428,0)</f>
        <v>0</v>
      </c>
      <c r="BF428" s="227">
        <f>IF(N428="snížená",J428,0)</f>
        <v>0</v>
      </c>
      <c r="BG428" s="227">
        <f>IF(N428="zákl. přenesená",J428,0)</f>
        <v>0</v>
      </c>
      <c r="BH428" s="227">
        <f>IF(N428="sníž. přenesená",J428,0)</f>
        <v>0</v>
      </c>
      <c r="BI428" s="227">
        <f>IF(N428="nulová",J428,0)</f>
        <v>0</v>
      </c>
      <c r="BJ428" s="18" t="s">
        <v>81</v>
      </c>
      <c r="BK428" s="227">
        <f>ROUND(I428*H428,2)</f>
        <v>0</v>
      </c>
      <c r="BL428" s="18" t="s">
        <v>296</v>
      </c>
      <c r="BM428" s="226" t="s">
        <v>2602</v>
      </c>
    </row>
    <row r="429" spans="1:47" s="2" customFormat="1" ht="12">
      <c r="A429" s="39"/>
      <c r="B429" s="40"/>
      <c r="C429" s="41"/>
      <c r="D429" s="228" t="s">
        <v>183</v>
      </c>
      <c r="E429" s="41"/>
      <c r="F429" s="229" t="s">
        <v>2603</v>
      </c>
      <c r="G429" s="41"/>
      <c r="H429" s="41"/>
      <c r="I429" s="230"/>
      <c r="J429" s="41"/>
      <c r="K429" s="41"/>
      <c r="L429" s="45"/>
      <c r="M429" s="231"/>
      <c r="N429" s="232"/>
      <c r="O429" s="85"/>
      <c r="P429" s="85"/>
      <c r="Q429" s="85"/>
      <c r="R429" s="85"/>
      <c r="S429" s="85"/>
      <c r="T429" s="86"/>
      <c r="U429" s="39"/>
      <c r="V429" s="39"/>
      <c r="W429" s="39"/>
      <c r="X429" s="39"/>
      <c r="Y429" s="39"/>
      <c r="Z429" s="39"/>
      <c r="AA429" s="39"/>
      <c r="AB429" s="39"/>
      <c r="AC429" s="39"/>
      <c r="AD429" s="39"/>
      <c r="AE429" s="39"/>
      <c r="AT429" s="18" t="s">
        <v>183</v>
      </c>
      <c r="AU429" s="18" t="s">
        <v>83</v>
      </c>
    </row>
    <row r="430" spans="1:51" s="13" customFormat="1" ht="12">
      <c r="A430" s="13"/>
      <c r="B430" s="233"/>
      <c r="C430" s="234"/>
      <c r="D430" s="235" t="s">
        <v>189</v>
      </c>
      <c r="E430" s="236" t="s">
        <v>19</v>
      </c>
      <c r="F430" s="237" t="s">
        <v>2599</v>
      </c>
      <c r="G430" s="234"/>
      <c r="H430" s="238">
        <v>21.6</v>
      </c>
      <c r="I430" s="239"/>
      <c r="J430" s="234"/>
      <c r="K430" s="234"/>
      <c r="L430" s="240"/>
      <c r="M430" s="241"/>
      <c r="N430" s="242"/>
      <c r="O430" s="242"/>
      <c r="P430" s="242"/>
      <c r="Q430" s="242"/>
      <c r="R430" s="242"/>
      <c r="S430" s="242"/>
      <c r="T430" s="243"/>
      <c r="U430" s="13"/>
      <c r="V430" s="13"/>
      <c r="W430" s="13"/>
      <c r="X430" s="13"/>
      <c r="Y430" s="13"/>
      <c r="Z430" s="13"/>
      <c r="AA430" s="13"/>
      <c r="AB430" s="13"/>
      <c r="AC430" s="13"/>
      <c r="AD430" s="13"/>
      <c r="AE430" s="13"/>
      <c r="AT430" s="244" t="s">
        <v>189</v>
      </c>
      <c r="AU430" s="244" t="s">
        <v>83</v>
      </c>
      <c r="AV430" s="13" t="s">
        <v>83</v>
      </c>
      <c r="AW430" s="13" t="s">
        <v>35</v>
      </c>
      <c r="AX430" s="13" t="s">
        <v>81</v>
      </c>
      <c r="AY430" s="244" t="s">
        <v>175</v>
      </c>
    </row>
    <row r="431" spans="1:65" s="2" customFormat="1" ht="33" customHeight="1">
      <c r="A431" s="39"/>
      <c r="B431" s="40"/>
      <c r="C431" s="214" t="s">
        <v>630</v>
      </c>
      <c r="D431" s="214" t="s">
        <v>177</v>
      </c>
      <c r="E431" s="215" t="s">
        <v>2604</v>
      </c>
      <c r="F431" s="216" t="s">
        <v>2605</v>
      </c>
      <c r="G431" s="217" t="s">
        <v>342</v>
      </c>
      <c r="H431" s="218">
        <v>21.6</v>
      </c>
      <c r="I431" s="219"/>
      <c r="J431" s="220">
        <f>ROUND(I431*H431,2)</f>
        <v>0</v>
      </c>
      <c r="K431" s="221"/>
      <c r="L431" s="45"/>
      <c r="M431" s="222" t="s">
        <v>19</v>
      </c>
      <c r="N431" s="223" t="s">
        <v>44</v>
      </c>
      <c r="O431" s="85"/>
      <c r="P431" s="224">
        <f>O431*H431</f>
        <v>0</v>
      </c>
      <c r="Q431" s="224">
        <v>0.00038</v>
      </c>
      <c r="R431" s="224">
        <f>Q431*H431</f>
        <v>0.008208000000000002</v>
      </c>
      <c r="S431" s="224">
        <v>0</v>
      </c>
      <c r="T431" s="225">
        <f>S431*H431</f>
        <v>0</v>
      </c>
      <c r="U431" s="39"/>
      <c r="V431" s="39"/>
      <c r="W431" s="39"/>
      <c r="X431" s="39"/>
      <c r="Y431" s="39"/>
      <c r="Z431" s="39"/>
      <c r="AA431" s="39"/>
      <c r="AB431" s="39"/>
      <c r="AC431" s="39"/>
      <c r="AD431" s="39"/>
      <c r="AE431" s="39"/>
      <c r="AR431" s="226" t="s">
        <v>296</v>
      </c>
      <c r="AT431" s="226" t="s">
        <v>177</v>
      </c>
      <c r="AU431" s="226" t="s">
        <v>83</v>
      </c>
      <c r="AY431" s="18" t="s">
        <v>175</v>
      </c>
      <c r="BE431" s="227">
        <f>IF(N431="základní",J431,0)</f>
        <v>0</v>
      </c>
      <c r="BF431" s="227">
        <f>IF(N431="snížená",J431,0)</f>
        <v>0</v>
      </c>
      <c r="BG431" s="227">
        <f>IF(N431="zákl. přenesená",J431,0)</f>
        <v>0</v>
      </c>
      <c r="BH431" s="227">
        <f>IF(N431="sníž. přenesená",J431,0)</f>
        <v>0</v>
      </c>
      <c r="BI431" s="227">
        <f>IF(N431="nulová",J431,0)</f>
        <v>0</v>
      </c>
      <c r="BJ431" s="18" t="s">
        <v>81</v>
      </c>
      <c r="BK431" s="227">
        <f>ROUND(I431*H431,2)</f>
        <v>0</v>
      </c>
      <c r="BL431" s="18" t="s">
        <v>296</v>
      </c>
      <c r="BM431" s="226" t="s">
        <v>2606</v>
      </c>
    </row>
    <row r="432" spans="1:47" s="2" customFormat="1" ht="12">
      <c r="A432" s="39"/>
      <c r="B432" s="40"/>
      <c r="C432" s="41"/>
      <c r="D432" s="228" t="s">
        <v>183</v>
      </c>
      <c r="E432" s="41"/>
      <c r="F432" s="229" t="s">
        <v>2607</v>
      </c>
      <c r="G432" s="41"/>
      <c r="H432" s="41"/>
      <c r="I432" s="230"/>
      <c r="J432" s="41"/>
      <c r="K432" s="41"/>
      <c r="L432" s="45"/>
      <c r="M432" s="231"/>
      <c r="N432" s="232"/>
      <c r="O432" s="85"/>
      <c r="P432" s="85"/>
      <c r="Q432" s="85"/>
      <c r="R432" s="85"/>
      <c r="S432" s="85"/>
      <c r="T432" s="86"/>
      <c r="U432" s="39"/>
      <c r="V432" s="39"/>
      <c r="W432" s="39"/>
      <c r="X432" s="39"/>
      <c r="Y432" s="39"/>
      <c r="Z432" s="39"/>
      <c r="AA432" s="39"/>
      <c r="AB432" s="39"/>
      <c r="AC432" s="39"/>
      <c r="AD432" s="39"/>
      <c r="AE432" s="39"/>
      <c r="AT432" s="18" t="s">
        <v>183</v>
      </c>
      <c r="AU432" s="18" t="s">
        <v>83</v>
      </c>
    </row>
    <row r="433" spans="1:51" s="13" customFormat="1" ht="12">
      <c r="A433" s="13"/>
      <c r="B433" s="233"/>
      <c r="C433" s="234"/>
      <c r="D433" s="235" t="s">
        <v>189</v>
      </c>
      <c r="E433" s="236" t="s">
        <v>19</v>
      </c>
      <c r="F433" s="237" t="s">
        <v>2599</v>
      </c>
      <c r="G433" s="234"/>
      <c r="H433" s="238">
        <v>21.6</v>
      </c>
      <c r="I433" s="239"/>
      <c r="J433" s="234"/>
      <c r="K433" s="234"/>
      <c r="L433" s="240"/>
      <c r="M433" s="241"/>
      <c r="N433" s="242"/>
      <c r="O433" s="242"/>
      <c r="P433" s="242"/>
      <c r="Q433" s="242"/>
      <c r="R433" s="242"/>
      <c r="S433" s="242"/>
      <c r="T433" s="243"/>
      <c r="U433" s="13"/>
      <c r="V433" s="13"/>
      <c r="W433" s="13"/>
      <c r="X433" s="13"/>
      <c r="Y433" s="13"/>
      <c r="Z433" s="13"/>
      <c r="AA433" s="13"/>
      <c r="AB433" s="13"/>
      <c r="AC433" s="13"/>
      <c r="AD433" s="13"/>
      <c r="AE433" s="13"/>
      <c r="AT433" s="244" t="s">
        <v>189</v>
      </c>
      <c r="AU433" s="244" t="s">
        <v>83</v>
      </c>
      <c r="AV433" s="13" t="s">
        <v>83</v>
      </c>
      <c r="AW433" s="13" t="s">
        <v>35</v>
      </c>
      <c r="AX433" s="13" t="s">
        <v>81</v>
      </c>
      <c r="AY433" s="244" t="s">
        <v>175</v>
      </c>
    </row>
    <row r="434" spans="1:65" s="2" customFormat="1" ht="44.25" customHeight="1">
      <c r="A434" s="39"/>
      <c r="B434" s="40"/>
      <c r="C434" s="214" t="s">
        <v>636</v>
      </c>
      <c r="D434" s="214" t="s">
        <v>177</v>
      </c>
      <c r="E434" s="215" t="s">
        <v>2608</v>
      </c>
      <c r="F434" s="216" t="s">
        <v>2609</v>
      </c>
      <c r="G434" s="217" t="s">
        <v>281</v>
      </c>
      <c r="H434" s="218">
        <v>0.793</v>
      </c>
      <c r="I434" s="219"/>
      <c r="J434" s="220">
        <f>ROUND(I434*H434,2)</f>
        <v>0</v>
      </c>
      <c r="K434" s="221"/>
      <c r="L434" s="45"/>
      <c r="M434" s="222" t="s">
        <v>19</v>
      </c>
      <c r="N434" s="223" t="s">
        <v>44</v>
      </c>
      <c r="O434" s="85"/>
      <c r="P434" s="224">
        <f>O434*H434</f>
        <v>0</v>
      </c>
      <c r="Q434" s="224">
        <v>0</v>
      </c>
      <c r="R434" s="224">
        <f>Q434*H434</f>
        <v>0</v>
      </c>
      <c r="S434" s="224">
        <v>0</v>
      </c>
      <c r="T434" s="225">
        <f>S434*H434</f>
        <v>0</v>
      </c>
      <c r="U434" s="39"/>
      <c r="V434" s="39"/>
      <c r="W434" s="39"/>
      <c r="X434" s="39"/>
      <c r="Y434" s="39"/>
      <c r="Z434" s="39"/>
      <c r="AA434" s="39"/>
      <c r="AB434" s="39"/>
      <c r="AC434" s="39"/>
      <c r="AD434" s="39"/>
      <c r="AE434" s="39"/>
      <c r="AR434" s="226" t="s">
        <v>296</v>
      </c>
      <c r="AT434" s="226" t="s">
        <v>177</v>
      </c>
      <c r="AU434" s="226" t="s">
        <v>83</v>
      </c>
      <c r="AY434" s="18" t="s">
        <v>175</v>
      </c>
      <c r="BE434" s="227">
        <f>IF(N434="základní",J434,0)</f>
        <v>0</v>
      </c>
      <c r="BF434" s="227">
        <f>IF(N434="snížená",J434,0)</f>
        <v>0</v>
      </c>
      <c r="BG434" s="227">
        <f>IF(N434="zákl. přenesená",J434,0)</f>
        <v>0</v>
      </c>
      <c r="BH434" s="227">
        <f>IF(N434="sníž. přenesená",J434,0)</f>
        <v>0</v>
      </c>
      <c r="BI434" s="227">
        <f>IF(N434="nulová",J434,0)</f>
        <v>0</v>
      </c>
      <c r="BJ434" s="18" t="s">
        <v>81</v>
      </c>
      <c r="BK434" s="227">
        <f>ROUND(I434*H434,2)</f>
        <v>0</v>
      </c>
      <c r="BL434" s="18" t="s">
        <v>296</v>
      </c>
      <c r="BM434" s="226" t="s">
        <v>2610</v>
      </c>
    </row>
    <row r="435" spans="1:47" s="2" customFormat="1" ht="12">
      <c r="A435" s="39"/>
      <c r="B435" s="40"/>
      <c r="C435" s="41"/>
      <c r="D435" s="228" t="s">
        <v>183</v>
      </c>
      <c r="E435" s="41"/>
      <c r="F435" s="229" t="s">
        <v>2611</v>
      </c>
      <c r="G435" s="41"/>
      <c r="H435" s="41"/>
      <c r="I435" s="230"/>
      <c r="J435" s="41"/>
      <c r="K435" s="41"/>
      <c r="L435" s="45"/>
      <c r="M435" s="231"/>
      <c r="N435" s="232"/>
      <c r="O435" s="85"/>
      <c r="P435" s="85"/>
      <c r="Q435" s="85"/>
      <c r="R435" s="85"/>
      <c r="S435" s="85"/>
      <c r="T435" s="86"/>
      <c r="U435" s="39"/>
      <c r="V435" s="39"/>
      <c r="W435" s="39"/>
      <c r="X435" s="39"/>
      <c r="Y435" s="39"/>
      <c r="Z435" s="39"/>
      <c r="AA435" s="39"/>
      <c r="AB435" s="39"/>
      <c r="AC435" s="39"/>
      <c r="AD435" s="39"/>
      <c r="AE435" s="39"/>
      <c r="AT435" s="18" t="s">
        <v>183</v>
      </c>
      <c r="AU435" s="18" t="s">
        <v>83</v>
      </c>
    </row>
    <row r="436" spans="1:63" s="12" customFormat="1" ht="22.8" customHeight="1">
      <c r="A436" s="12"/>
      <c r="B436" s="198"/>
      <c r="C436" s="199"/>
      <c r="D436" s="200" t="s">
        <v>72</v>
      </c>
      <c r="E436" s="212" t="s">
        <v>2612</v>
      </c>
      <c r="F436" s="212" t="s">
        <v>2613</v>
      </c>
      <c r="G436" s="199"/>
      <c r="H436" s="199"/>
      <c r="I436" s="202"/>
      <c r="J436" s="213">
        <f>BK436</f>
        <v>0</v>
      </c>
      <c r="K436" s="199"/>
      <c r="L436" s="204"/>
      <c r="M436" s="205"/>
      <c r="N436" s="206"/>
      <c r="O436" s="206"/>
      <c r="P436" s="207">
        <f>SUM(P437:P476)</f>
        <v>0</v>
      </c>
      <c r="Q436" s="206"/>
      <c r="R436" s="207">
        <f>SUM(R437:R476)</f>
        <v>1.1830208000000002</v>
      </c>
      <c r="S436" s="206"/>
      <c r="T436" s="208">
        <f>SUM(T437:T476)</f>
        <v>0</v>
      </c>
      <c r="U436" s="12"/>
      <c r="V436" s="12"/>
      <c r="W436" s="12"/>
      <c r="X436" s="12"/>
      <c r="Y436" s="12"/>
      <c r="Z436" s="12"/>
      <c r="AA436" s="12"/>
      <c r="AB436" s="12"/>
      <c r="AC436" s="12"/>
      <c r="AD436" s="12"/>
      <c r="AE436" s="12"/>
      <c r="AR436" s="209" t="s">
        <v>83</v>
      </c>
      <c r="AT436" s="210" t="s">
        <v>72</v>
      </c>
      <c r="AU436" s="210" t="s">
        <v>81</v>
      </c>
      <c r="AY436" s="209" t="s">
        <v>175</v>
      </c>
      <c r="BK436" s="211">
        <f>SUM(BK437:BK476)</f>
        <v>0</v>
      </c>
    </row>
    <row r="437" spans="1:65" s="2" customFormat="1" ht="37.8" customHeight="1">
      <c r="A437" s="39"/>
      <c r="B437" s="40"/>
      <c r="C437" s="214" t="s">
        <v>643</v>
      </c>
      <c r="D437" s="214" t="s">
        <v>177</v>
      </c>
      <c r="E437" s="215" t="s">
        <v>2614</v>
      </c>
      <c r="F437" s="216" t="s">
        <v>2615</v>
      </c>
      <c r="G437" s="217" t="s">
        <v>180</v>
      </c>
      <c r="H437" s="218">
        <v>53.1</v>
      </c>
      <c r="I437" s="219"/>
      <c r="J437" s="220">
        <f>ROUND(I437*H437,2)</f>
        <v>0</v>
      </c>
      <c r="K437" s="221"/>
      <c r="L437" s="45"/>
      <c r="M437" s="222" t="s">
        <v>19</v>
      </c>
      <c r="N437" s="223" t="s">
        <v>44</v>
      </c>
      <c r="O437" s="85"/>
      <c r="P437" s="224">
        <f>O437*H437</f>
        <v>0</v>
      </c>
      <c r="Q437" s="224">
        <v>0</v>
      </c>
      <c r="R437" s="224">
        <f>Q437*H437</f>
        <v>0</v>
      </c>
      <c r="S437" s="224">
        <v>0</v>
      </c>
      <c r="T437" s="225">
        <f>S437*H437</f>
        <v>0</v>
      </c>
      <c r="U437" s="39"/>
      <c r="V437" s="39"/>
      <c r="W437" s="39"/>
      <c r="X437" s="39"/>
      <c r="Y437" s="39"/>
      <c r="Z437" s="39"/>
      <c r="AA437" s="39"/>
      <c r="AB437" s="39"/>
      <c r="AC437" s="39"/>
      <c r="AD437" s="39"/>
      <c r="AE437" s="39"/>
      <c r="AR437" s="226" t="s">
        <v>296</v>
      </c>
      <c r="AT437" s="226" t="s">
        <v>177</v>
      </c>
      <c r="AU437" s="226" t="s">
        <v>83</v>
      </c>
      <c r="AY437" s="18" t="s">
        <v>175</v>
      </c>
      <c r="BE437" s="227">
        <f>IF(N437="základní",J437,0)</f>
        <v>0</v>
      </c>
      <c r="BF437" s="227">
        <f>IF(N437="snížená",J437,0)</f>
        <v>0</v>
      </c>
      <c r="BG437" s="227">
        <f>IF(N437="zákl. přenesená",J437,0)</f>
        <v>0</v>
      </c>
      <c r="BH437" s="227">
        <f>IF(N437="sníž. přenesená",J437,0)</f>
        <v>0</v>
      </c>
      <c r="BI437" s="227">
        <f>IF(N437="nulová",J437,0)</f>
        <v>0</v>
      </c>
      <c r="BJ437" s="18" t="s">
        <v>81</v>
      </c>
      <c r="BK437" s="227">
        <f>ROUND(I437*H437,2)</f>
        <v>0</v>
      </c>
      <c r="BL437" s="18" t="s">
        <v>296</v>
      </c>
      <c r="BM437" s="226" t="s">
        <v>2616</v>
      </c>
    </row>
    <row r="438" spans="1:47" s="2" customFormat="1" ht="12">
      <c r="A438" s="39"/>
      <c r="B438" s="40"/>
      <c r="C438" s="41"/>
      <c r="D438" s="228" t="s">
        <v>183</v>
      </c>
      <c r="E438" s="41"/>
      <c r="F438" s="229" t="s">
        <v>2617</v>
      </c>
      <c r="G438" s="41"/>
      <c r="H438" s="41"/>
      <c r="I438" s="230"/>
      <c r="J438" s="41"/>
      <c r="K438" s="41"/>
      <c r="L438" s="45"/>
      <c r="M438" s="231"/>
      <c r="N438" s="232"/>
      <c r="O438" s="85"/>
      <c r="P438" s="85"/>
      <c r="Q438" s="85"/>
      <c r="R438" s="85"/>
      <c r="S438" s="85"/>
      <c r="T438" s="86"/>
      <c r="U438" s="39"/>
      <c r="V438" s="39"/>
      <c r="W438" s="39"/>
      <c r="X438" s="39"/>
      <c r="Y438" s="39"/>
      <c r="Z438" s="39"/>
      <c r="AA438" s="39"/>
      <c r="AB438" s="39"/>
      <c r="AC438" s="39"/>
      <c r="AD438" s="39"/>
      <c r="AE438" s="39"/>
      <c r="AT438" s="18" t="s">
        <v>183</v>
      </c>
      <c r="AU438" s="18" t="s">
        <v>83</v>
      </c>
    </row>
    <row r="439" spans="1:51" s="13" customFormat="1" ht="12">
      <c r="A439" s="13"/>
      <c r="B439" s="233"/>
      <c r="C439" s="234"/>
      <c r="D439" s="235" t="s">
        <v>189</v>
      </c>
      <c r="E439" s="236" t="s">
        <v>19</v>
      </c>
      <c r="F439" s="237" t="s">
        <v>2377</v>
      </c>
      <c r="G439" s="234"/>
      <c r="H439" s="238">
        <v>5.055</v>
      </c>
      <c r="I439" s="239"/>
      <c r="J439" s="234"/>
      <c r="K439" s="234"/>
      <c r="L439" s="240"/>
      <c r="M439" s="241"/>
      <c r="N439" s="242"/>
      <c r="O439" s="242"/>
      <c r="P439" s="242"/>
      <c r="Q439" s="242"/>
      <c r="R439" s="242"/>
      <c r="S439" s="242"/>
      <c r="T439" s="243"/>
      <c r="U439" s="13"/>
      <c r="V439" s="13"/>
      <c r="W439" s="13"/>
      <c r="X439" s="13"/>
      <c r="Y439" s="13"/>
      <c r="Z439" s="13"/>
      <c r="AA439" s="13"/>
      <c r="AB439" s="13"/>
      <c r="AC439" s="13"/>
      <c r="AD439" s="13"/>
      <c r="AE439" s="13"/>
      <c r="AT439" s="244" t="s">
        <v>189</v>
      </c>
      <c r="AU439" s="244" t="s">
        <v>83</v>
      </c>
      <c r="AV439" s="13" t="s">
        <v>83</v>
      </c>
      <c r="AW439" s="13" t="s">
        <v>35</v>
      </c>
      <c r="AX439" s="13" t="s">
        <v>73</v>
      </c>
      <c r="AY439" s="244" t="s">
        <v>175</v>
      </c>
    </row>
    <row r="440" spans="1:51" s="13" customFormat="1" ht="12">
      <c r="A440" s="13"/>
      <c r="B440" s="233"/>
      <c r="C440" s="234"/>
      <c r="D440" s="235" t="s">
        <v>189</v>
      </c>
      <c r="E440" s="236" t="s">
        <v>19</v>
      </c>
      <c r="F440" s="237" t="s">
        <v>2378</v>
      </c>
      <c r="G440" s="234"/>
      <c r="H440" s="238">
        <v>3.95</v>
      </c>
      <c r="I440" s="239"/>
      <c r="J440" s="234"/>
      <c r="K440" s="234"/>
      <c r="L440" s="240"/>
      <c r="M440" s="241"/>
      <c r="N440" s="242"/>
      <c r="O440" s="242"/>
      <c r="P440" s="242"/>
      <c r="Q440" s="242"/>
      <c r="R440" s="242"/>
      <c r="S440" s="242"/>
      <c r="T440" s="243"/>
      <c r="U440" s="13"/>
      <c r="V440" s="13"/>
      <c r="W440" s="13"/>
      <c r="X440" s="13"/>
      <c r="Y440" s="13"/>
      <c r="Z440" s="13"/>
      <c r="AA440" s="13"/>
      <c r="AB440" s="13"/>
      <c r="AC440" s="13"/>
      <c r="AD440" s="13"/>
      <c r="AE440" s="13"/>
      <c r="AT440" s="244" t="s">
        <v>189</v>
      </c>
      <c r="AU440" s="244" t="s">
        <v>83</v>
      </c>
      <c r="AV440" s="13" t="s">
        <v>83</v>
      </c>
      <c r="AW440" s="13" t="s">
        <v>35</v>
      </c>
      <c r="AX440" s="13" t="s">
        <v>73</v>
      </c>
      <c r="AY440" s="244" t="s">
        <v>175</v>
      </c>
    </row>
    <row r="441" spans="1:51" s="13" customFormat="1" ht="12">
      <c r="A441" s="13"/>
      <c r="B441" s="233"/>
      <c r="C441" s="234"/>
      <c r="D441" s="235" t="s">
        <v>189</v>
      </c>
      <c r="E441" s="236" t="s">
        <v>19</v>
      </c>
      <c r="F441" s="237" t="s">
        <v>2379</v>
      </c>
      <c r="G441" s="234"/>
      <c r="H441" s="238">
        <v>33.414</v>
      </c>
      <c r="I441" s="239"/>
      <c r="J441" s="234"/>
      <c r="K441" s="234"/>
      <c r="L441" s="240"/>
      <c r="M441" s="241"/>
      <c r="N441" s="242"/>
      <c r="O441" s="242"/>
      <c r="P441" s="242"/>
      <c r="Q441" s="242"/>
      <c r="R441" s="242"/>
      <c r="S441" s="242"/>
      <c r="T441" s="243"/>
      <c r="U441" s="13"/>
      <c r="V441" s="13"/>
      <c r="W441" s="13"/>
      <c r="X441" s="13"/>
      <c r="Y441" s="13"/>
      <c r="Z441" s="13"/>
      <c r="AA441" s="13"/>
      <c r="AB441" s="13"/>
      <c r="AC441" s="13"/>
      <c r="AD441" s="13"/>
      <c r="AE441" s="13"/>
      <c r="AT441" s="244" t="s">
        <v>189</v>
      </c>
      <c r="AU441" s="244" t="s">
        <v>83</v>
      </c>
      <c r="AV441" s="13" t="s">
        <v>83</v>
      </c>
      <c r="AW441" s="13" t="s">
        <v>35</v>
      </c>
      <c r="AX441" s="13" t="s">
        <v>73</v>
      </c>
      <c r="AY441" s="244" t="s">
        <v>175</v>
      </c>
    </row>
    <row r="442" spans="1:51" s="13" customFormat="1" ht="12">
      <c r="A442" s="13"/>
      <c r="B442" s="233"/>
      <c r="C442" s="234"/>
      <c r="D442" s="235" t="s">
        <v>189</v>
      </c>
      <c r="E442" s="236" t="s">
        <v>19</v>
      </c>
      <c r="F442" s="237" t="s">
        <v>2380</v>
      </c>
      <c r="G442" s="234"/>
      <c r="H442" s="238">
        <v>5.433</v>
      </c>
      <c r="I442" s="239"/>
      <c r="J442" s="234"/>
      <c r="K442" s="234"/>
      <c r="L442" s="240"/>
      <c r="M442" s="241"/>
      <c r="N442" s="242"/>
      <c r="O442" s="242"/>
      <c r="P442" s="242"/>
      <c r="Q442" s="242"/>
      <c r="R442" s="242"/>
      <c r="S442" s="242"/>
      <c r="T442" s="243"/>
      <c r="U442" s="13"/>
      <c r="V442" s="13"/>
      <c r="W442" s="13"/>
      <c r="X442" s="13"/>
      <c r="Y442" s="13"/>
      <c r="Z442" s="13"/>
      <c r="AA442" s="13"/>
      <c r="AB442" s="13"/>
      <c r="AC442" s="13"/>
      <c r="AD442" s="13"/>
      <c r="AE442" s="13"/>
      <c r="AT442" s="244" t="s">
        <v>189</v>
      </c>
      <c r="AU442" s="244" t="s">
        <v>83</v>
      </c>
      <c r="AV442" s="13" t="s">
        <v>83</v>
      </c>
      <c r="AW442" s="13" t="s">
        <v>35</v>
      </c>
      <c r="AX442" s="13" t="s">
        <v>73</v>
      </c>
      <c r="AY442" s="244" t="s">
        <v>175</v>
      </c>
    </row>
    <row r="443" spans="1:51" s="13" customFormat="1" ht="12">
      <c r="A443" s="13"/>
      <c r="B443" s="233"/>
      <c r="C443" s="234"/>
      <c r="D443" s="235" t="s">
        <v>189</v>
      </c>
      <c r="E443" s="236" t="s">
        <v>19</v>
      </c>
      <c r="F443" s="237" t="s">
        <v>2381</v>
      </c>
      <c r="G443" s="234"/>
      <c r="H443" s="238">
        <v>1.856</v>
      </c>
      <c r="I443" s="239"/>
      <c r="J443" s="234"/>
      <c r="K443" s="234"/>
      <c r="L443" s="240"/>
      <c r="M443" s="241"/>
      <c r="N443" s="242"/>
      <c r="O443" s="242"/>
      <c r="P443" s="242"/>
      <c r="Q443" s="242"/>
      <c r="R443" s="242"/>
      <c r="S443" s="242"/>
      <c r="T443" s="243"/>
      <c r="U443" s="13"/>
      <c r="V443" s="13"/>
      <c r="W443" s="13"/>
      <c r="X443" s="13"/>
      <c r="Y443" s="13"/>
      <c r="Z443" s="13"/>
      <c r="AA443" s="13"/>
      <c r="AB443" s="13"/>
      <c r="AC443" s="13"/>
      <c r="AD443" s="13"/>
      <c r="AE443" s="13"/>
      <c r="AT443" s="244" t="s">
        <v>189</v>
      </c>
      <c r="AU443" s="244" t="s">
        <v>83</v>
      </c>
      <c r="AV443" s="13" t="s">
        <v>83</v>
      </c>
      <c r="AW443" s="13" t="s">
        <v>35</v>
      </c>
      <c r="AX443" s="13" t="s">
        <v>73</v>
      </c>
      <c r="AY443" s="244" t="s">
        <v>175</v>
      </c>
    </row>
    <row r="444" spans="1:51" s="13" customFormat="1" ht="12">
      <c r="A444" s="13"/>
      <c r="B444" s="233"/>
      <c r="C444" s="234"/>
      <c r="D444" s="235" t="s">
        <v>189</v>
      </c>
      <c r="E444" s="236" t="s">
        <v>19</v>
      </c>
      <c r="F444" s="237" t="s">
        <v>2382</v>
      </c>
      <c r="G444" s="234"/>
      <c r="H444" s="238">
        <v>1.46</v>
      </c>
      <c r="I444" s="239"/>
      <c r="J444" s="234"/>
      <c r="K444" s="234"/>
      <c r="L444" s="240"/>
      <c r="M444" s="241"/>
      <c r="N444" s="242"/>
      <c r="O444" s="242"/>
      <c r="P444" s="242"/>
      <c r="Q444" s="242"/>
      <c r="R444" s="242"/>
      <c r="S444" s="242"/>
      <c r="T444" s="243"/>
      <c r="U444" s="13"/>
      <c r="V444" s="13"/>
      <c r="W444" s="13"/>
      <c r="X444" s="13"/>
      <c r="Y444" s="13"/>
      <c r="Z444" s="13"/>
      <c r="AA444" s="13"/>
      <c r="AB444" s="13"/>
      <c r="AC444" s="13"/>
      <c r="AD444" s="13"/>
      <c r="AE444" s="13"/>
      <c r="AT444" s="244" t="s">
        <v>189</v>
      </c>
      <c r="AU444" s="244" t="s">
        <v>83</v>
      </c>
      <c r="AV444" s="13" t="s">
        <v>83</v>
      </c>
      <c r="AW444" s="13" t="s">
        <v>35</v>
      </c>
      <c r="AX444" s="13" t="s">
        <v>73</v>
      </c>
      <c r="AY444" s="244" t="s">
        <v>175</v>
      </c>
    </row>
    <row r="445" spans="1:51" s="13" customFormat="1" ht="12">
      <c r="A445" s="13"/>
      <c r="B445" s="233"/>
      <c r="C445" s="234"/>
      <c r="D445" s="235" t="s">
        <v>189</v>
      </c>
      <c r="E445" s="236" t="s">
        <v>19</v>
      </c>
      <c r="F445" s="237" t="s">
        <v>2383</v>
      </c>
      <c r="G445" s="234"/>
      <c r="H445" s="238">
        <v>1.896</v>
      </c>
      <c r="I445" s="239"/>
      <c r="J445" s="234"/>
      <c r="K445" s="234"/>
      <c r="L445" s="240"/>
      <c r="M445" s="241"/>
      <c r="N445" s="242"/>
      <c r="O445" s="242"/>
      <c r="P445" s="242"/>
      <c r="Q445" s="242"/>
      <c r="R445" s="242"/>
      <c r="S445" s="242"/>
      <c r="T445" s="243"/>
      <c r="U445" s="13"/>
      <c r="V445" s="13"/>
      <c r="W445" s="13"/>
      <c r="X445" s="13"/>
      <c r="Y445" s="13"/>
      <c r="Z445" s="13"/>
      <c r="AA445" s="13"/>
      <c r="AB445" s="13"/>
      <c r="AC445" s="13"/>
      <c r="AD445" s="13"/>
      <c r="AE445" s="13"/>
      <c r="AT445" s="244" t="s">
        <v>189</v>
      </c>
      <c r="AU445" s="244" t="s">
        <v>83</v>
      </c>
      <c r="AV445" s="13" t="s">
        <v>83</v>
      </c>
      <c r="AW445" s="13" t="s">
        <v>35</v>
      </c>
      <c r="AX445" s="13" t="s">
        <v>73</v>
      </c>
      <c r="AY445" s="244" t="s">
        <v>175</v>
      </c>
    </row>
    <row r="446" spans="1:51" s="14" customFormat="1" ht="12">
      <c r="A446" s="14"/>
      <c r="B446" s="245"/>
      <c r="C446" s="246"/>
      <c r="D446" s="235" t="s">
        <v>189</v>
      </c>
      <c r="E446" s="247" t="s">
        <v>19</v>
      </c>
      <c r="F446" s="248" t="s">
        <v>198</v>
      </c>
      <c r="G446" s="246"/>
      <c r="H446" s="249">
        <v>53.064</v>
      </c>
      <c r="I446" s="250"/>
      <c r="J446" s="246"/>
      <c r="K446" s="246"/>
      <c r="L446" s="251"/>
      <c r="M446" s="252"/>
      <c r="N446" s="253"/>
      <c r="O446" s="253"/>
      <c r="P446" s="253"/>
      <c r="Q446" s="253"/>
      <c r="R446" s="253"/>
      <c r="S446" s="253"/>
      <c r="T446" s="254"/>
      <c r="U446" s="14"/>
      <c r="V446" s="14"/>
      <c r="W446" s="14"/>
      <c r="X446" s="14"/>
      <c r="Y446" s="14"/>
      <c r="Z446" s="14"/>
      <c r="AA446" s="14"/>
      <c r="AB446" s="14"/>
      <c r="AC446" s="14"/>
      <c r="AD446" s="14"/>
      <c r="AE446" s="14"/>
      <c r="AT446" s="255" t="s">
        <v>189</v>
      </c>
      <c r="AU446" s="255" t="s">
        <v>83</v>
      </c>
      <c r="AV446" s="14" t="s">
        <v>181</v>
      </c>
      <c r="AW446" s="14" t="s">
        <v>35</v>
      </c>
      <c r="AX446" s="14" t="s">
        <v>73</v>
      </c>
      <c r="AY446" s="255" t="s">
        <v>175</v>
      </c>
    </row>
    <row r="447" spans="1:51" s="13" customFormat="1" ht="12">
      <c r="A447" s="13"/>
      <c r="B447" s="233"/>
      <c r="C447" s="234"/>
      <c r="D447" s="235" t="s">
        <v>189</v>
      </c>
      <c r="E447" s="236" t="s">
        <v>19</v>
      </c>
      <c r="F447" s="237" t="s">
        <v>2384</v>
      </c>
      <c r="G447" s="234"/>
      <c r="H447" s="238">
        <v>53.1</v>
      </c>
      <c r="I447" s="239"/>
      <c r="J447" s="234"/>
      <c r="K447" s="234"/>
      <c r="L447" s="240"/>
      <c r="M447" s="241"/>
      <c r="N447" s="242"/>
      <c r="O447" s="242"/>
      <c r="P447" s="242"/>
      <c r="Q447" s="242"/>
      <c r="R447" s="242"/>
      <c r="S447" s="242"/>
      <c r="T447" s="243"/>
      <c r="U447" s="13"/>
      <c r="V447" s="13"/>
      <c r="W447" s="13"/>
      <c r="X447" s="13"/>
      <c r="Y447" s="13"/>
      <c r="Z447" s="13"/>
      <c r="AA447" s="13"/>
      <c r="AB447" s="13"/>
      <c r="AC447" s="13"/>
      <c r="AD447" s="13"/>
      <c r="AE447" s="13"/>
      <c r="AT447" s="244" t="s">
        <v>189</v>
      </c>
      <c r="AU447" s="244" t="s">
        <v>83</v>
      </c>
      <c r="AV447" s="13" t="s">
        <v>83</v>
      </c>
      <c r="AW447" s="13" t="s">
        <v>35</v>
      </c>
      <c r="AX447" s="13" t="s">
        <v>81</v>
      </c>
      <c r="AY447" s="244" t="s">
        <v>175</v>
      </c>
    </row>
    <row r="448" spans="1:65" s="2" customFormat="1" ht="37.8" customHeight="1">
      <c r="A448" s="39"/>
      <c r="B448" s="40"/>
      <c r="C448" s="214" t="s">
        <v>649</v>
      </c>
      <c r="D448" s="214" t="s">
        <v>177</v>
      </c>
      <c r="E448" s="215" t="s">
        <v>2618</v>
      </c>
      <c r="F448" s="216" t="s">
        <v>2619</v>
      </c>
      <c r="G448" s="217" t="s">
        <v>180</v>
      </c>
      <c r="H448" s="218">
        <v>45.63</v>
      </c>
      <c r="I448" s="219"/>
      <c r="J448" s="220">
        <f>ROUND(I448*H448,2)</f>
        <v>0</v>
      </c>
      <c r="K448" s="221"/>
      <c r="L448" s="45"/>
      <c r="M448" s="222" t="s">
        <v>19</v>
      </c>
      <c r="N448" s="223" t="s">
        <v>44</v>
      </c>
      <c r="O448" s="85"/>
      <c r="P448" s="224">
        <f>O448*H448</f>
        <v>0</v>
      </c>
      <c r="Q448" s="224">
        <v>0.006</v>
      </c>
      <c r="R448" s="224">
        <f>Q448*H448</f>
        <v>0.27378</v>
      </c>
      <c r="S448" s="224">
        <v>0</v>
      </c>
      <c r="T448" s="225">
        <f>S448*H448</f>
        <v>0</v>
      </c>
      <c r="U448" s="39"/>
      <c r="V448" s="39"/>
      <c r="W448" s="39"/>
      <c r="X448" s="39"/>
      <c r="Y448" s="39"/>
      <c r="Z448" s="39"/>
      <c r="AA448" s="39"/>
      <c r="AB448" s="39"/>
      <c r="AC448" s="39"/>
      <c r="AD448" s="39"/>
      <c r="AE448" s="39"/>
      <c r="AR448" s="226" t="s">
        <v>296</v>
      </c>
      <c r="AT448" s="226" t="s">
        <v>177</v>
      </c>
      <c r="AU448" s="226" t="s">
        <v>83</v>
      </c>
      <c r="AY448" s="18" t="s">
        <v>175</v>
      </c>
      <c r="BE448" s="227">
        <f>IF(N448="základní",J448,0)</f>
        <v>0</v>
      </c>
      <c r="BF448" s="227">
        <f>IF(N448="snížená",J448,0)</f>
        <v>0</v>
      </c>
      <c r="BG448" s="227">
        <f>IF(N448="zákl. přenesená",J448,0)</f>
        <v>0</v>
      </c>
      <c r="BH448" s="227">
        <f>IF(N448="sníž. přenesená",J448,0)</f>
        <v>0</v>
      </c>
      <c r="BI448" s="227">
        <f>IF(N448="nulová",J448,0)</f>
        <v>0</v>
      </c>
      <c r="BJ448" s="18" t="s">
        <v>81</v>
      </c>
      <c r="BK448" s="227">
        <f>ROUND(I448*H448,2)</f>
        <v>0</v>
      </c>
      <c r="BL448" s="18" t="s">
        <v>296</v>
      </c>
      <c r="BM448" s="226" t="s">
        <v>2620</v>
      </c>
    </row>
    <row r="449" spans="1:47" s="2" customFormat="1" ht="12">
      <c r="A449" s="39"/>
      <c r="B449" s="40"/>
      <c r="C449" s="41"/>
      <c r="D449" s="228" t="s">
        <v>183</v>
      </c>
      <c r="E449" s="41"/>
      <c r="F449" s="229" t="s">
        <v>2621</v>
      </c>
      <c r="G449" s="41"/>
      <c r="H449" s="41"/>
      <c r="I449" s="230"/>
      <c r="J449" s="41"/>
      <c r="K449" s="41"/>
      <c r="L449" s="45"/>
      <c r="M449" s="231"/>
      <c r="N449" s="232"/>
      <c r="O449" s="85"/>
      <c r="P449" s="85"/>
      <c r="Q449" s="85"/>
      <c r="R449" s="85"/>
      <c r="S449" s="85"/>
      <c r="T449" s="86"/>
      <c r="U449" s="39"/>
      <c r="V449" s="39"/>
      <c r="W449" s="39"/>
      <c r="X449" s="39"/>
      <c r="Y449" s="39"/>
      <c r="Z449" s="39"/>
      <c r="AA449" s="39"/>
      <c r="AB449" s="39"/>
      <c r="AC449" s="39"/>
      <c r="AD449" s="39"/>
      <c r="AE449" s="39"/>
      <c r="AT449" s="18" t="s">
        <v>183</v>
      </c>
      <c r="AU449" s="18" t="s">
        <v>83</v>
      </c>
    </row>
    <row r="450" spans="1:51" s="13" customFormat="1" ht="12">
      <c r="A450" s="13"/>
      <c r="B450" s="233"/>
      <c r="C450" s="234"/>
      <c r="D450" s="235" t="s">
        <v>189</v>
      </c>
      <c r="E450" s="236" t="s">
        <v>19</v>
      </c>
      <c r="F450" s="237" t="s">
        <v>2622</v>
      </c>
      <c r="G450" s="234"/>
      <c r="H450" s="238">
        <v>45.63</v>
      </c>
      <c r="I450" s="239"/>
      <c r="J450" s="234"/>
      <c r="K450" s="234"/>
      <c r="L450" s="240"/>
      <c r="M450" s="241"/>
      <c r="N450" s="242"/>
      <c r="O450" s="242"/>
      <c r="P450" s="242"/>
      <c r="Q450" s="242"/>
      <c r="R450" s="242"/>
      <c r="S450" s="242"/>
      <c r="T450" s="243"/>
      <c r="U450" s="13"/>
      <c r="V450" s="13"/>
      <c r="W450" s="13"/>
      <c r="X450" s="13"/>
      <c r="Y450" s="13"/>
      <c r="Z450" s="13"/>
      <c r="AA450" s="13"/>
      <c r="AB450" s="13"/>
      <c r="AC450" s="13"/>
      <c r="AD450" s="13"/>
      <c r="AE450" s="13"/>
      <c r="AT450" s="244" t="s">
        <v>189</v>
      </c>
      <c r="AU450" s="244" t="s">
        <v>83</v>
      </c>
      <c r="AV450" s="13" t="s">
        <v>83</v>
      </c>
      <c r="AW450" s="13" t="s">
        <v>35</v>
      </c>
      <c r="AX450" s="13" t="s">
        <v>81</v>
      </c>
      <c r="AY450" s="244" t="s">
        <v>175</v>
      </c>
    </row>
    <row r="451" spans="1:65" s="2" customFormat="1" ht="37.8" customHeight="1">
      <c r="A451" s="39"/>
      <c r="B451" s="40"/>
      <c r="C451" s="214" t="s">
        <v>653</v>
      </c>
      <c r="D451" s="214" t="s">
        <v>177</v>
      </c>
      <c r="E451" s="215" t="s">
        <v>2623</v>
      </c>
      <c r="F451" s="216" t="s">
        <v>2624</v>
      </c>
      <c r="G451" s="217" t="s">
        <v>180</v>
      </c>
      <c r="H451" s="218">
        <v>115.44</v>
      </c>
      <c r="I451" s="219"/>
      <c r="J451" s="220">
        <f>ROUND(I451*H451,2)</f>
        <v>0</v>
      </c>
      <c r="K451" s="221"/>
      <c r="L451" s="45"/>
      <c r="M451" s="222" t="s">
        <v>19</v>
      </c>
      <c r="N451" s="223" t="s">
        <v>44</v>
      </c>
      <c r="O451" s="85"/>
      <c r="P451" s="224">
        <f>O451*H451</f>
        <v>0</v>
      </c>
      <c r="Q451" s="224">
        <v>0</v>
      </c>
      <c r="R451" s="224">
        <f>Q451*H451</f>
        <v>0</v>
      </c>
      <c r="S451" s="224">
        <v>0</v>
      </c>
      <c r="T451" s="225">
        <f>S451*H451</f>
        <v>0</v>
      </c>
      <c r="U451" s="39"/>
      <c r="V451" s="39"/>
      <c r="W451" s="39"/>
      <c r="X451" s="39"/>
      <c r="Y451" s="39"/>
      <c r="Z451" s="39"/>
      <c r="AA451" s="39"/>
      <c r="AB451" s="39"/>
      <c r="AC451" s="39"/>
      <c r="AD451" s="39"/>
      <c r="AE451" s="39"/>
      <c r="AR451" s="226" t="s">
        <v>296</v>
      </c>
      <c r="AT451" s="226" t="s">
        <v>177</v>
      </c>
      <c r="AU451" s="226" t="s">
        <v>83</v>
      </c>
      <c r="AY451" s="18" t="s">
        <v>175</v>
      </c>
      <c r="BE451" s="227">
        <f>IF(N451="základní",J451,0)</f>
        <v>0</v>
      </c>
      <c r="BF451" s="227">
        <f>IF(N451="snížená",J451,0)</f>
        <v>0</v>
      </c>
      <c r="BG451" s="227">
        <f>IF(N451="zákl. přenesená",J451,0)</f>
        <v>0</v>
      </c>
      <c r="BH451" s="227">
        <f>IF(N451="sníž. přenesená",J451,0)</f>
        <v>0</v>
      </c>
      <c r="BI451" s="227">
        <f>IF(N451="nulová",J451,0)</f>
        <v>0</v>
      </c>
      <c r="BJ451" s="18" t="s">
        <v>81</v>
      </c>
      <c r="BK451" s="227">
        <f>ROUND(I451*H451,2)</f>
        <v>0</v>
      </c>
      <c r="BL451" s="18" t="s">
        <v>296</v>
      </c>
      <c r="BM451" s="226" t="s">
        <v>2625</v>
      </c>
    </row>
    <row r="452" spans="1:47" s="2" customFormat="1" ht="12">
      <c r="A452" s="39"/>
      <c r="B452" s="40"/>
      <c r="C452" s="41"/>
      <c r="D452" s="228" t="s">
        <v>183</v>
      </c>
      <c r="E452" s="41"/>
      <c r="F452" s="229" t="s">
        <v>2626</v>
      </c>
      <c r="G452" s="41"/>
      <c r="H452" s="41"/>
      <c r="I452" s="230"/>
      <c r="J452" s="41"/>
      <c r="K452" s="41"/>
      <c r="L452" s="45"/>
      <c r="M452" s="231"/>
      <c r="N452" s="232"/>
      <c r="O452" s="85"/>
      <c r="P452" s="85"/>
      <c r="Q452" s="85"/>
      <c r="R452" s="85"/>
      <c r="S452" s="85"/>
      <c r="T452" s="86"/>
      <c r="U452" s="39"/>
      <c r="V452" s="39"/>
      <c r="W452" s="39"/>
      <c r="X452" s="39"/>
      <c r="Y452" s="39"/>
      <c r="Z452" s="39"/>
      <c r="AA452" s="39"/>
      <c r="AB452" s="39"/>
      <c r="AC452" s="39"/>
      <c r="AD452" s="39"/>
      <c r="AE452" s="39"/>
      <c r="AT452" s="18" t="s">
        <v>183</v>
      </c>
      <c r="AU452" s="18" t="s">
        <v>83</v>
      </c>
    </row>
    <row r="453" spans="1:51" s="13" customFormat="1" ht="12">
      <c r="A453" s="13"/>
      <c r="B453" s="233"/>
      <c r="C453" s="234"/>
      <c r="D453" s="235" t="s">
        <v>189</v>
      </c>
      <c r="E453" s="236" t="s">
        <v>19</v>
      </c>
      <c r="F453" s="237" t="s">
        <v>2627</v>
      </c>
      <c r="G453" s="234"/>
      <c r="H453" s="238">
        <v>115.44</v>
      </c>
      <c r="I453" s="239"/>
      <c r="J453" s="234"/>
      <c r="K453" s="234"/>
      <c r="L453" s="240"/>
      <c r="M453" s="241"/>
      <c r="N453" s="242"/>
      <c r="O453" s="242"/>
      <c r="P453" s="242"/>
      <c r="Q453" s="242"/>
      <c r="R453" s="242"/>
      <c r="S453" s="242"/>
      <c r="T453" s="243"/>
      <c r="U453" s="13"/>
      <c r="V453" s="13"/>
      <c r="W453" s="13"/>
      <c r="X453" s="13"/>
      <c r="Y453" s="13"/>
      <c r="Z453" s="13"/>
      <c r="AA453" s="13"/>
      <c r="AB453" s="13"/>
      <c r="AC453" s="13"/>
      <c r="AD453" s="13"/>
      <c r="AE453" s="13"/>
      <c r="AT453" s="244" t="s">
        <v>189</v>
      </c>
      <c r="AU453" s="244" t="s">
        <v>83</v>
      </c>
      <c r="AV453" s="13" t="s">
        <v>83</v>
      </c>
      <c r="AW453" s="13" t="s">
        <v>35</v>
      </c>
      <c r="AX453" s="13" t="s">
        <v>81</v>
      </c>
      <c r="AY453" s="244" t="s">
        <v>175</v>
      </c>
    </row>
    <row r="454" spans="1:65" s="2" customFormat="1" ht="24.15" customHeight="1">
      <c r="A454" s="39"/>
      <c r="B454" s="40"/>
      <c r="C454" s="267" t="s">
        <v>657</v>
      </c>
      <c r="D454" s="267" t="s">
        <v>307</v>
      </c>
      <c r="E454" s="268" t="s">
        <v>2628</v>
      </c>
      <c r="F454" s="269" t="s">
        <v>2629</v>
      </c>
      <c r="G454" s="270" t="s">
        <v>180</v>
      </c>
      <c r="H454" s="271">
        <v>218.5</v>
      </c>
      <c r="I454" s="272"/>
      <c r="J454" s="273">
        <f>ROUND(I454*H454,2)</f>
        <v>0</v>
      </c>
      <c r="K454" s="274"/>
      <c r="L454" s="275"/>
      <c r="M454" s="276" t="s">
        <v>19</v>
      </c>
      <c r="N454" s="277" t="s">
        <v>44</v>
      </c>
      <c r="O454" s="85"/>
      <c r="P454" s="224">
        <f>O454*H454</f>
        <v>0</v>
      </c>
      <c r="Q454" s="224">
        <v>0.003</v>
      </c>
      <c r="R454" s="224">
        <f>Q454*H454</f>
        <v>0.6555</v>
      </c>
      <c r="S454" s="224">
        <v>0</v>
      </c>
      <c r="T454" s="225">
        <f>S454*H454</f>
        <v>0</v>
      </c>
      <c r="U454" s="39"/>
      <c r="V454" s="39"/>
      <c r="W454" s="39"/>
      <c r="X454" s="39"/>
      <c r="Y454" s="39"/>
      <c r="Z454" s="39"/>
      <c r="AA454" s="39"/>
      <c r="AB454" s="39"/>
      <c r="AC454" s="39"/>
      <c r="AD454" s="39"/>
      <c r="AE454" s="39"/>
      <c r="AR454" s="226" t="s">
        <v>396</v>
      </c>
      <c r="AT454" s="226" t="s">
        <v>307</v>
      </c>
      <c r="AU454" s="226" t="s">
        <v>83</v>
      </c>
      <c r="AY454" s="18" t="s">
        <v>175</v>
      </c>
      <c r="BE454" s="227">
        <f>IF(N454="základní",J454,0)</f>
        <v>0</v>
      </c>
      <c r="BF454" s="227">
        <f>IF(N454="snížená",J454,0)</f>
        <v>0</v>
      </c>
      <c r="BG454" s="227">
        <f>IF(N454="zákl. přenesená",J454,0)</f>
        <v>0</v>
      </c>
      <c r="BH454" s="227">
        <f>IF(N454="sníž. přenesená",J454,0)</f>
        <v>0</v>
      </c>
      <c r="BI454" s="227">
        <f>IF(N454="nulová",J454,0)</f>
        <v>0</v>
      </c>
      <c r="BJ454" s="18" t="s">
        <v>81</v>
      </c>
      <c r="BK454" s="227">
        <f>ROUND(I454*H454,2)</f>
        <v>0</v>
      </c>
      <c r="BL454" s="18" t="s">
        <v>296</v>
      </c>
      <c r="BM454" s="226" t="s">
        <v>2630</v>
      </c>
    </row>
    <row r="455" spans="1:51" s="13" customFormat="1" ht="12">
      <c r="A455" s="13"/>
      <c r="B455" s="233"/>
      <c r="C455" s="234"/>
      <c r="D455" s="235" t="s">
        <v>189</v>
      </c>
      <c r="E455" s="234"/>
      <c r="F455" s="237" t="s">
        <v>2631</v>
      </c>
      <c r="G455" s="234"/>
      <c r="H455" s="238">
        <v>218.5</v>
      </c>
      <c r="I455" s="239"/>
      <c r="J455" s="234"/>
      <c r="K455" s="234"/>
      <c r="L455" s="240"/>
      <c r="M455" s="241"/>
      <c r="N455" s="242"/>
      <c r="O455" s="242"/>
      <c r="P455" s="242"/>
      <c r="Q455" s="242"/>
      <c r="R455" s="242"/>
      <c r="S455" s="242"/>
      <c r="T455" s="243"/>
      <c r="U455" s="13"/>
      <c r="V455" s="13"/>
      <c r="W455" s="13"/>
      <c r="X455" s="13"/>
      <c r="Y455" s="13"/>
      <c r="Z455" s="13"/>
      <c r="AA455" s="13"/>
      <c r="AB455" s="13"/>
      <c r="AC455" s="13"/>
      <c r="AD455" s="13"/>
      <c r="AE455" s="13"/>
      <c r="AT455" s="244" t="s">
        <v>189</v>
      </c>
      <c r="AU455" s="244" t="s">
        <v>83</v>
      </c>
      <c r="AV455" s="13" t="s">
        <v>83</v>
      </c>
      <c r="AW455" s="13" t="s">
        <v>4</v>
      </c>
      <c r="AX455" s="13" t="s">
        <v>81</v>
      </c>
      <c r="AY455" s="244" t="s">
        <v>175</v>
      </c>
    </row>
    <row r="456" spans="1:65" s="2" customFormat="1" ht="24.15" customHeight="1">
      <c r="A456" s="39"/>
      <c r="B456" s="40"/>
      <c r="C456" s="214" t="s">
        <v>661</v>
      </c>
      <c r="D456" s="214" t="s">
        <v>177</v>
      </c>
      <c r="E456" s="215" t="s">
        <v>2632</v>
      </c>
      <c r="F456" s="216" t="s">
        <v>2633</v>
      </c>
      <c r="G456" s="217" t="s">
        <v>180</v>
      </c>
      <c r="H456" s="218">
        <v>57.72</v>
      </c>
      <c r="I456" s="219"/>
      <c r="J456" s="220">
        <f>ROUND(I456*H456,2)</f>
        <v>0</v>
      </c>
      <c r="K456" s="221"/>
      <c r="L456" s="45"/>
      <c r="M456" s="222" t="s">
        <v>19</v>
      </c>
      <c r="N456" s="223" t="s">
        <v>44</v>
      </c>
      <c r="O456" s="85"/>
      <c r="P456" s="224">
        <f>O456*H456</f>
        <v>0</v>
      </c>
      <c r="Q456" s="224">
        <v>0</v>
      </c>
      <c r="R456" s="224">
        <f>Q456*H456</f>
        <v>0</v>
      </c>
      <c r="S456" s="224">
        <v>0</v>
      </c>
      <c r="T456" s="225">
        <f>S456*H456</f>
        <v>0</v>
      </c>
      <c r="U456" s="39"/>
      <c r="V456" s="39"/>
      <c r="W456" s="39"/>
      <c r="X456" s="39"/>
      <c r="Y456" s="39"/>
      <c r="Z456" s="39"/>
      <c r="AA456" s="39"/>
      <c r="AB456" s="39"/>
      <c r="AC456" s="39"/>
      <c r="AD456" s="39"/>
      <c r="AE456" s="39"/>
      <c r="AR456" s="226" t="s">
        <v>296</v>
      </c>
      <c r="AT456" s="226" t="s">
        <v>177</v>
      </c>
      <c r="AU456" s="226" t="s">
        <v>83</v>
      </c>
      <c r="AY456" s="18" t="s">
        <v>175</v>
      </c>
      <c r="BE456" s="227">
        <f>IF(N456="základní",J456,0)</f>
        <v>0</v>
      </c>
      <c r="BF456" s="227">
        <f>IF(N456="snížená",J456,0)</f>
        <v>0</v>
      </c>
      <c r="BG456" s="227">
        <f>IF(N456="zákl. přenesená",J456,0)</f>
        <v>0</v>
      </c>
      <c r="BH456" s="227">
        <f>IF(N456="sníž. přenesená",J456,0)</f>
        <v>0</v>
      </c>
      <c r="BI456" s="227">
        <f>IF(N456="nulová",J456,0)</f>
        <v>0</v>
      </c>
      <c r="BJ456" s="18" t="s">
        <v>81</v>
      </c>
      <c r="BK456" s="227">
        <f>ROUND(I456*H456,2)</f>
        <v>0</v>
      </c>
      <c r="BL456" s="18" t="s">
        <v>296</v>
      </c>
      <c r="BM456" s="226" t="s">
        <v>2634</v>
      </c>
    </row>
    <row r="457" spans="1:47" s="2" customFormat="1" ht="12">
      <c r="A457" s="39"/>
      <c r="B457" s="40"/>
      <c r="C457" s="41"/>
      <c r="D457" s="228" t="s">
        <v>183</v>
      </c>
      <c r="E457" s="41"/>
      <c r="F457" s="229" t="s">
        <v>2635</v>
      </c>
      <c r="G457" s="41"/>
      <c r="H457" s="41"/>
      <c r="I457" s="230"/>
      <c r="J457" s="41"/>
      <c r="K457" s="41"/>
      <c r="L457" s="45"/>
      <c r="M457" s="231"/>
      <c r="N457" s="232"/>
      <c r="O457" s="85"/>
      <c r="P457" s="85"/>
      <c r="Q457" s="85"/>
      <c r="R457" s="85"/>
      <c r="S457" s="85"/>
      <c r="T457" s="86"/>
      <c r="U457" s="39"/>
      <c r="V457" s="39"/>
      <c r="W457" s="39"/>
      <c r="X457" s="39"/>
      <c r="Y457" s="39"/>
      <c r="Z457" s="39"/>
      <c r="AA457" s="39"/>
      <c r="AB457" s="39"/>
      <c r="AC457" s="39"/>
      <c r="AD457" s="39"/>
      <c r="AE457" s="39"/>
      <c r="AT457" s="18" t="s">
        <v>183</v>
      </c>
      <c r="AU457" s="18" t="s">
        <v>83</v>
      </c>
    </row>
    <row r="458" spans="1:51" s="13" customFormat="1" ht="12">
      <c r="A458" s="13"/>
      <c r="B458" s="233"/>
      <c r="C458" s="234"/>
      <c r="D458" s="235" t="s">
        <v>189</v>
      </c>
      <c r="E458" s="236" t="s">
        <v>19</v>
      </c>
      <c r="F458" s="237" t="s">
        <v>2636</v>
      </c>
      <c r="G458" s="234"/>
      <c r="H458" s="238">
        <v>57.72</v>
      </c>
      <c r="I458" s="239"/>
      <c r="J458" s="234"/>
      <c r="K458" s="234"/>
      <c r="L458" s="240"/>
      <c r="M458" s="241"/>
      <c r="N458" s="242"/>
      <c r="O458" s="242"/>
      <c r="P458" s="242"/>
      <c r="Q458" s="242"/>
      <c r="R458" s="242"/>
      <c r="S458" s="242"/>
      <c r="T458" s="243"/>
      <c r="U458" s="13"/>
      <c r="V458" s="13"/>
      <c r="W458" s="13"/>
      <c r="X458" s="13"/>
      <c r="Y458" s="13"/>
      <c r="Z458" s="13"/>
      <c r="AA458" s="13"/>
      <c r="AB458" s="13"/>
      <c r="AC458" s="13"/>
      <c r="AD458" s="13"/>
      <c r="AE458" s="13"/>
      <c r="AT458" s="244" t="s">
        <v>189</v>
      </c>
      <c r="AU458" s="244" t="s">
        <v>83</v>
      </c>
      <c r="AV458" s="13" t="s">
        <v>83</v>
      </c>
      <c r="AW458" s="13" t="s">
        <v>35</v>
      </c>
      <c r="AX458" s="13" t="s">
        <v>81</v>
      </c>
      <c r="AY458" s="244" t="s">
        <v>175</v>
      </c>
    </row>
    <row r="459" spans="1:65" s="2" customFormat="1" ht="16.5" customHeight="1">
      <c r="A459" s="39"/>
      <c r="B459" s="40"/>
      <c r="C459" s="267" t="s">
        <v>665</v>
      </c>
      <c r="D459" s="267" t="s">
        <v>307</v>
      </c>
      <c r="E459" s="268" t="s">
        <v>2637</v>
      </c>
      <c r="F459" s="269" t="s">
        <v>2638</v>
      </c>
      <c r="G459" s="270" t="s">
        <v>180</v>
      </c>
      <c r="H459" s="271">
        <v>57.72</v>
      </c>
      <c r="I459" s="272"/>
      <c r="J459" s="273">
        <f>ROUND(I459*H459,2)</f>
        <v>0</v>
      </c>
      <c r="K459" s="274"/>
      <c r="L459" s="275"/>
      <c r="M459" s="276" t="s">
        <v>19</v>
      </c>
      <c r="N459" s="277" t="s">
        <v>44</v>
      </c>
      <c r="O459" s="85"/>
      <c r="P459" s="224">
        <f>O459*H459</f>
        <v>0</v>
      </c>
      <c r="Q459" s="224">
        <v>0.0037</v>
      </c>
      <c r="R459" s="224">
        <f>Q459*H459</f>
        <v>0.213564</v>
      </c>
      <c r="S459" s="224">
        <v>0</v>
      </c>
      <c r="T459" s="225">
        <f>S459*H459</f>
        <v>0</v>
      </c>
      <c r="U459" s="39"/>
      <c r="V459" s="39"/>
      <c r="W459" s="39"/>
      <c r="X459" s="39"/>
      <c r="Y459" s="39"/>
      <c r="Z459" s="39"/>
      <c r="AA459" s="39"/>
      <c r="AB459" s="39"/>
      <c r="AC459" s="39"/>
      <c r="AD459" s="39"/>
      <c r="AE459" s="39"/>
      <c r="AR459" s="226" t="s">
        <v>396</v>
      </c>
      <c r="AT459" s="226" t="s">
        <v>307</v>
      </c>
      <c r="AU459" s="226" t="s">
        <v>83</v>
      </c>
      <c r="AY459" s="18" t="s">
        <v>175</v>
      </c>
      <c r="BE459" s="227">
        <f>IF(N459="základní",J459,0)</f>
        <v>0</v>
      </c>
      <c r="BF459" s="227">
        <f>IF(N459="snížená",J459,0)</f>
        <v>0</v>
      </c>
      <c r="BG459" s="227">
        <f>IF(N459="zákl. přenesená",J459,0)</f>
        <v>0</v>
      </c>
      <c r="BH459" s="227">
        <f>IF(N459="sníž. přenesená",J459,0)</f>
        <v>0</v>
      </c>
      <c r="BI459" s="227">
        <f>IF(N459="nulová",J459,0)</f>
        <v>0</v>
      </c>
      <c r="BJ459" s="18" t="s">
        <v>81</v>
      </c>
      <c r="BK459" s="227">
        <f>ROUND(I459*H459,2)</f>
        <v>0</v>
      </c>
      <c r="BL459" s="18" t="s">
        <v>296</v>
      </c>
      <c r="BM459" s="226" t="s">
        <v>2639</v>
      </c>
    </row>
    <row r="460" spans="1:65" s="2" customFormat="1" ht="37.8" customHeight="1">
      <c r="A460" s="39"/>
      <c r="B460" s="40"/>
      <c r="C460" s="214" t="s">
        <v>672</v>
      </c>
      <c r="D460" s="214" t="s">
        <v>177</v>
      </c>
      <c r="E460" s="215" t="s">
        <v>2640</v>
      </c>
      <c r="F460" s="216" t="s">
        <v>2641</v>
      </c>
      <c r="G460" s="217" t="s">
        <v>342</v>
      </c>
      <c r="H460" s="218">
        <v>21.9</v>
      </c>
      <c r="I460" s="219"/>
      <c r="J460" s="220">
        <f>ROUND(I460*H460,2)</f>
        <v>0</v>
      </c>
      <c r="K460" s="221"/>
      <c r="L460" s="45"/>
      <c r="M460" s="222" t="s">
        <v>19</v>
      </c>
      <c r="N460" s="223" t="s">
        <v>44</v>
      </c>
      <c r="O460" s="85"/>
      <c r="P460" s="224">
        <f>O460*H460</f>
        <v>0</v>
      </c>
      <c r="Q460" s="224">
        <v>0.00016</v>
      </c>
      <c r="R460" s="224">
        <f>Q460*H460</f>
        <v>0.003504</v>
      </c>
      <c r="S460" s="224">
        <v>0</v>
      </c>
      <c r="T460" s="225">
        <f>S460*H460</f>
        <v>0</v>
      </c>
      <c r="U460" s="39"/>
      <c r="V460" s="39"/>
      <c r="W460" s="39"/>
      <c r="X460" s="39"/>
      <c r="Y460" s="39"/>
      <c r="Z460" s="39"/>
      <c r="AA460" s="39"/>
      <c r="AB460" s="39"/>
      <c r="AC460" s="39"/>
      <c r="AD460" s="39"/>
      <c r="AE460" s="39"/>
      <c r="AR460" s="226" t="s">
        <v>296</v>
      </c>
      <c r="AT460" s="226" t="s">
        <v>177</v>
      </c>
      <c r="AU460" s="226" t="s">
        <v>83</v>
      </c>
      <c r="AY460" s="18" t="s">
        <v>175</v>
      </c>
      <c r="BE460" s="227">
        <f>IF(N460="základní",J460,0)</f>
        <v>0</v>
      </c>
      <c r="BF460" s="227">
        <f>IF(N460="snížená",J460,0)</f>
        <v>0</v>
      </c>
      <c r="BG460" s="227">
        <f>IF(N460="zákl. přenesená",J460,0)</f>
        <v>0</v>
      </c>
      <c r="BH460" s="227">
        <f>IF(N460="sníž. přenesená",J460,0)</f>
        <v>0</v>
      </c>
      <c r="BI460" s="227">
        <f>IF(N460="nulová",J460,0)</f>
        <v>0</v>
      </c>
      <c r="BJ460" s="18" t="s">
        <v>81</v>
      </c>
      <c r="BK460" s="227">
        <f>ROUND(I460*H460,2)</f>
        <v>0</v>
      </c>
      <c r="BL460" s="18" t="s">
        <v>296</v>
      </c>
      <c r="BM460" s="226" t="s">
        <v>2642</v>
      </c>
    </row>
    <row r="461" spans="1:47" s="2" customFormat="1" ht="12">
      <c r="A461" s="39"/>
      <c r="B461" s="40"/>
      <c r="C461" s="41"/>
      <c r="D461" s="228" t="s">
        <v>183</v>
      </c>
      <c r="E461" s="41"/>
      <c r="F461" s="229" t="s">
        <v>2643</v>
      </c>
      <c r="G461" s="41"/>
      <c r="H461" s="41"/>
      <c r="I461" s="230"/>
      <c r="J461" s="41"/>
      <c r="K461" s="41"/>
      <c r="L461" s="45"/>
      <c r="M461" s="231"/>
      <c r="N461" s="232"/>
      <c r="O461" s="85"/>
      <c r="P461" s="85"/>
      <c r="Q461" s="85"/>
      <c r="R461" s="85"/>
      <c r="S461" s="85"/>
      <c r="T461" s="86"/>
      <c r="U461" s="39"/>
      <c r="V461" s="39"/>
      <c r="W461" s="39"/>
      <c r="X461" s="39"/>
      <c r="Y461" s="39"/>
      <c r="Z461" s="39"/>
      <c r="AA461" s="39"/>
      <c r="AB461" s="39"/>
      <c r="AC461" s="39"/>
      <c r="AD461" s="39"/>
      <c r="AE461" s="39"/>
      <c r="AT461" s="18" t="s">
        <v>183</v>
      </c>
      <c r="AU461" s="18" t="s">
        <v>83</v>
      </c>
    </row>
    <row r="462" spans="1:51" s="13" customFormat="1" ht="12">
      <c r="A462" s="13"/>
      <c r="B462" s="233"/>
      <c r="C462" s="234"/>
      <c r="D462" s="235" t="s">
        <v>189</v>
      </c>
      <c r="E462" s="236" t="s">
        <v>19</v>
      </c>
      <c r="F462" s="237" t="s">
        <v>2644</v>
      </c>
      <c r="G462" s="234"/>
      <c r="H462" s="238">
        <v>21.9</v>
      </c>
      <c r="I462" s="239"/>
      <c r="J462" s="234"/>
      <c r="K462" s="234"/>
      <c r="L462" s="240"/>
      <c r="M462" s="241"/>
      <c r="N462" s="242"/>
      <c r="O462" s="242"/>
      <c r="P462" s="242"/>
      <c r="Q462" s="242"/>
      <c r="R462" s="242"/>
      <c r="S462" s="242"/>
      <c r="T462" s="243"/>
      <c r="U462" s="13"/>
      <c r="V462" s="13"/>
      <c r="W462" s="13"/>
      <c r="X462" s="13"/>
      <c r="Y462" s="13"/>
      <c r="Z462" s="13"/>
      <c r="AA462" s="13"/>
      <c r="AB462" s="13"/>
      <c r="AC462" s="13"/>
      <c r="AD462" s="13"/>
      <c r="AE462" s="13"/>
      <c r="AT462" s="244" t="s">
        <v>189</v>
      </c>
      <c r="AU462" s="244" t="s">
        <v>83</v>
      </c>
      <c r="AV462" s="13" t="s">
        <v>83</v>
      </c>
      <c r="AW462" s="13" t="s">
        <v>35</v>
      </c>
      <c r="AX462" s="13" t="s">
        <v>81</v>
      </c>
      <c r="AY462" s="244" t="s">
        <v>175</v>
      </c>
    </row>
    <row r="463" spans="1:65" s="2" customFormat="1" ht="16.5" customHeight="1">
      <c r="A463" s="39"/>
      <c r="B463" s="40"/>
      <c r="C463" s="267" t="s">
        <v>678</v>
      </c>
      <c r="D463" s="267" t="s">
        <v>307</v>
      </c>
      <c r="E463" s="268" t="s">
        <v>2645</v>
      </c>
      <c r="F463" s="269" t="s">
        <v>2646</v>
      </c>
      <c r="G463" s="270" t="s">
        <v>215</v>
      </c>
      <c r="H463" s="271">
        <v>0.088</v>
      </c>
      <c r="I463" s="272"/>
      <c r="J463" s="273">
        <f>ROUND(I463*H463,2)</f>
        <v>0</v>
      </c>
      <c r="K463" s="274"/>
      <c r="L463" s="275"/>
      <c r="M463" s="276" t="s">
        <v>19</v>
      </c>
      <c r="N463" s="277" t="s">
        <v>44</v>
      </c>
      <c r="O463" s="85"/>
      <c r="P463" s="224">
        <f>O463*H463</f>
        <v>0</v>
      </c>
      <c r="Q463" s="224">
        <v>0.03</v>
      </c>
      <c r="R463" s="224">
        <f>Q463*H463</f>
        <v>0.0026399999999999996</v>
      </c>
      <c r="S463" s="224">
        <v>0</v>
      </c>
      <c r="T463" s="225">
        <f>S463*H463</f>
        <v>0</v>
      </c>
      <c r="U463" s="39"/>
      <c r="V463" s="39"/>
      <c r="W463" s="39"/>
      <c r="X463" s="39"/>
      <c r="Y463" s="39"/>
      <c r="Z463" s="39"/>
      <c r="AA463" s="39"/>
      <c r="AB463" s="39"/>
      <c r="AC463" s="39"/>
      <c r="AD463" s="39"/>
      <c r="AE463" s="39"/>
      <c r="AR463" s="226" t="s">
        <v>396</v>
      </c>
      <c r="AT463" s="226" t="s">
        <v>307</v>
      </c>
      <c r="AU463" s="226" t="s">
        <v>83</v>
      </c>
      <c r="AY463" s="18" t="s">
        <v>175</v>
      </c>
      <c r="BE463" s="227">
        <f>IF(N463="základní",J463,0)</f>
        <v>0</v>
      </c>
      <c r="BF463" s="227">
        <f>IF(N463="snížená",J463,0)</f>
        <v>0</v>
      </c>
      <c r="BG463" s="227">
        <f>IF(N463="zákl. přenesená",J463,0)</f>
        <v>0</v>
      </c>
      <c r="BH463" s="227">
        <f>IF(N463="sníž. přenesená",J463,0)</f>
        <v>0</v>
      </c>
      <c r="BI463" s="227">
        <f>IF(N463="nulová",J463,0)</f>
        <v>0</v>
      </c>
      <c r="BJ463" s="18" t="s">
        <v>81</v>
      </c>
      <c r="BK463" s="227">
        <f>ROUND(I463*H463,2)</f>
        <v>0</v>
      </c>
      <c r="BL463" s="18" t="s">
        <v>296</v>
      </c>
      <c r="BM463" s="226" t="s">
        <v>2647</v>
      </c>
    </row>
    <row r="464" spans="1:51" s="13" customFormat="1" ht="12">
      <c r="A464" s="13"/>
      <c r="B464" s="233"/>
      <c r="C464" s="234"/>
      <c r="D464" s="235" t="s">
        <v>189</v>
      </c>
      <c r="E464" s="236" t="s">
        <v>19</v>
      </c>
      <c r="F464" s="237" t="s">
        <v>2648</v>
      </c>
      <c r="G464" s="234"/>
      <c r="H464" s="238">
        <v>0.088</v>
      </c>
      <c r="I464" s="239"/>
      <c r="J464" s="234"/>
      <c r="K464" s="234"/>
      <c r="L464" s="240"/>
      <c r="M464" s="241"/>
      <c r="N464" s="242"/>
      <c r="O464" s="242"/>
      <c r="P464" s="242"/>
      <c r="Q464" s="242"/>
      <c r="R464" s="242"/>
      <c r="S464" s="242"/>
      <c r="T464" s="243"/>
      <c r="U464" s="13"/>
      <c r="V464" s="13"/>
      <c r="W464" s="13"/>
      <c r="X464" s="13"/>
      <c r="Y464" s="13"/>
      <c r="Z464" s="13"/>
      <c r="AA464" s="13"/>
      <c r="AB464" s="13"/>
      <c r="AC464" s="13"/>
      <c r="AD464" s="13"/>
      <c r="AE464" s="13"/>
      <c r="AT464" s="244" t="s">
        <v>189</v>
      </c>
      <c r="AU464" s="244" t="s">
        <v>83</v>
      </c>
      <c r="AV464" s="13" t="s">
        <v>83</v>
      </c>
      <c r="AW464" s="13" t="s">
        <v>35</v>
      </c>
      <c r="AX464" s="13" t="s">
        <v>81</v>
      </c>
      <c r="AY464" s="244" t="s">
        <v>175</v>
      </c>
    </row>
    <row r="465" spans="1:65" s="2" customFormat="1" ht="44.25" customHeight="1">
      <c r="A465" s="39"/>
      <c r="B465" s="40"/>
      <c r="C465" s="214" t="s">
        <v>686</v>
      </c>
      <c r="D465" s="214" t="s">
        <v>177</v>
      </c>
      <c r="E465" s="215" t="s">
        <v>2649</v>
      </c>
      <c r="F465" s="216" t="s">
        <v>2650</v>
      </c>
      <c r="G465" s="217" t="s">
        <v>180</v>
      </c>
      <c r="H465" s="218">
        <v>73</v>
      </c>
      <c r="I465" s="219"/>
      <c r="J465" s="220">
        <f>ROUND(I465*H465,2)</f>
        <v>0</v>
      </c>
      <c r="K465" s="221"/>
      <c r="L465" s="45"/>
      <c r="M465" s="222" t="s">
        <v>19</v>
      </c>
      <c r="N465" s="223" t="s">
        <v>44</v>
      </c>
      <c r="O465" s="85"/>
      <c r="P465" s="224">
        <f>O465*H465</f>
        <v>0</v>
      </c>
      <c r="Q465" s="224">
        <v>0</v>
      </c>
      <c r="R465" s="224">
        <f>Q465*H465</f>
        <v>0</v>
      </c>
      <c r="S465" s="224">
        <v>0</v>
      </c>
      <c r="T465" s="225">
        <f>S465*H465</f>
        <v>0</v>
      </c>
      <c r="U465" s="39"/>
      <c r="V465" s="39"/>
      <c r="W465" s="39"/>
      <c r="X465" s="39"/>
      <c r="Y465" s="39"/>
      <c r="Z465" s="39"/>
      <c r="AA465" s="39"/>
      <c r="AB465" s="39"/>
      <c r="AC465" s="39"/>
      <c r="AD465" s="39"/>
      <c r="AE465" s="39"/>
      <c r="AR465" s="226" t="s">
        <v>296</v>
      </c>
      <c r="AT465" s="226" t="s">
        <v>177</v>
      </c>
      <c r="AU465" s="226" t="s">
        <v>83</v>
      </c>
      <c r="AY465" s="18" t="s">
        <v>175</v>
      </c>
      <c r="BE465" s="227">
        <f>IF(N465="základní",J465,0)</f>
        <v>0</v>
      </c>
      <c r="BF465" s="227">
        <f>IF(N465="snížená",J465,0)</f>
        <v>0</v>
      </c>
      <c r="BG465" s="227">
        <f>IF(N465="zákl. přenesená",J465,0)</f>
        <v>0</v>
      </c>
      <c r="BH465" s="227">
        <f>IF(N465="sníž. přenesená",J465,0)</f>
        <v>0</v>
      </c>
      <c r="BI465" s="227">
        <f>IF(N465="nulová",J465,0)</f>
        <v>0</v>
      </c>
      <c r="BJ465" s="18" t="s">
        <v>81</v>
      </c>
      <c r="BK465" s="227">
        <f>ROUND(I465*H465,2)</f>
        <v>0</v>
      </c>
      <c r="BL465" s="18" t="s">
        <v>296</v>
      </c>
      <c r="BM465" s="226" t="s">
        <v>2651</v>
      </c>
    </row>
    <row r="466" spans="1:47" s="2" customFormat="1" ht="12">
      <c r="A466" s="39"/>
      <c r="B466" s="40"/>
      <c r="C466" s="41"/>
      <c r="D466" s="228" t="s">
        <v>183</v>
      </c>
      <c r="E466" s="41"/>
      <c r="F466" s="229" t="s">
        <v>2652</v>
      </c>
      <c r="G466" s="41"/>
      <c r="H466" s="41"/>
      <c r="I466" s="230"/>
      <c r="J466" s="41"/>
      <c r="K466" s="41"/>
      <c r="L466" s="45"/>
      <c r="M466" s="231"/>
      <c r="N466" s="232"/>
      <c r="O466" s="85"/>
      <c r="P466" s="85"/>
      <c r="Q466" s="85"/>
      <c r="R466" s="85"/>
      <c r="S466" s="85"/>
      <c r="T466" s="86"/>
      <c r="U466" s="39"/>
      <c r="V466" s="39"/>
      <c r="W466" s="39"/>
      <c r="X466" s="39"/>
      <c r="Y466" s="39"/>
      <c r="Z466" s="39"/>
      <c r="AA466" s="39"/>
      <c r="AB466" s="39"/>
      <c r="AC466" s="39"/>
      <c r="AD466" s="39"/>
      <c r="AE466" s="39"/>
      <c r="AT466" s="18" t="s">
        <v>183</v>
      </c>
      <c r="AU466" s="18" t="s">
        <v>83</v>
      </c>
    </row>
    <row r="467" spans="1:51" s="15" customFormat="1" ht="12">
      <c r="A467" s="15"/>
      <c r="B467" s="257"/>
      <c r="C467" s="258"/>
      <c r="D467" s="235" t="s">
        <v>189</v>
      </c>
      <c r="E467" s="259" t="s">
        <v>19</v>
      </c>
      <c r="F467" s="260" t="s">
        <v>2653</v>
      </c>
      <c r="G467" s="258"/>
      <c r="H467" s="259" t="s">
        <v>19</v>
      </c>
      <c r="I467" s="261"/>
      <c r="J467" s="258"/>
      <c r="K467" s="258"/>
      <c r="L467" s="262"/>
      <c r="M467" s="263"/>
      <c r="N467" s="264"/>
      <c r="O467" s="264"/>
      <c r="P467" s="264"/>
      <c r="Q467" s="264"/>
      <c r="R467" s="264"/>
      <c r="S467" s="264"/>
      <c r="T467" s="265"/>
      <c r="U467" s="15"/>
      <c r="V467" s="15"/>
      <c r="W467" s="15"/>
      <c r="X467" s="15"/>
      <c r="Y467" s="15"/>
      <c r="Z467" s="15"/>
      <c r="AA467" s="15"/>
      <c r="AB467" s="15"/>
      <c r="AC467" s="15"/>
      <c r="AD467" s="15"/>
      <c r="AE467" s="15"/>
      <c r="AT467" s="266" t="s">
        <v>189</v>
      </c>
      <c r="AU467" s="266" t="s">
        <v>83</v>
      </c>
      <c r="AV467" s="15" t="s">
        <v>81</v>
      </c>
      <c r="AW467" s="15" t="s">
        <v>35</v>
      </c>
      <c r="AX467" s="15" t="s">
        <v>73</v>
      </c>
      <c r="AY467" s="266" t="s">
        <v>175</v>
      </c>
    </row>
    <row r="468" spans="1:51" s="13" customFormat="1" ht="12">
      <c r="A468" s="13"/>
      <c r="B468" s="233"/>
      <c r="C468" s="234"/>
      <c r="D468" s="235" t="s">
        <v>189</v>
      </c>
      <c r="E468" s="236" t="s">
        <v>19</v>
      </c>
      <c r="F468" s="237" t="s">
        <v>2547</v>
      </c>
      <c r="G468" s="234"/>
      <c r="H468" s="238">
        <v>57.72</v>
      </c>
      <c r="I468" s="239"/>
      <c r="J468" s="234"/>
      <c r="K468" s="234"/>
      <c r="L468" s="240"/>
      <c r="M468" s="241"/>
      <c r="N468" s="242"/>
      <c r="O468" s="242"/>
      <c r="P468" s="242"/>
      <c r="Q468" s="242"/>
      <c r="R468" s="242"/>
      <c r="S468" s="242"/>
      <c r="T468" s="243"/>
      <c r="U468" s="13"/>
      <c r="V468" s="13"/>
      <c r="W468" s="13"/>
      <c r="X468" s="13"/>
      <c r="Y468" s="13"/>
      <c r="Z468" s="13"/>
      <c r="AA468" s="13"/>
      <c r="AB468" s="13"/>
      <c r="AC468" s="13"/>
      <c r="AD468" s="13"/>
      <c r="AE468" s="13"/>
      <c r="AT468" s="244" t="s">
        <v>189</v>
      </c>
      <c r="AU468" s="244" t="s">
        <v>83</v>
      </c>
      <c r="AV468" s="13" t="s">
        <v>83</v>
      </c>
      <c r="AW468" s="13" t="s">
        <v>35</v>
      </c>
      <c r="AX468" s="13" t="s">
        <v>73</v>
      </c>
      <c r="AY468" s="244" t="s">
        <v>175</v>
      </c>
    </row>
    <row r="469" spans="1:51" s="13" customFormat="1" ht="12">
      <c r="A469" s="13"/>
      <c r="B469" s="233"/>
      <c r="C469" s="234"/>
      <c r="D469" s="235" t="s">
        <v>189</v>
      </c>
      <c r="E469" s="236" t="s">
        <v>19</v>
      </c>
      <c r="F469" s="237" t="s">
        <v>2654</v>
      </c>
      <c r="G469" s="234"/>
      <c r="H469" s="238">
        <v>6.499</v>
      </c>
      <c r="I469" s="239"/>
      <c r="J469" s="234"/>
      <c r="K469" s="234"/>
      <c r="L469" s="240"/>
      <c r="M469" s="241"/>
      <c r="N469" s="242"/>
      <c r="O469" s="242"/>
      <c r="P469" s="242"/>
      <c r="Q469" s="242"/>
      <c r="R469" s="242"/>
      <c r="S469" s="242"/>
      <c r="T469" s="243"/>
      <c r="U469" s="13"/>
      <c r="V469" s="13"/>
      <c r="W469" s="13"/>
      <c r="X469" s="13"/>
      <c r="Y469" s="13"/>
      <c r="Z469" s="13"/>
      <c r="AA469" s="13"/>
      <c r="AB469" s="13"/>
      <c r="AC469" s="13"/>
      <c r="AD469" s="13"/>
      <c r="AE469" s="13"/>
      <c r="AT469" s="244" t="s">
        <v>189</v>
      </c>
      <c r="AU469" s="244" t="s">
        <v>83</v>
      </c>
      <c r="AV469" s="13" t="s">
        <v>83</v>
      </c>
      <c r="AW469" s="13" t="s">
        <v>35</v>
      </c>
      <c r="AX469" s="13" t="s">
        <v>73</v>
      </c>
      <c r="AY469" s="244" t="s">
        <v>175</v>
      </c>
    </row>
    <row r="470" spans="1:51" s="13" customFormat="1" ht="12">
      <c r="A470" s="13"/>
      <c r="B470" s="233"/>
      <c r="C470" s="234"/>
      <c r="D470" s="235" t="s">
        <v>189</v>
      </c>
      <c r="E470" s="236" t="s">
        <v>19</v>
      </c>
      <c r="F470" s="237" t="s">
        <v>2655</v>
      </c>
      <c r="G470" s="234"/>
      <c r="H470" s="238">
        <v>8.76</v>
      </c>
      <c r="I470" s="239"/>
      <c r="J470" s="234"/>
      <c r="K470" s="234"/>
      <c r="L470" s="240"/>
      <c r="M470" s="241"/>
      <c r="N470" s="242"/>
      <c r="O470" s="242"/>
      <c r="P470" s="242"/>
      <c r="Q470" s="242"/>
      <c r="R470" s="242"/>
      <c r="S470" s="242"/>
      <c r="T470" s="243"/>
      <c r="U470" s="13"/>
      <c r="V470" s="13"/>
      <c r="W470" s="13"/>
      <c r="X470" s="13"/>
      <c r="Y470" s="13"/>
      <c r="Z470" s="13"/>
      <c r="AA470" s="13"/>
      <c r="AB470" s="13"/>
      <c r="AC470" s="13"/>
      <c r="AD470" s="13"/>
      <c r="AE470" s="13"/>
      <c r="AT470" s="244" t="s">
        <v>189</v>
      </c>
      <c r="AU470" s="244" t="s">
        <v>83</v>
      </c>
      <c r="AV470" s="13" t="s">
        <v>83</v>
      </c>
      <c r="AW470" s="13" t="s">
        <v>35</v>
      </c>
      <c r="AX470" s="13" t="s">
        <v>73</v>
      </c>
      <c r="AY470" s="244" t="s">
        <v>175</v>
      </c>
    </row>
    <row r="471" spans="1:51" s="14" customFormat="1" ht="12">
      <c r="A471" s="14"/>
      <c r="B471" s="245"/>
      <c r="C471" s="246"/>
      <c r="D471" s="235" t="s">
        <v>189</v>
      </c>
      <c r="E471" s="247" t="s">
        <v>19</v>
      </c>
      <c r="F471" s="248" t="s">
        <v>198</v>
      </c>
      <c r="G471" s="246"/>
      <c r="H471" s="249">
        <v>72.979</v>
      </c>
      <c r="I471" s="250"/>
      <c r="J471" s="246"/>
      <c r="K471" s="246"/>
      <c r="L471" s="251"/>
      <c r="M471" s="252"/>
      <c r="N471" s="253"/>
      <c r="O471" s="253"/>
      <c r="P471" s="253"/>
      <c r="Q471" s="253"/>
      <c r="R471" s="253"/>
      <c r="S471" s="253"/>
      <c r="T471" s="254"/>
      <c r="U471" s="14"/>
      <c r="V471" s="14"/>
      <c r="W471" s="14"/>
      <c r="X471" s="14"/>
      <c r="Y471" s="14"/>
      <c r="Z471" s="14"/>
      <c r="AA471" s="14"/>
      <c r="AB471" s="14"/>
      <c r="AC471" s="14"/>
      <c r="AD471" s="14"/>
      <c r="AE471" s="14"/>
      <c r="AT471" s="255" t="s">
        <v>189</v>
      </c>
      <c r="AU471" s="255" t="s">
        <v>83</v>
      </c>
      <c r="AV471" s="14" t="s">
        <v>181</v>
      </c>
      <c r="AW471" s="14" t="s">
        <v>35</v>
      </c>
      <c r="AX471" s="14" t="s">
        <v>73</v>
      </c>
      <c r="AY471" s="255" t="s">
        <v>175</v>
      </c>
    </row>
    <row r="472" spans="1:51" s="13" customFormat="1" ht="12">
      <c r="A472" s="13"/>
      <c r="B472" s="233"/>
      <c r="C472" s="234"/>
      <c r="D472" s="235" t="s">
        <v>189</v>
      </c>
      <c r="E472" s="236" t="s">
        <v>19</v>
      </c>
      <c r="F472" s="237" t="s">
        <v>620</v>
      </c>
      <c r="G472" s="234"/>
      <c r="H472" s="238">
        <v>73</v>
      </c>
      <c r="I472" s="239"/>
      <c r="J472" s="234"/>
      <c r="K472" s="234"/>
      <c r="L472" s="240"/>
      <c r="M472" s="241"/>
      <c r="N472" s="242"/>
      <c r="O472" s="242"/>
      <c r="P472" s="242"/>
      <c r="Q472" s="242"/>
      <c r="R472" s="242"/>
      <c r="S472" s="242"/>
      <c r="T472" s="243"/>
      <c r="U472" s="13"/>
      <c r="V472" s="13"/>
      <c r="W472" s="13"/>
      <c r="X472" s="13"/>
      <c r="Y472" s="13"/>
      <c r="Z472" s="13"/>
      <c r="AA472" s="13"/>
      <c r="AB472" s="13"/>
      <c r="AC472" s="13"/>
      <c r="AD472" s="13"/>
      <c r="AE472" s="13"/>
      <c r="AT472" s="244" t="s">
        <v>189</v>
      </c>
      <c r="AU472" s="244" t="s">
        <v>83</v>
      </c>
      <c r="AV472" s="13" t="s">
        <v>83</v>
      </c>
      <c r="AW472" s="13" t="s">
        <v>35</v>
      </c>
      <c r="AX472" s="13" t="s">
        <v>81</v>
      </c>
      <c r="AY472" s="244" t="s">
        <v>175</v>
      </c>
    </row>
    <row r="473" spans="1:65" s="2" customFormat="1" ht="16.5" customHeight="1">
      <c r="A473" s="39"/>
      <c r="B473" s="40"/>
      <c r="C473" s="267" t="s">
        <v>691</v>
      </c>
      <c r="D473" s="267" t="s">
        <v>307</v>
      </c>
      <c r="E473" s="268" t="s">
        <v>2656</v>
      </c>
      <c r="F473" s="269" t="s">
        <v>2657</v>
      </c>
      <c r="G473" s="270" t="s">
        <v>180</v>
      </c>
      <c r="H473" s="271">
        <v>85.082</v>
      </c>
      <c r="I473" s="272"/>
      <c r="J473" s="273">
        <f>ROUND(I473*H473,2)</f>
        <v>0</v>
      </c>
      <c r="K473" s="274"/>
      <c r="L473" s="275"/>
      <c r="M473" s="276" t="s">
        <v>19</v>
      </c>
      <c r="N473" s="277" t="s">
        <v>44</v>
      </c>
      <c r="O473" s="85"/>
      <c r="P473" s="224">
        <f>O473*H473</f>
        <v>0</v>
      </c>
      <c r="Q473" s="224">
        <v>0.0004</v>
      </c>
      <c r="R473" s="224">
        <f>Q473*H473</f>
        <v>0.0340328</v>
      </c>
      <c r="S473" s="224">
        <v>0</v>
      </c>
      <c r="T473" s="225">
        <f>S473*H473</f>
        <v>0</v>
      </c>
      <c r="U473" s="39"/>
      <c r="V473" s="39"/>
      <c r="W473" s="39"/>
      <c r="X473" s="39"/>
      <c r="Y473" s="39"/>
      <c r="Z473" s="39"/>
      <c r="AA473" s="39"/>
      <c r="AB473" s="39"/>
      <c r="AC473" s="39"/>
      <c r="AD473" s="39"/>
      <c r="AE473" s="39"/>
      <c r="AR473" s="226" t="s">
        <v>396</v>
      </c>
      <c r="AT473" s="226" t="s">
        <v>307</v>
      </c>
      <c r="AU473" s="226" t="s">
        <v>83</v>
      </c>
      <c r="AY473" s="18" t="s">
        <v>175</v>
      </c>
      <c r="BE473" s="227">
        <f>IF(N473="základní",J473,0)</f>
        <v>0</v>
      </c>
      <c r="BF473" s="227">
        <f>IF(N473="snížená",J473,0)</f>
        <v>0</v>
      </c>
      <c r="BG473" s="227">
        <f>IF(N473="zákl. přenesená",J473,0)</f>
        <v>0</v>
      </c>
      <c r="BH473" s="227">
        <f>IF(N473="sníž. přenesená",J473,0)</f>
        <v>0</v>
      </c>
      <c r="BI473" s="227">
        <f>IF(N473="nulová",J473,0)</f>
        <v>0</v>
      </c>
      <c r="BJ473" s="18" t="s">
        <v>81</v>
      </c>
      <c r="BK473" s="227">
        <f>ROUND(I473*H473,2)</f>
        <v>0</v>
      </c>
      <c r="BL473" s="18" t="s">
        <v>296</v>
      </c>
      <c r="BM473" s="226" t="s">
        <v>2658</v>
      </c>
    </row>
    <row r="474" spans="1:51" s="13" customFormat="1" ht="12">
      <c r="A474" s="13"/>
      <c r="B474" s="233"/>
      <c r="C474" s="234"/>
      <c r="D474" s="235" t="s">
        <v>189</v>
      </c>
      <c r="E474" s="234"/>
      <c r="F474" s="237" t="s">
        <v>2659</v>
      </c>
      <c r="G474" s="234"/>
      <c r="H474" s="238">
        <v>85.082</v>
      </c>
      <c r="I474" s="239"/>
      <c r="J474" s="234"/>
      <c r="K474" s="234"/>
      <c r="L474" s="240"/>
      <c r="M474" s="241"/>
      <c r="N474" s="242"/>
      <c r="O474" s="242"/>
      <c r="P474" s="242"/>
      <c r="Q474" s="242"/>
      <c r="R474" s="242"/>
      <c r="S474" s="242"/>
      <c r="T474" s="243"/>
      <c r="U474" s="13"/>
      <c r="V474" s="13"/>
      <c r="W474" s="13"/>
      <c r="X474" s="13"/>
      <c r="Y474" s="13"/>
      <c r="Z474" s="13"/>
      <c r="AA474" s="13"/>
      <c r="AB474" s="13"/>
      <c r="AC474" s="13"/>
      <c r="AD474" s="13"/>
      <c r="AE474" s="13"/>
      <c r="AT474" s="244" t="s">
        <v>189</v>
      </c>
      <c r="AU474" s="244" t="s">
        <v>83</v>
      </c>
      <c r="AV474" s="13" t="s">
        <v>83</v>
      </c>
      <c r="AW474" s="13" t="s">
        <v>4</v>
      </c>
      <c r="AX474" s="13" t="s">
        <v>81</v>
      </c>
      <c r="AY474" s="244" t="s">
        <v>175</v>
      </c>
    </row>
    <row r="475" spans="1:65" s="2" customFormat="1" ht="44.25" customHeight="1">
      <c r="A475" s="39"/>
      <c r="B475" s="40"/>
      <c r="C475" s="214" t="s">
        <v>697</v>
      </c>
      <c r="D475" s="214" t="s">
        <v>177</v>
      </c>
      <c r="E475" s="215" t="s">
        <v>2660</v>
      </c>
      <c r="F475" s="216" t="s">
        <v>2661</v>
      </c>
      <c r="G475" s="217" t="s">
        <v>281</v>
      </c>
      <c r="H475" s="218">
        <v>1.183</v>
      </c>
      <c r="I475" s="219"/>
      <c r="J475" s="220">
        <f>ROUND(I475*H475,2)</f>
        <v>0</v>
      </c>
      <c r="K475" s="221"/>
      <c r="L475" s="45"/>
      <c r="M475" s="222" t="s">
        <v>19</v>
      </c>
      <c r="N475" s="223" t="s">
        <v>44</v>
      </c>
      <c r="O475" s="85"/>
      <c r="P475" s="224">
        <f>O475*H475</f>
        <v>0</v>
      </c>
      <c r="Q475" s="224">
        <v>0</v>
      </c>
      <c r="R475" s="224">
        <f>Q475*H475</f>
        <v>0</v>
      </c>
      <c r="S475" s="224">
        <v>0</v>
      </c>
      <c r="T475" s="225">
        <f>S475*H475</f>
        <v>0</v>
      </c>
      <c r="U475" s="39"/>
      <c r="V475" s="39"/>
      <c r="W475" s="39"/>
      <c r="X475" s="39"/>
      <c r="Y475" s="39"/>
      <c r="Z475" s="39"/>
      <c r="AA475" s="39"/>
      <c r="AB475" s="39"/>
      <c r="AC475" s="39"/>
      <c r="AD475" s="39"/>
      <c r="AE475" s="39"/>
      <c r="AR475" s="226" t="s">
        <v>296</v>
      </c>
      <c r="AT475" s="226" t="s">
        <v>177</v>
      </c>
      <c r="AU475" s="226" t="s">
        <v>83</v>
      </c>
      <c r="AY475" s="18" t="s">
        <v>175</v>
      </c>
      <c r="BE475" s="227">
        <f>IF(N475="základní",J475,0)</f>
        <v>0</v>
      </c>
      <c r="BF475" s="227">
        <f>IF(N475="snížená",J475,0)</f>
        <v>0</v>
      </c>
      <c r="BG475" s="227">
        <f>IF(N475="zákl. přenesená",J475,0)</f>
        <v>0</v>
      </c>
      <c r="BH475" s="227">
        <f>IF(N475="sníž. přenesená",J475,0)</f>
        <v>0</v>
      </c>
      <c r="BI475" s="227">
        <f>IF(N475="nulová",J475,0)</f>
        <v>0</v>
      </c>
      <c r="BJ475" s="18" t="s">
        <v>81</v>
      </c>
      <c r="BK475" s="227">
        <f>ROUND(I475*H475,2)</f>
        <v>0</v>
      </c>
      <c r="BL475" s="18" t="s">
        <v>296</v>
      </c>
      <c r="BM475" s="226" t="s">
        <v>2662</v>
      </c>
    </row>
    <row r="476" spans="1:47" s="2" customFormat="1" ht="12">
      <c r="A476" s="39"/>
      <c r="B476" s="40"/>
      <c r="C476" s="41"/>
      <c r="D476" s="228" t="s">
        <v>183</v>
      </c>
      <c r="E476" s="41"/>
      <c r="F476" s="229" t="s">
        <v>2663</v>
      </c>
      <c r="G476" s="41"/>
      <c r="H476" s="41"/>
      <c r="I476" s="230"/>
      <c r="J476" s="41"/>
      <c r="K476" s="41"/>
      <c r="L476" s="45"/>
      <c r="M476" s="231"/>
      <c r="N476" s="232"/>
      <c r="O476" s="85"/>
      <c r="P476" s="85"/>
      <c r="Q476" s="85"/>
      <c r="R476" s="85"/>
      <c r="S476" s="85"/>
      <c r="T476" s="86"/>
      <c r="U476" s="39"/>
      <c r="V476" s="39"/>
      <c r="W476" s="39"/>
      <c r="X476" s="39"/>
      <c r="Y476" s="39"/>
      <c r="Z476" s="39"/>
      <c r="AA476" s="39"/>
      <c r="AB476" s="39"/>
      <c r="AC476" s="39"/>
      <c r="AD476" s="39"/>
      <c r="AE476" s="39"/>
      <c r="AT476" s="18" t="s">
        <v>183</v>
      </c>
      <c r="AU476" s="18" t="s">
        <v>83</v>
      </c>
    </row>
    <row r="477" spans="1:63" s="12" customFormat="1" ht="22.8" customHeight="1">
      <c r="A477" s="12"/>
      <c r="B477" s="198"/>
      <c r="C477" s="199"/>
      <c r="D477" s="200" t="s">
        <v>72</v>
      </c>
      <c r="E477" s="212" t="s">
        <v>2664</v>
      </c>
      <c r="F477" s="212" t="s">
        <v>2665</v>
      </c>
      <c r="G477" s="199"/>
      <c r="H477" s="199"/>
      <c r="I477" s="202"/>
      <c r="J477" s="213">
        <f>BK477</f>
        <v>0</v>
      </c>
      <c r="K477" s="199"/>
      <c r="L477" s="204"/>
      <c r="M477" s="205"/>
      <c r="N477" s="206"/>
      <c r="O477" s="206"/>
      <c r="P477" s="207">
        <f>SUM(P478:P486)</f>
        <v>0</v>
      </c>
      <c r="Q477" s="206"/>
      <c r="R477" s="207">
        <f>SUM(R478:R486)</f>
        <v>0.2050512</v>
      </c>
      <c r="S477" s="206"/>
      <c r="T477" s="208">
        <f>SUM(T478:T486)</f>
        <v>0</v>
      </c>
      <c r="U477" s="12"/>
      <c r="V477" s="12"/>
      <c r="W477" s="12"/>
      <c r="X477" s="12"/>
      <c r="Y477" s="12"/>
      <c r="Z477" s="12"/>
      <c r="AA477" s="12"/>
      <c r="AB477" s="12"/>
      <c r="AC477" s="12"/>
      <c r="AD477" s="12"/>
      <c r="AE477" s="12"/>
      <c r="AR477" s="209" t="s">
        <v>83</v>
      </c>
      <c r="AT477" s="210" t="s">
        <v>72</v>
      </c>
      <c r="AU477" s="210" t="s">
        <v>81</v>
      </c>
      <c r="AY477" s="209" t="s">
        <v>175</v>
      </c>
      <c r="BK477" s="211">
        <f>SUM(BK478:BK486)</f>
        <v>0</v>
      </c>
    </row>
    <row r="478" spans="1:65" s="2" customFormat="1" ht="49.05" customHeight="1">
      <c r="A478" s="39"/>
      <c r="B478" s="40"/>
      <c r="C478" s="214" t="s">
        <v>703</v>
      </c>
      <c r="D478" s="214" t="s">
        <v>177</v>
      </c>
      <c r="E478" s="215" t="s">
        <v>2666</v>
      </c>
      <c r="F478" s="216" t="s">
        <v>2667</v>
      </c>
      <c r="G478" s="217" t="s">
        <v>180</v>
      </c>
      <c r="H478" s="218">
        <v>9.28</v>
      </c>
      <c r="I478" s="219"/>
      <c r="J478" s="220">
        <f>ROUND(I478*H478,2)</f>
        <v>0</v>
      </c>
      <c r="K478" s="221"/>
      <c r="L478" s="45"/>
      <c r="M478" s="222" t="s">
        <v>19</v>
      </c>
      <c r="N478" s="223" t="s">
        <v>44</v>
      </c>
      <c r="O478" s="85"/>
      <c r="P478" s="224">
        <f>O478*H478</f>
        <v>0</v>
      </c>
      <c r="Q478" s="224">
        <v>0.01579</v>
      </c>
      <c r="R478" s="224">
        <f>Q478*H478</f>
        <v>0.14653119999999997</v>
      </c>
      <c r="S478" s="224">
        <v>0</v>
      </c>
      <c r="T478" s="225">
        <f>S478*H478</f>
        <v>0</v>
      </c>
      <c r="U478" s="39"/>
      <c r="V478" s="39"/>
      <c r="W478" s="39"/>
      <c r="X478" s="39"/>
      <c r="Y478" s="39"/>
      <c r="Z478" s="39"/>
      <c r="AA478" s="39"/>
      <c r="AB478" s="39"/>
      <c r="AC478" s="39"/>
      <c r="AD478" s="39"/>
      <c r="AE478" s="39"/>
      <c r="AR478" s="226" t="s">
        <v>296</v>
      </c>
      <c r="AT478" s="226" t="s">
        <v>177</v>
      </c>
      <c r="AU478" s="226" t="s">
        <v>83</v>
      </c>
      <c r="AY478" s="18" t="s">
        <v>175</v>
      </c>
      <c r="BE478" s="227">
        <f>IF(N478="základní",J478,0)</f>
        <v>0</v>
      </c>
      <c r="BF478" s="227">
        <f>IF(N478="snížená",J478,0)</f>
        <v>0</v>
      </c>
      <c r="BG478" s="227">
        <f>IF(N478="zákl. přenesená",J478,0)</f>
        <v>0</v>
      </c>
      <c r="BH478" s="227">
        <f>IF(N478="sníž. přenesená",J478,0)</f>
        <v>0</v>
      </c>
      <c r="BI478" s="227">
        <f>IF(N478="nulová",J478,0)</f>
        <v>0</v>
      </c>
      <c r="BJ478" s="18" t="s">
        <v>81</v>
      </c>
      <c r="BK478" s="227">
        <f>ROUND(I478*H478,2)</f>
        <v>0</v>
      </c>
      <c r="BL478" s="18" t="s">
        <v>296</v>
      </c>
      <c r="BM478" s="226" t="s">
        <v>2668</v>
      </c>
    </row>
    <row r="479" spans="1:47" s="2" customFormat="1" ht="12">
      <c r="A479" s="39"/>
      <c r="B479" s="40"/>
      <c r="C479" s="41"/>
      <c r="D479" s="228" t="s">
        <v>183</v>
      </c>
      <c r="E479" s="41"/>
      <c r="F479" s="229" t="s">
        <v>2669</v>
      </c>
      <c r="G479" s="41"/>
      <c r="H479" s="41"/>
      <c r="I479" s="230"/>
      <c r="J479" s="41"/>
      <c r="K479" s="41"/>
      <c r="L479" s="45"/>
      <c r="M479" s="231"/>
      <c r="N479" s="232"/>
      <c r="O479" s="85"/>
      <c r="P479" s="85"/>
      <c r="Q479" s="85"/>
      <c r="R479" s="85"/>
      <c r="S479" s="85"/>
      <c r="T479" s="86"/>
      <c r="U479" s="39"/>
      <c r="V479" s="39"/>
      <c r="W479" s="39"/>
      <c r="X479" s="39"/>
      <c r="Y479" s="39"/>
      <c r="Z479" s="39"/>
      <c r="AA479" s="39"/>
      <c r="AB479" s="39"/>
      <c r="AC479" s="39"/>
      <c r="AD479" s="39"/>
      <c r="AE479" s="39"/>
      <c r="AT479" s="18" t="s">
        <v>183</v>
      </c>
      <c r="AU479" s="18" t="s">
        <v>83</v>
      </c>
    </row>
    <row r="480" spans="1:51" s="13" customFormat="1" ht="12">
      <c r="A480" s="13"/>
      <c r="B480" s="233"/>
      <c r="C480" s="234"/>
      <c r="D480" s="235" t="s">
        <v>189</v>
      </c>
      <c r="E480" s="236" t="s">
        <v>19</v>
      </c>
      <c r="F480" s="237" t="s">
        <v>2670</v>
      </c>
      <c r="G480" s="234"/>
      <c r="H480" s="238">
        <v>9.28</v>
      </c>
      <c r="I480" s="239"/>
      <c r="J480" s="234"/>
      <c r="K480" s="234"/>
      <c r="L480" s="240"/>
      <c r="M480" s="241"/>
      <c r="N480" s="242"/>
      <c r="O480" s="242"/>
      <c r="P480" s="242"/>
      <c r="Q480" s="242"/>
      <c r="R480" s="242"/>
      <c r="S480" s="242"/>
      <c r="T480" s="243"/>
      <c r="U480" s="13"/>
      <c r="V480" s="13"/>
      <c r="W480" s="13"/>
      <c r="X480" s="13"/>
      <c r="Y480" s="13"/>
      <c r="Z480" s="13"/>
      <c r="AA480" s="13"/>
      <c r="AB480" s="13"/>
      <c r="AC480" s="13"/>
      <c r="AD480" s="13"/>
      <c r="AE480" s="13"/>
      <c r="AT480" s="244" t="s">
        <v>189</v>
      </c>
      <c r="AU480" s="244" t="s">
        <v>83</v>
      </c>
      <c r="AV480" s="13" t="s">
        <v>83</v>
      </c>
      <c r="AW480" s="13" t="s">
        <v>35</v>
      </c>
      <c r="AX480" s="13" t="s">
        <v>81</v>
      </c>
      <c r="AY480" s="244" t="s">
        <v>175</v>
      </c>
    </row>
    <row r="481" spans="1:65" s="2" customFormat="1" ht="33" customHeight="1">
      <c r="A481" s="39"/>
      <c r="B481" s="40"/>
      <c r="C481" s="214" t="s">
        <v>709</v>
      </c>
      <c r="D481" s="214" t="s">
        <v>177</v>
      </c>
      <c r="E481" s="215" t="s">
        <v>2671</v>
      </c>
      <c r="F481" s="216" t="s">
        <v>2672</v>
      </c>
      <c r="G481" s="217" t="s">
        <v>342</v>
      </c>
      <c r="H481" s="218">
        <v>11.1</v>
      </c>
      <c r="I481" s="219"/>
      <c r="J481" s="220">
        <f>ROUND(I481*H481,2)</f>
        <v>0</v>
      </c>
      <c r="K481" s="221"/>
      <c r="L481" s="45"/>
      <c r="M481" s="222" t="s">
        <v>19</v>
      </c>
      <c r="N481" s="223" t="s">
        <v>44</v>
      </c>
      <c r="O481" s="85"/>
      <c r="P481" s="224">
        <f>O481*H481</f>
        <v>0</v>
      </c>
      <c r="Q481" s="224">
        <v>0</v>
      </c>
      <c r="R481" s="224">
        <f>Q481*H481</f>
        <v>0</v>
      </c>
      <c r="S481" s="224">
        <v>0</v>
      </c>
      <c r="T481" s="225">
        <f>S481*H481</f>
        <v>0</v>
      </c>
      <c r="U481" s="39"/>
      <c r="V481" s="39"/>
      <c r="W481" s="39"/>
      <c r="X481" s="39"/>
      <c r="Y481" s="39"/>
      <c r="Z481" s="39"/>
      <c r="AA481" s="39"/>
      <c r="AB481" s="39"/>
      <c r="AC481" s="39"/>
      <c r="AD481" s="39"/>
      <c r="AE481" s="39"/>
      <c r="AR481" s="226" t="s">
        <v>296</v>
      </c>
      <c r="AT481" s="226" t="s">
        <v>177</v>
      </c>
      <c r="AU481" s="226" t="s">
        <v>83</v>
      </c>
      <c r="AY481" s="18" t="s">
        <v>175</v>
      </c>
      <c r="BE481" s="227">
        <f>IF(N481="základní",J481,0)</f>
        <v>0</v>
      </c>
      <c r="BF481" s="227">
        <f>IF(N481="snížená",J481,0)</f>
        <v>0</v>
      </c>
      <c r="BG481" s="227">
        <f>IF(N481="zákl. přenesená",J481,0)</f>
        <v>0</v>
      </c>
      <c r="BH481" s="227">
        <f>IF(N481="sníž. přenesená",J481,0)</f>
        <v>0</v>
      </c>
      <c r="BI481" s="227">
        <f>IF(N481="nulová",J481,0)</f>
        <v>0</v>
      </c>
      <c r="BJ481" s="18" t="s">
        <v>81</v>
      </c>
      <c r="BK481" s="227">
        <f>ROUND(I481*H481,2)</f>
        <v>0</v>
      </c>
      <c r="BL481" s="18" t="s">
        <v>296</v>
      </c>
      <c r="BM481" s="226" t="s">
        <v>2673</v>
      </c>
    </row>
    <row r="482" spans="1:47" s="2" customFormat="1" ht="12">
      <c r="A482" s="39"/>
      <c r="B482" s="40"/>
      <c r="C482" s="41"/>
      <c r="D482" s="228" t="s">
        <v>183</v>
      </c>
      <c r="E482" s="41"/>
      <c r="F482" s="229" t="s">
        <v>2674</v>
      </c>
      <c r="G482" s="41"/>
      <c r="H482" s="41"/>
      <c r="I482" s="230"/>
      <c r="J482" s="41"/>
      <c r="K482" s="41"/>
      <c r="L482" s="45"/>
      <c r="M482" s="231"/>
      <c r="N482" s="232"/>
      <c r="O482" s="85"/>
      <c r="P482" s="85"/>
      <c r="Q482" s="85"/>
      <c r="R482" s="85"/>
      <c r="S482" s="85"/>
      <c r="T482" s="86"/>
      <c r="U482" s="39"/>
      <c r="V482" s="39"/>
      <c r="W482" s="39"/>
      <c r="X482" s="39"/>
      <c r="Y482" s="39"/>
      <c r="Z482" s="39"/>
      <c r="AA482" s="39"/>
      <c r="AB482" s="39"/>
      <c r="AC482" s="39"/>
      <c r="AD482" s="39"/>
      <c r="AE482" s="39"/>
      <c r="AT482" s="18" t="s">
        <v>183</v>
      </c>
      <c r="AU482" s="18" t="s">
        <v>83</v>
      </c>
    </row>
    <row r="483" spans="1:65" s="2" customFormat="1" ht="21.75" customHeight="1">
      <c r="A483" s="39"/>
      <c r="B483" s="40"/>
      <c r="C483" s="267" t="s">
        <v>717</v>
      </c>
      <c r="D483" s="267" t="s">
        <v>307</v>
      </c>
      <c r="E483" s="268" t="s">
        <v>2675</v>
      </c>
      <c r="F483" s="269" t="s">
        <v>2676</v>
      </c>
      <c r="G483" s="270" t="s">
        <v>215</v>
      </c>
      <c r="H483" s="271">
        <v>0.133</v>
      </c>
      <c r="I483" s="272"/>
      <c r="J483" s="273">
        <f>ROUND(I483*H483,2)</f>
        <v>0</v>
      </c>
      <c r="K483" s="274"/>
      <c r="L483" s="275"/>
      <c r="M483" s="276" t="s">
        <v>19</v>
      </c>
      <c r="N483" s="277" t="s">
        <v>44</v>
      </c>
      <c r="O483" s="85"/>
      <c r="P483" s="224">
        <f>O483*H483</f>
        <v>0</v>
      </c>
      <c r="Q483" s="224">
        <v>0.44</v>
      </c>
      <c r="R483" s="224">
        <f>Q483*H483</f>
        <v>0.05852</v>
      </c>
      <c r="S483" s="224">
        <v>0</v>
      </c>
      <c r="T483" s="225">
        <f>S483*H483</f>
        <v>0</v>
      </c>
      <c r="U483" s="39"/>
      <c r="V483" s="39"/>
      <c r="W483" s="39"/>
      <c r="X483" s="39"/>
      <c r="Y483" s="39"/>
      <c r="Z483" s="39"/>
      <c r="AA483" s="39"/>
      <c r="AB483" s="39"/>
      <c r="AC483" s="39"/>
      <c r="AD483" s="39"/>
      <c r="AE483" s="39"/>
      <c r="AR483" s="226" t="s">
        <v>396</v>
      </c>
      <c r="AT483" s="226" t="s">
        <v>307</v>
      </c>
      <c r="AU483" s="226" t="s">
        <v>83</v>
      </c>
      <c r="AY483" s="18" t="s">
        <v>175</v>
      </c>
      <c r="BE483" s="227">
        <f>IF(N483="základní",J483,0)</f>
        <v>0</v>
      </c>
      <c r="BF483" s="227">
        <f>IF(N483="snížená",J483,0)</f>
        <v>0</v>
      </c>
      <c r="BG483" s="227">
        <f>IF(N483="zákl. přenesená",J483,0)</f>
        <v>0</v>
      </c>
      <c r="BH483" s="227">
        <f>IF(N483="sníž. přenesená",J483,0)</f>
        <v>0</v>
      </c>
      <c r="BI483" s="227">
        <f>IF(N483="nulová",J483,0)</f>
        <v>0</v>
      </c>
      <c r="BJ483" s="18" t="s">
        <v>81</v>
      </c>
      <c r="BK483" s="227">
        <f>ROUND(I483*H483,2)</f>
        <v>0</v>
      </c>
      <c r="BL483" s="18" t="s">
        <v>296</v>
      </c>
      <c r="BM483" s="226" t="s">
        <v>2677</v>
      </c>
    </row>
    <row r="484" spans="1:51" s="13" customFormat="1" ht="12">
      <c r="A484" s="13"/>
      <c r="B484" s="233"/>
      <c r="C484" s="234"/>
      <c r="D484" s="235" t="s">
        <v>189</v>
      </c>
      <c r="E484" s="236" t="s">
        <v>19</v>
      </c>
      <c r="F484" s="237" t="s">
        <v>2678</v>
      </c>
      <c r="G484" s="234"/>
      <c r="H484" s="238">
        <v>0.133</v>
      </c>
      <c r="I484" s="239"/>
      <c r="J484" s="234"/>
      <c r="K484" s="234"/>
      <c r="L484" s="240"/>
      <c r="M484" s="241"/>
      <c r="N484" s="242"/>
      <c r="O484" s="242"/>
      <c r="P484" s="242"/>
      <c r="Q484" s="242"/>
      <c r="R484" s="242"/>
      <c r="S484" s="242"/>
      <c r="T484" s="243"/>
      <c r="U484" s="13"/>
      <c r="V484" s="13"/>
      <c r="W484" s="13"/>
      <c r="X484" s="13"/>
      <c r="Y484" s="13"/>
      <c r="Z484" s="13"/>
      <c r="AA484" s="13"/>
      <c r="AB484" s="13"/>
      <c r="AC484" s="13"/>
      <c r="AD484" s="13"/>
      <c r="AE484" s="13"/>
      <c r="AT484" s="244" t="s">
        <v>189</v>
      </c>
      <c r="AU484" s="244" t="s">
        <v>83</v>
      </c>
      <c r="AV484" s="13" t="s">
        <v>83</v>
      </c>
      <c r="AW484" s="13" t="s">
        <v>35</v>
      </c>
      <c r="AX484" s="13" t="s">
        <v>81</v>
      </c>
      <c r="AY484" s="244" t="s">
        <v>175</v>
      </c>
    </row>
    <row r="485" spans="1:65" s="2" customFormat="1" ht="44.25" customHeight="1">
      <c r="A485" s="39"/>
      <c r="B485" s="40"/>
      <c r="C485" s="214" t="s">
        <v>723</v>
      </c>
      <c r="D485" s="214" t="s">
        <v>177</v>
      </c>
      <c r="E485" s="215" t="s">
        <v>2679</v>
      </c>
      <c r="F485" s="216" t="s">
        <v>2680</v>
      </c>
      <c r="G485" s="217" t="s">
        <v>281</v>
      </c>
      <c r="H485" s="218">
        <v>0.205</v>
      </c>
      <c r="I485" s="219"/>
      <c r="J485" s="220">
        <f>ROUND(I485*H485,2)</f>
        <v>0</v>
      </c>
      <c r="K485" s="221"/>
      <c r="L485" s="45"/>
      <c r="M485" s="222" t="s">
        <v>19</v>
      </c>
      <c r="N485" s="223" t="s">
        <v>44</v>
      </c>
      <c r="O485" s="85"/>
      <c r="P485" s="224">
        <f>O485*H485</f>
        <v>0</v>
      </c>
      <c r="Q485" s="224">
        <v>0</v>
      </c>
      <c r="R485" s="224">
        <f>Q485*H485</f>
        <v>0</v>
      </c>
      <c r="S485" s="224">
        <v>0</v>
      </c>
      <c r="T485" s="225">
        <f>S485*H485</f>
        <v>0</v>
      </c>
      <c r="U485" s="39"/>
      <c r="V485" s="39"/>
      <c r="W485" s="39"/>
      <c r="X485" s="39"/>
      <c r="Y485" s="39"/>
      <c r="Z485" s="39"/>
      <c r="AA485" s="39"/>
      <c r="AB485" s="39"/>
      <c r="AC485" s="39"/>
      <c r="AD485" s="39"/>
      <c r="AE485" s="39"/>
      <c r="AR485" s="226" t="s">
        <v>296</v>
      </c>
      <c r="AT485" s="226" t="s">
        <v>177</v>
      </c>
      <c r="AU485" s="226" t="s">
        <v>83</v>
      </c>
      <c r="AY485" s="18" t="s">
        <v>175</v>
      </c>
      <c r="BE485" s="227">
        <f>IF(N485="základní",J485,0)</f>
        <v>0</v>
      </c>
      <c r="BF485" s="227">
        <f>IF(N485="snížená",J485,0)</f>
        <v>0</v>
      </c>
      <c r="BG485" s="227">
        <f>IF(N485="zákl. přenesená",J485,0)</f>
        <v>0</v>
      </c>
      <c r="BH485" s="227">
        <f>IF(N485="sníž. přenesená",J485,0)</f>
        <v>0</v>
      </c>
      <c r="BI485" s="227">
        <f>IF(N485="nulová",J485,0)</f>
        <v>0</v>
      </c>
      <c r="BJ485" s="18" t="s">
        <v>81</v>
      </c>
      <c r="BK485" s="227">
        <f>ROUND(I485*H485,2)</f>
        <v>0</v>
      </c>
      <c r="BL485" s="18" t="s">
        <v>296</v>
      </c>
      <c r="BM485" s="226" t="s">
        <v>2681</v>
      </c>
    </row>
    <row r="486" spans="1:47" s="2" customFormat="1" ht="12">
      <c r="A486" s="39"/>
      <c r="B486" s="40"/>
      <c r="C486" s="41"/>
      <c r="D486" s="228" t="s">
        <v>183</v>
      </c>
      <c r="E486" s="41"/>
      <c r="F486" s="229" t="s">
        <v>2682</v>
      </c>
      <c r="G486" s="41"/>
      <c r="H486" s="41"/>
      <c r="I486" s="230"/>
      <c r="J486" s="41"/>
      <c r="K486" s="41"/>
      <c r="L486" s="45"/>
      <c r="M486" s="231"/>
      <c r="N486" s="232"/>
      <c r="O486" s="85"/>
      <c r="P486" s="85"/>
      <c r="Q486" s="85"/>
      <c r="R486" s="85"/>
      <c r="S486" s="85"/>
      <c r="T486" s="86"/>
      <c r="U486" s="39"/>
      <c r="V486" s="39"/>
      <c r="W486" s="39"/>
      <c r="X486" s="39"/>
      <c r="Y486" s="39"/>
      <c r="Z486" s="39"/>
      <c r="AA486" s="39"/>
      <c r="AB486" s="39"/>
      <c r="AC486" s="39"/>
      <c r="AD486" s="39"/>
      <c r="AE486" s="39"/>
      <c r="AT486" s="18" t="s">
        <v>183</v>
      </c>
      <c r="AU486" s="18" t="s">
        <v>83</v>
      </c>
    </row>
    <row r="487" spans="1:63" s="12" customFormat="1" ht="22.8" customHeight="1">
      <c r="A487" s="12"/>
      <c r="B487" s="198"/>
      <c r="C487" s="199"/>
      <c r="D487" s="200" t="s">
        <v>72</v>
      </c>
      <c r="E487" s="212" t="s">
        <v>2683</v>
      </c>
      <c r="F487" s="212" t="s">
        <v>2684</v>
      </c>
      <c r="G487" s="199"/>
      <c r="H487" s="199"/>
      <c r="I487" s="202"/>
      <c r="J487" s="213">
        <f>BK487</f>
        <v>0</v>
      </c>
      <c r="K487" s="199"/>
      <c r="L487" s="204"/>
      <c r="M487" s="205"/>
      <c r="N487" s="206"/>
      <c r="O487" s="206"/>
      <c r="P487" s="207">
        <f>SUM(P488:P497)</f>
        <v>0</v>
      </c>
      <c r="Q487" s="206"/>
      <c r="R487" s="207">
        <f>SUM(R488:R497)</f>
        <v>0.115828</v>
      </c>
      <c r="S487" s="206"/>
      <c r="T487" s="208">
        <f>SUM(T488:T497)</f>
        <v>0</v>
      </c>
      <c r="U487" s="12"/>
      <c r="V487" s="12"/>
      <c r="W487" s="12"/>
      <c r="X487" s="12"/>
      <c r="Y487" s="12"/>
      <c r="Z487" s="12"/>
      <c r="AA487" s="12"/>
      <c r="AB487" s="12"/>
      <c r="AC487" s="12"/>
      <c r="AD487" s="12"/>
      <c r="AE487" s="12"/>
      <c r="AR487" s="209" t="s">
        <v>83</v>
      </c>
      <c r="AT487" s="210" t="s">
        <v>72</v>
      </c>
      <c r="AU487" s="210" t="s">
        <v>81</v>
      </c>
      <c r="AY487" s="209" t="s">
        <v>175</v>
      </c>
      <c r="BK487" s="211">
        <f>SUM(BK488:BK497)</f>
        <v>0</v>
      </c>
    </row>
    <row r="488" spans="1:65" s="2" customFormat="1" ht="49.05" customHeight="1">
      <c r="A488" s="39"/>
      <c r="B488" s="40"/>
      <c r="C488" s="214" t="s">
        <v>728</v>
      </c>
      <c r="D488" s="214" t="s">
        <v>177</v>
      </c>
      <c r="E488" s="215" t="s">
        <v>2685</v>
      </c>
      <c r="F488" s="216" t="s">
        <v>2686</v>
      </c>
      <c r="G488" s="217" t="s">
        <v>180</v>
      </c>
      <c r="H488" s="218">
        <v>9.2</v>
      </c>
      <c r="I488" s="219"/>
      <c r="J488" s="220">
        <f>ROUND(I488*H488,2)</f>
        <v>0</v>
      </c>
      <c r="K488" s="221"/>
      <c r="L488" s="45"/>
      <c r="M488" s="222" t="s">
        <v>19</v>
      </c>
      <c r="N488" s="223" t="s">
        <v>44</v>
      </c>
      <c r="O488" s="85"/>
      <c r="P488" s="224">
        <f>O488*H488</f>
        <v>0</v>
      </c>
      <c r="Q488" s="224">
        <v>0.01259</v>
      </c>
      <c r="R488" s="224">
        <f>Q488*H488</f>
        <v>0.115828</v>
      </c>
      <c r="S488" s="224">
        <v>0</v>
      </c>
      <c r="T488" s="225">
        <f>S488*H488</f>
        <v>0</v>
      </c>
      <c r="U488" s="39"/>
      <c r="V488" s="39"/>
      <c r="W488" s="39"/>
      <c r="X488" s="39"/>
      <c r="Y488" s="39"/>
      <c r="Z488" s="39"/>
      <c r="AA488" s="39"/>
      <c r="AB488" s="39"/>
      <c r="AC488" s="39"/>
      <c r="AD488" s="39"/>
      <c r="AE488" s="39"/>
      <c r="AR488" s="226" t="s">
        <v>296</v>
      </c>
      <c r="AT488" s="226" t="s">
        <v>177</v>
      </c>
      <c r="AU488" s="226" t="s">
        <v>83</v>
      </c>
      <c r="AY488" s="18" t="s">
        <v>175</v>
      </c>
      <c r="BE488" s="227">
        <f>IF(N488="základní",J488,0)</f>
        <v>0</v>
      </c>
      <c r="BF488" s="227">
        <f>IF(N488="snížená",J488,0)</f>
        <v>0</v>
      </c>
      <c r="BG488" s="227">
        <f>IF(N488="zákl. přenesená",J488,0)</f>
        <v>0</v>
      </c>
      <c r="BH488" s="227">
        <f>IF(N488="sníž. přenesená",J488,0)</f>
        <v>0</v>
      </c>
      <c r="BI488" s="227">
        <f>IF(N488="nulová",J488,0)</f>
        <v>0</v>
      </c>
      <c r="BJ488" s="18" t="s">
        <v>81</v>
      </c>
      <c r="BK488" s="227">
        <f>ROUND(I488*H488,2)</f>
        <v>0</v>
      </c>
      <c r="BL488" s="18" t="s">
        <v>296</v>
      </c>
      <c r="BM488" s="226" t="s">
        <v>2687</v>
      </c>
    </row>
    <row r="489" spans="1:47" s="2" customFormat="1" ht="12">
      <c r="A489" s="39"/>
      <c r="B489" s="40"/>
      <c r="C489" s="41"/>
      <c r="D489" s="228" t="s">
        <v>183</v>
      </c>
      <c r="E489" s="41"/>
      <c r="F489" s="229" t="s">
        <v>2688</v>
      </c>
      <c r="G489" s="41"/>
      <c r="H489" s="41"/>
      <c r="I489" s="230"/>
      <c r="J489" s="41"/>
      <c r="K489" s="41"/>
      <c r="L489" s="45"/>
      <c r="M489" s="231"/>
      <c r="N489" s="232"/>
      <c r="O489" s="85"/>
      <c r="P489" s="85"/>
      <c r="Q489" s="85"/>
      <c r="R489" s="85"/>
      <c r="S489" s="85"/>
      <c r="T489" s="86"/>
      <c r="U489" s="39"/>
      <c r="V489" s="39"/>
      <c r="W489" s="39"/>
      <c r="X489" s="39"/>
      <c r="Y489" s="39"/>
      <c r="Z489" s="39"/>
      <c r="AA489" s="39"/>
      <c r="AB489" s="39"/>
      <c r="AC489" s="39"/>
      <c r="AD489" s="39"/>
      <c r="AE489" s="39"/>
      <c r="AT489" s="18" t="s">
        <v>183</v>
      </c>
      <c r="AU489" s="18" t="s">
        <v>83</v>
      </c>
    </row>
    <row r="490" spans="1:51" s="13" customFormat="1" ht="12">
      <c r="A490" s="13"/>
      <c r="B490" s="233"/>
      <c r="C490" s="234"/>
      <c r="D490" s="235" t="s">
        <v>189</v>
      </c>
      <c r="E490" s="236" t="s">
        <v>19</v>
      </c>
      <c r="F490" s="237" t="s">
        <v>2378</v>
      </c>
      <c r="G490" s="234"/>
      <c r="H490" s="238">
        <v>3.95</v>
      </c>
      <c r="I490" s="239"/>
      <c r="J490" s="234"/>
      <c r="K490" s="234"/>
      <c r="L490" s="240"/>
      <c r="M490" s="241"/>
      <c r="N490" s="242"/>
      <c r="O490" s="242"/>
      <c r="P490" s="242"/>
      <c r="Q490" s="242"/>
      <c r="R490" s="242"/>
      <c r="S490" s="242"/>
      <c r="T490" s="243"/>
      <c r="U490" s="13"/>
      <c r="V490" s="13"/>
      <c r="W490" s="13"/>
      <c r="X490" s="13"/>
      <c r="Y490" s="13"/>
      <c r="Z490" s="13"/>
      <c r="AA490" s="13"/>
      <c r="AB490" s="13"/>
      <c r="AC490" s="13"/>
      <c r="AD490" s="13"/>
      <c r="AE490" s="13"/>
      <c r="AT490" s="244" t="s">
        <v>189</v>
      </c>
      <c r="AU490" s="244" t="s">
        <v>83</v>
      </c>
      <c r="AV490" s="13" t="s">
        <v>83</v>
      </c>
      <c r="AW490" s="13" t="s">
        <v>35</v>
      </c>
      <c r="AX490" s="13" t="s">
        <v>73</v>
      </c>
      <c r="AY490" s="244" t="s">
        <v>175</v>
      </c>
    </row>
    <row r="491" spans="1:51" s="13" customFormat="1" ht="12">
      <c r="A491" s="13"/>
      <c r="B491" s="233"/>
      <c r="C491" s="234"/>
      <c r="D491" s="235" t="s">
        <v>189</v>
      </c>
      <c r="E491" s="236" t="s">
        <v>19</v>
      </c>
      <c r="F491" s="237" t="s">
        <v>2381</v>
      </c>
      <c r="G491" s="234"/>
      <c r="H491" s="238">
        <v>1.856</v>
      </c>
      <c r="I491" s="239"/>
      <c r="J491" s="234"/>
      <c r="K491" s="234"/>
      <c r="L491" s="240"/>
      <c r="M491" s="241"/>
      <c r="N491" s="242"/>
      <c r="O491" s="242"/>
      <c r="P491" s="242"/>
      <c r="Q491" s="242"/>
      <c r="R491" s="242"/>
      <c r="S491" s="242"/>
      <c r="T491" s="243"/>
      <c r="U491" s="13"/>
      <c r="V491" s="13"/>
      <c r="W491" s="13"/>
      <c r="X491" s="13"/>
      <c r="Y491" s="13"/>
      <c r="Z491" s="13"/>
      <c r="AA491" s="13"/>
      <c r="AB491" s="13"/>
      <c r="AC491" s="13"/>
      <c r="AD491" s="13"/>
      <c r="AE491" s="13"/>
      <c r="AT491" s="244" t="s">
        <v>189</v>
      </c>
      <c r="AU491" s="244" t="s">
        <v>83</v>
      </c>
      <c r="AV491" s="13" t="s">
        <v>83</v>
      </c>
      <c r="AW491" s="13" t="s">
        <v>35</v>
      </c>
      <c r="AX491" s="13" t="s">
        <v>73</v>
      </c>
      <c r="AY491" s="244" t="s">
        <v>175</v>
      </c>
    </row>
    <row r="492" spans="1:51" s="13" customFormat="1" ht="12">
      <c r="A492" s="13"/>
      <c r="B492" s="233"/>
      <c r="C492" s="234"/>
      <c r="D492" s="235" t="s">
        <v>189</v>
      </c>
      <c r="E492" s="236" t="s">
        <v>19</v>
      </c>
      <c r="F492" s="237" t="s">
        <v>2382</v>
      </c>
      <c r="G492" s="234"/>
      <c r="H492" s="238">
        <v>1.46</v>
      </c>
      <c r="I492" s="239"/>
      <c r="J492" s="234"/>
      <c r="K492" s="234"/>
      <c r="L492" s="240"/>
      <c r="M492" s="241"/>
      <c r="N492" s="242"/>
      <c r="O492" s="242"/>
      <c r="P492" s="242"/>
      <c r="Q492" s="242"/>
      <c r="R492" s="242"/>
      <c r="S492" s="242"/>
      <c r="T492" s="243"/>
      <c r="U492" s="13"/>
      <c r="V492" s="13"/>
      <c r="W492" s="13"/>
      <c r="X492" s="13"/>
      <c r="Y492" s="13"/>
      <c r="Z492" s="13"/>
      <c r="AA492" s="13"/>
      <c r="AB492" s="13"/>
      <c r="AC492" s="13"/>
      <c r="AD492" s="13"/>
      <c r="AE492" s="13"/>
      <c r="AT492" s="244" t="s">
        <v>189</v>
      </c>
      <c r="AU492" s="244" t="s">
        <v>83</v>
      </c>
      <c r="AV492" s="13" t="s">
        <v>83</v>
      </c>
      <c r="AW492" s="13" t="s">
        <v>35</v>
      </c>
      <c r="AX492" s="13" t="s">
        <v>73</v>
      </c>
      <c r="AY492" s="244" t="s">
        <v>175</v>
      </c>
    </row>
    <row r="493" spans="1:51" s="13" customFormat="1" ht="12">
      <c r="A493" s="13"/>
      <c r="B493" s="233"/>
      <c r="C493" s="234"/>
      <c r="D493" s="235" t="s">
        <v>189</v>
      </c>
      <c r="E493" s="236" t="s">
        <v>19</v>
      </c>
      <c r="F493" s="237" t="s">
        <v>2383</v>
      </c>
      <c r="G493" s="234"/>
      <c r="H493" s="238">
        <v>1.896</v>
      </c>
      <c r="I493" s="239"/>
      <c r="J493" s="234"/>
      <c r="K493" s="234"/>
      <c r="L493" s="240"/>
      <c r="M493" s="241"/>
      <c r="N493" s="242"/>
      <c r="O493" s="242"/>
      <c r="P493" s="242"/>
      <c r="Q493" s="242"/>
      <c r="R493" s="242"/>
      <c r="S493" s="242"/>
      <c r="T493" s="243"/>
      <c r="U493" s="13"/>
      <c r="V493" s="13"/>
      <c r="W493" s="13"/>
      <c r="X493" s="13"/>
      <c r="Y493" s="13"/>
      <c r="Z493" s="13"/>
      <c r="AA493" s="13"/>
      <c r="AB493" s="13"/>
      <c r="AC493" s="13"/>
      <c r="AD493" s="13"/>
      <c r="AE493" s="13"/>
      <c r="AT493" s="244" t="s">
        <v>189</v>
      </c>
      <c r="AU493" s="244" t="s">
        <v>83</v>
      </c>
      <c r="AV493" s="13" t="s">
        <v>83</v>
      </c>
      <c r="AW493" s="13" t="s">
        <v>35</v>
      </c>
      <c r="AX493" s="13" t="s">
        <v>73</v>
      </c>
      <c r="AY493" s="244" t="s">
        <v>175</v>
      </c>
    </row>
    <row r="494" spans="1:51" s="14" customFormat="1" ht="12">
      <c r="A494" s="14"/>
      <c r="B494" s="245"/>
      <c r="C494" s="246"/>
      <c r="D494" s="235" t="s">
        <v>189</v>
      </c>
      <c r="E494" s="247" t="s">
        <v>19</v>
      </c>
      <c r="F494" s="248" t="s">
        <v>198</v>
      </c>
      <c r="G494" s="246"/>
      <c r="H494" s="249">
        <v>9.161999999999999</v>
      </c>
      <c r="I494" s="250"/>
      <c r="J494" s="246"/>
      <c r="K494" s="246"/>
      <c r="L494" s="251"/>
      <c r="M494" s="252"/>
      <c r="N494" s="253"/>
      <c r="O494" s="253"/>
      <c r="P494" s="253"/>
      <c r="Q494" s="253"/>
      <c r="R494" s="253"/>
      <c r="S494" s="253"/>
      <c r="T494" s="254"/>
      <c r="U494" s="14"/>
      <c r="V494" s="14"/>
      <c r="W494" s="14"/>
      <c r="X494" s="14"/>
      <c r="Y494" s="14"/>
      <c r="Z494" s="14"/>
      <c r="AA494" s="14"/>
      <c r="AB494" s="14"/>
      <c r="AC494" s="14"/>
      <c r="AD494" s="14"/>
      <c r="AE494" s="14"/>
      <c r="AT494" s="255" t="s">
        <v>189</v>
      </c>
      <c r="AU494" s="255" t="s">
        <v>83</v>
      </c>
      <c r="AV494" s="14" t="s">
        <v>181</v>
      </c>
      <c r="AW494" s="14" t="s">
        <v>35</v>
      </c>
      <c r="AX494" s="14" t="s">
        <v>73</v>
      </c>
      <c r="AY494" s="255" t="s">
        <v>175</v>
      </c>
    </row>
    <row r="495" spans="1:51" s="13" customFormat="1" ht="12">
      <c r="A495" s="13"/>
      <c r="B495" s="233"/>
      <c r="C495" s="234"/>
      <c r="D495" s="235" t="s">
        <v>189</v>
      </c>
      <c r="E495" s="236" t="s">
        <v>19</v>
      </c>
      <c r="F495" s="237" t="s">
        <v>2689</v>
      </c>
      <c r="G495" s="234"/>
      <c r="H495" s="238">
        <v>9.2</v>
      </c>
      <c r="I495" s="239"/>
      <c r="J495" s="234"/>
      <c r="K495" s="234"/>
      <c r="L495" s="240"/>
      <c r="M495" s="241"/>
      <c r="N495" s="242"/>
      <c r="O495" s="242"/>
      <c r="P495" s="242"/>
      <c r="Q495" s="242"/>
      <c r="R495" s="242"/>
      <c r="S495" s="242"/>
      <c r="T495" s="243"/>
      <c r="U495" s="13"/>
      <c r="V495" s="13"/>
      <c r="W495" s="13"/>
      <c r="X495" s="13"/>
      <c r="Y495" s="13"/>
      <c r="Z495" s="13"/>
      <c r="AA495" s="13"/>
      <c r="AB495" s="13"/>
      <c r="AC495" s="13"/>
      <c r="AD495" s="13"/>
      <c r="AE495" s="13"/>
      <c r="AT495" s="244" t="s">
        <v>189</v>
      </c>
      <c r="AU495" s="244" t="s">
        <v>83</v>
      </c>
      <c r="AV495" s="13" t="s">
        <v>83</v>
      </c>
      <c r="AW495" s="13" t="s">
        <v>35</v>
      </c>
      <c r="AX495" s="13" t="s">
        <v>81</v>
      </c>
      <c r="AY495" s="244" t="s">
        <v>175</v>
      </c>
    </row>
    <row r="496" spans="1:65" s="2" customFormat="1" ht="66.75" customHeight="1">
      <c r="A496" s="39"/>
      <c r="B496" s="40"/>
      <c r="C496" s="214" t="s">
        <v>737</v>
      </c>
      <c r="D496" s="214" t="s">
        <v>177</v>
      </c>
      <c r="E496" s="215" t="s">
        <v>2690</v>
      </c>
      <c r="F496" s="216" t="s">
        <v>2691</v>
      </c>
      <c r="G496" s="217" t="s">
        <v>281</v>
      </c>
      <c r="H496" s="218">
        <v>0.116</v>
      </c>
      <c r="I496" s="219"/>
      <c r="J496" s="220">
        <f>ROUND(I496*H496,2)</f>
        <v>0</v>
      </c>
      <c r="K496" s="221"/>
      <c r="L496" s="45"/>
      <c r="M496" s="222" t="s">
        <v>19</v>
      </c>
      <c r="N496" s="223" t="s">
        <v>44</v>
      </c>
      <c r="O496" s="85"/>
      <c r="P496" s="224">
        <f>O496*H496</f>
        <v>0</v>
      </c>
      <c r="Q496" s="224">
        <v>0</v>
      </c>
      <c r="R496" s="224">
        <f>Q496*H496</f>
        <v>0</v>
      </c>
      <c r="S496" s="224">
        <v>0</v>
      </c>
      <c r="T496" s="225">
        <f>S496*H496</f>
        <v>0</v>
      </c>
      <c r="U496" s="39"/>
      <c r="V496" s="39"/>
      <c r="W496" s="39"/>
      <c r="X496" s="39"/>
      <c r="Y496" s="39"/>
      <c r="Z496" s="39"/>
      <c r="AA496" s="39"/>
      <c r="AB496" s="39"/>
      <c r="AC496" s="39"/>
      <c r="AD496" s="39"/>
      <c r="AE496" s="39"/>
      <c r="AR496" s="226" t="s">
        <v>296</v>
      </c>
      <c r="AT496" s="226" t="s">
        <v>177</v>
      </c>
      <c r="AU496" s="226" t="s">
        <v>83</v>
      </c>
      <c r="AY496" s="18" t="s">
        <v>175</v>
      </c>
      <c r="BE496" s="227">
        <f>IF(N496="základní",J496,0)</f>
        <v>0</v>
      </c>
      <c r="BF496" s="227">
        <f>IF(N496="snížená",J496,0)</f>
        <v>0</v>
      </c>
      <c r="BG496" s="227">
        <f>IF(N496="zákl. přenesená",J496,0)</f>
        <v>0</v>
      </c>
      <c r="BH496" s="227">
        <f>IF(N496="sníž. přenesená",J496,0)</f>
        <v>0</v>
      </c>
      <c r="BI496" s="227">
        <f>IF(N496="nulová",J496,0)</f>
        <v>0</v>
      </c>
      <c r="BJ496" s="18" t="s">
        <v>81</v>
      </c>
      <c r="BK496" s="227">
        <f>ROUND(I496*H496,2)</f>
        <v>0</v>
      </c>
      <c r="BL496" s="18" t="s">
        <v>296</v>
      </c>
      <c r="BM496" s="226" t="s">
        <v>2692</v>
      </c>
    </row>
    <row r="497" spans="1:47" s="2" customFormat="1" ht="12">
      <c r="A497" s="39"/>
      <c r="B497" s="40"/>
      <c r="C497" s="41"/>
      <c r="D497" s="228" t="s">
        <v>183</v>
      </c>
      <c r="E497" s="41"/>
      <c r="F497" s="229" t="s">
        <v>2693</v>
      </c>
      <c r="G497" s="41"/>
      <c r="H497" s="41"/>
      <c r="I497" s="230"/>
      <c r="J497" s="41"/>
      <c r="K497" s="41"/>
      <c r="L497" s="45"/>
      <c r="M497" s="231"/>
      <c r="N497" s="232"/>
      <c r="O497" s="85"/>
      <c r="P497" s="85"/>
      <c r="Q497" s="85"/>
      <c r="R497" s="85"/>
      <c r="S497" s="85"/>
      <c r="T497" s="86"/>
      <c r="U497" s="39"/>
      <c r="V497" s="39"/>
      <c r="W497" s="39"/>
      <c r="X497" s="39"/>
      <c r="Y497" s="39"/>
      <c r="Z497" s="39"/>
      <c r="AA497" s="39"/>
      <c r="AB497" s="39"/>
      <c r="AC497" s="39"/>
      <c r="AD497" s="39"/>
      <c r="AE497" s="39"/>
      <c r="AT497" s="18" t="s">
        <v>183</v>
      </c>
      <c r="AU497" s="18" t="s">
        <v>83</v>
      </c>
    </row>
    <row r="498" spans="1:63" s="12" customFormat="1" ht="22.8" customHeight="1">
      <c r="A498" s="12"/>
      <c r="B498" s="198"/>
      <c r="C498" s="199"/>
      <c r="D498" s="200" t="s">
        <v>72</v>
      </c>
      <c r="E498" s="212" t="s">
        <v>1920</v>
      </c>
      <c r="F498" s="212" t="s">
        <v>1921</v>
      </c>
      <c r="G498" s="199"/>
      <c r="H498" s="199"/>
      <c r="I498" s="202"/>
      <c r="J498" s="213">
        <f>BK498</f>
        <v>0</v>
      </c>
      <c r="K498" s="199"/>
      <c r="L498" s="204"/>
      <c r="M498" s="205"/>
      <c r="N498" s="206"/>
      <c r="O498" s="206"/>
      <c r="P498" s="207">
        <f>SUM(P499:P520)</f>
        <v>0</v>
      </c>
      <c r="Q498" s="206"/>
      <c r="R498" s="207">
        <f>SUM(R499:R520)</f>
        <v>0.218675</v>
      </c>
      <c r="S498" s="206"/>
      <c r="T498" s="208">
        <f>SUM(T499:T520)</f>
        <v>0</v>
      </c>
      <c r="U498" s="12"/>
      <c r="V498" s="12"/>
      <c r="W498" s="12"/>
      <c r="X498" s="12"/>
      <c r="Y498" s="12"/>
      <c r="Z498" s="12"/>
      <c r="AA498" s="12"/>
      <c r="AB498" s="12"/>
      <c r="AC498" s="12"/>
      <c r="AD498" s="12"/>
      <c r="AE498" s="12"/>
      <c r="AR498" s="209" t="s">
        <v>83</v>
      </c>
      <c r="AT498" s="210" t="s">
        <v>72</v>
      </c>
      <c r="AU498" s="210" t="s">
        <v>81</v>
      </c>
      <c r="AY498" s="209" t="s">
        <v>175</v>
      </c>
      <c r="BK498" s="211">
        <f>SUM(BK499:BK520)</f>
        <v>0</v>
      </c>
    </row>
    <row r="499" spans="1:65" s="2" customFormat="1" ht="37.8" customHeight="1">
      <c r="A499" s="39"/>
      <c r="B499" s="40"/>
      <c r="C499" s="214" t="s">
        <v>747</v>
      </c>
      <c r="D499" s="214" t="s">
        <v>177</v>
      </c>
      <c r="E499" s="215" t="s">
        <v>2694</v>
      </c>
      <c r="F499" s="216" t="s">
        <v>2695</v>
      </c>
      <c r="G499" s="217" t="s">
        <v>342</v>
      </c>
      <c r="H499" s="218">
        <v>11</v>
      </c>
      <c r="I499" s="219"/>
      <c r="J499" s="220">
        <f>ROUND(I499*H499,2)</f>
        <v>0</v>
      </c>
      <c r="K499" s="221"/>
      <c r="L499" s="45"/>
      <c r="M499" s="222" t="s">
        <v>19</v>
      </c>
      <c r="N499" s="223" t="s">
        <v>44</v>
      </c>
      <c r="O499" s="85"/>
      <c r="P499" s="224">
        <f>O499*H499</f>
        <v>0</v>
      </c>
      <c r="Q499" s="224">
        <v>0.00297</v>
      </c>
      <c r="R499" s="224">
        <f>Q499*H499</f>
        <v>0.03267</v>
      </c>
      <c r="S499" s="224">
        <v>0</v>
      </c>
      <c r="T499" s="225">
        <f>S499*H499</f>
        <v>0</v>
      </c>
      <c r="U499" s="39"/>
      <c r="V499" s="39"/>
      <c r="W499" s="39"/>
      <c r="X499" s="39"/>
      <c r="Y499" s="39"/>
      <c r="Z499" s="39"/>
      <c r="AA499" s="39"/>
      <c r="AB499" s="39"/>
      <c r="AC499" s="39"/>
      <c r="AD499" s="39"/>
      <c r="AE499" s="39"/>
      <c r="AR499" s="226" t="s">
        <v>296</v>
      </c>
      <c r="AT499" s="226" t="s">
        <v>177</v>
      </c>
      <c r="AU499" s="226" t="s">
        <v>83</v>
      </c>
      <c r="AY499" s="18" t="s">
        <v>175</v>
      </c>
      <c r="BE499" s="227">
        <f>IF(N499="základní",J499,0)</f>
        <v>0</v>
      </c>
      <c r="BF499" s="227">
        <f>IF(N499="snížená",J499,0)</f>
        <v>0</v>
      </c>
      <c r="BG499" s="227">
        <f>IF(N499="zákl. přenesená",J499,0)</f>
        <v>0</v>
      </c>
      <c r="BH499" s="227">
        <f>IF(N499="sníž. přenesená",J499,0)</f>
        <v>0</v>
      </c>
      <c r="BI499" s="227">
        <f>IF(N499="nulová",J499,0)</f>
        <v>0</v>
      </c>
      <c r="BJ499" s="18" t="s">
        <v>81</v>
      </c>
      <c r="BK499" s="227">
        <f>ROUND(I499*H499,2)</f>
        <v>0</v>
      </c>
      <c r="BL499" s="18" t="s">
        <v>296</v>
      </c>
      <c r="BM499" s="226" t="s">
        <v>2696</v>
      </c>
    </row>
    <row r="500" spans="1:47" s="2" customFormat="1" ht="12">
      <c r="A500" s="39"/>
      <c r="B500" s="40"/>
      <c r="C500" s="41"/>
      <c r="D500" s="228" t="s">
        <v>183</v>
      </c>
      <c r="E500" s="41"/>
      <c r="F500" s="229" t="s">
        <v>2697</v>
      </c>
      <c r="G500" s="41"/>
      <c r="H500" s="41"/>
      <c r="I500" s="230"/>
      <c r="J500" s="41"/>
      <c r="K500" s="41"/>
      <c r="L500" s="45"/>
      <c r="M500" s="231"/>
      <c r="N500" s="232"/>
      <c r="O500" s="85"/>
      <c r="P500" s="85"/>
      <c r="Q500" s="85"/>
      <c r="R500" s="85"/>
      <c r="S500" s="85"/>
      <c r="T500" s="86"/>
      <c r="U500" s="39"/>
      <c r="V500" s="39"/>
      <c r="W500" s="39"/>
      <c r="X500" s="39"/>
      <c r="Y500" s="39"/>
      <c r="Z500" s="39"/>
      <c r="AA500" s="39"/>
      <c r="AB500" s="39"/>
      <c r="AC500" s="39"/>
      <c r="AD500" s="39"/>
      <c r="AE500" s="39"/>
      <c r="AT500" s="18" t="s">
        <v>183</v>
      </c>
      <c r="AU500" s="18" t="s">
        <v>83</v>
      </c>
    </row>
    <row r="501" spans="1:65" s="2" customFormat="1" ht="37.8" customHeight="1">
      <c r="A501" s="39"/>
      <c r="B501" s="40"/>
      <c r="C501" s="214" t="s">
        <v>1593</v>
      </c>
      <c r="D501" s="214" t="s">
        <v>177</v>
      </c>
      <c r="E501" s="215" t="s">
        <v>2698</v>
      </c>
      <c r="F501" s="216" t="s">
        <v>2699</v>
      </c>
      <c r="G501" s="217" t="s">
        <v>342</v>
      </c>
      <c r="H501" s="218">
        <v>23.2</v>
      </c>
      <c r="I501" s="219"/>
      <c r="J501" s="220">
        <f>ROUND(I501*H501,2)</f>
        <v>0</v>
      </c>
      <c r="K501" s="221"/>
      <c r="L501" s="45"/>
      <c r="M501" s="222" t="s">
        <v>19</v>
      </c>
      <c r="N501" s="223" t="s">
        <v>44</v>
      </c>
      <c r="O501" s="85"/>
      <c r="P501" s="224">
        <f>O501*H501</f>
        <v>0</v>
      </c>
      <c r="Q501" s="224">
        <v>0.00584</v>
      </c>
      <c r="R501" s="224">
        <f>Q501*H501</f>
        <v>0.135488</v>
      </c>
      <c r="S501" s="224">
        <v>0</v>
      </c>
      <c r="T501" s="225">
        <f>S501*H501</f>
        <v>0</v>
      </c>
      <c r="U501" s="39"/>
      <c r="V501" s="39"/>
      <c r="W501" s="39"/>
      <c r="X501" s="39"/>
      <c r="Y501" s="39"/>
      <c r="Z501" s="39"/>
      <c r="AA501" s="39"/>
      <c r="AB501" s="39"/>
      <c r="AC501" s="39"/>
      <c r="AD501" s="39"/>
      <c r="AE501" s="39"/>
      <c r="AR501" s="226" t="s">
        <v>296</v>
      </c>
      <c r="AT501" s="226" t="s">
        <v>177</v>
      </c>
      <c r="AU501" s="226" t="s">
        <v>83</v>
      </c>
      <c r="AY501" s="18" t="s">
        <v>175</v>
      </c>
      <c r="BE501" s="227">
        <f>IF(N501="základní",J501,0)</f>
        <v>0</v>
      </c>
      <c r="BF501" s="227">
        <f>IF(N501="snížená",J501,0)</f>
        <v>0</v>
      </c>
      <c r="BG501" s="227">
        <f>IF(N501="zákl. přenesená",J501,0)</f>
        <v>0</v>
      </c>
      <c r="BH501" s="227">
        <f>IF(N501="sníž. přenesená",J501,0)</f>
        <v>0</v>
      </c>
      <c r="BI501" s="227">
        <f>IF(N501="nulová",J501,0)</f>
        <v>0</v>
      </c>
      <c r="BJ501" s="18" t="s">
        <v>81</v>
      </c>
      <c r="BK501" s="227">
        <f>ROUND(I501*H501,2)</f>
        <v>0</v>
      </c>
      <c r="BL501" s="18" t="s">
        <v>296</v>
      </c>
      <c r="BM501" s="226" t="s">
        <v>2700</v>
      </c>
    </row>
    <row r="502" spans="1:47" s="2" customFormat="1" ht="12">
      <c r="A502" s="39"/>
      <c r="B502" s="40"/>
      <c r="C502" s="41"/>
      <c r="D502" s="228" t="s">
        <v>183</v>
      </c>
      <c r="E502" s="41"/>
      <c r="F502" s="229" t="s">
        <v>2701</v>
      </c>
      <c r="G502" s="41"/>
      <c r="H502" s="41"/>
      <c r="I502" s="230"/>
      <c r="J502" s="41"/>
      <c r="K502" s="41"/>
      <c r="L502" s="45"/>
      <c r="M502" s="231"/>
      <c r="N502" s="232"/>
      <c r="O502" s="85"/>
      <c r="P502" s="85"/>
      <c r="Q502" s="85"/>
      <c r="R502" s="85"/>
      <c r="S502" s="85"/>
      <c r="T502" s="86"/>
      <c r="U502" s="39"/>
      <c r="V502" s="39"/>
      <c r="W502" s="39"/>
      <c r="X502" s="39"/>
      <c r="Y502" s="39"/>
      <c r="Z502" s="39"/>
      <c r="AA502" s="39"/>
      <c r="AB502" s="39"/>
      <c r="AC502" s="39"/>
      <c r="AD502" s="39"/>
      <c r="AE502" s="39"/>
      <c r="AT502" s="18" t="s">
        <v>183</v>
      </c>
      <c r="AU502" s="18" t="s">
        <v>83</v>
      </c>
    </row>
    <row r="503" spans="1:51" s="13" customFormat="1" ht="12">
      <c r="A503" s="13"/>
      <c r="B503" s="233"/>
      <c r="C503" s="234"/>
      <c r="D503" s="235" t="s">
        <v>189</v>
      </c>
      <c r="E503" s="236" t="s">
        <v>19</v>
      </c>
      <c r="F503" s="237" t="s">
        <v>2468</v>
      </c>
      <c r="G503" s="234"/>
      <c r="H503" s="238">
        <v>23.2</v>
      </c>
      <c r="I503" s="239"/>
      <c r="J503" s="234"/>
      <c r="K503" s="234"/>
      <c r="L503" s="240"/>
      <c r="M503" s="241"/>
      <c r="N503" s="242"/>
      <c r="O503" s="242"/>
      <c r="P503" s="242"/>
      <c r="Q503" s="242"/>
      <c r="R503" s="242"/>
      <c r="S503" s="242"/>
      <c r="T503" s="243"/>
      <c r="U503" s="13"/>
      <c r="V503" s="13"/>
      <c r="W503" s="13"/>
      <c r="X503" s="13"/>
      <c r="Y503" s="13"/>
      <c r="Z503" s="13"/>
      <c r="AA503" s="13"/>
      <c r="AB503" s="13"/>
      <c r="AC503" s="13"/>
      <c r="AD503" s="13"/>
      <c r="AE503" s="13"/>
      <c r="AT503" s="244" t="s">
        <v>189</v>
      </c>
      <c r="AU503" s="244" t="s">
        <v>83</v>
      </c>
      <c r="AV503" s="13" t="s">
        <v>83</v>
      </c>
      <c r="AW503" s="13" t="s">
        <v>35</v>
      </c>
      <c r="AX503" s="13" t="s">
        <v>81</v>
      </c>
      <c r="AY503" s="244" t="s">
        <v>175</v>
      </c>
    </row>
    <row r="504" spans="1:65" s="2" customFormat="1" ht="33" customHeight="1">
      <c r="A504" s="39"/>
      <c r="B504" s="40"/>
      <c r="C504" s="214" t="s">
        <v>1595</v>
      </c>
      <c r="D504" s="214" t="s">
        <v>177</v>
      </c>
      <c r="E504" s="215" t="s">
        <v>2702</v>
      </c>
      <c r="F504" s="216" t="s">
        <v>2703</v>
      </c>
      <c r="G504" s="217" t="s">
        <v>358</v>
      </c>
      <c r="H504" s="218">
        <v>4</v>
      </c>
      <c r="I504" s="219"/>
      <c r="J504" s="220">
        <f>ROUND(I504*H504,2)</f>
        <v>0</v>
      </c>
      <c r="K504" s="221"/>
      <c r="L504" s="45"/>
      <c r="M504" s="222" t="s">
        <v>19</v>
      </c>
      <c r="N504" s="223" t="s">
        <v>44</v>
      </c>
      <c r="O504" s="85"/>
      <c r="P504" s="224">
        <f>O504*H504</f>
        <v>0</v>
      </c>
      <c r="Q504" s="224">
        <v>0</v>
      </c>
      <c r="R504" s="224">
        <f>Q504*H504</f>
        <v>0</v>
      </c>
      <c r="S504" s="224">
        <v>0</v>
      </c>
      <c r="T504" s="225">
        <f>S504*H504</f>
        <v>0</v>
      </c>
      <c r="U504" s="39"/>
      <c r="V504" s="39"/>
      <c r="W504" s="39"/>
      <c r="X504" s="39"/>
      <c r="Y504" s="39"/>
      <c r="Z504" s="39"/>
      <c r="AA504" s="39"/>
      <c r="AB504" s="39"/>
      <c r="AC504" s="39"/>
      <c r="AD504" s="39"/>
      <c r="AE504" s="39"/>
      <c r="AR504" s="226" t="s">
        <v>296</v>
      </c>
      <c r="AT504" s="226" t="s">
        <v>177</v>
      </c>
      <c r="AU504" s="226" t="s">
        <v>83</v>
      </c>
      <c r="AY504" s="18" t="s">
        <v>175</v>
      </c>
      <c r="BE504" s="227">
        <f>IF(N504="základní",J504,0)</f>
        <v>0</v>
      </c>
      <c r="BF504" s="227">
        <f>IF(N504="snížená",J504,0)</f>
        <v>0</v>
      </c>
      <c r="BG504" s="227">
        <f>IF(N504="zákl. přenesená",J504,0)</f>
        <v>0</v>
      </c>
      <c r="BH504" s="227">
        <f>IF(N504="sníž. přenesená",J504,0)</f>
        <v>0</v>
      </c>
      <c r="BI504" s="227">
        <f>IF(N504="nulová",J504,0)</f>
        <v>0</v>
      </c>
      <c r="BJ504" s="18" t="s">
        <v>81</v>
      </c>
      <c r="BK504" s="227">
        <f>ROUND(I504*H504,2)</f>
        <v>0</v>
      </c>
      <c r="BL504" s="18" t="s">
        <v>296</v>
      </c>
      <c r="BM504" s="226" t="s">
        <v>2704</v>
      </c>
    </row>
    <row r="505" spans="1:47" s="2" customFormat="1" ht="12">
      <c r="A505" s="39"/>
      <c r="B505" s="40"/>
      <c r="C505" s="41"/>
      <c r="D505" s="228" t="s">
        <v>183</v>
      </c>
      <c r="E505" s="41"/>
      <c r="F505" s="229" t="s">
        <v>2705</v>
      </c>
      <c r="G505" s="41"/>
      <c r="H505" s="41"/>
      <c r="I505" s="230"/>
      <c r="J505" s="41"/>
      <c r="K505" s="41"/>
      <c r="L505" s="45"/>
      <c r="M505" s="231"/>
      <c r="N505" s="232"/>
      <c r="O505" s="85"/>
      <c r="P505" s="85"/>
      <c r="Q505" s="85"/>
      <c r="R505" s="85"/>
      <c r="S505" s="85"/>
      <c r="T505" s="86"/>
      <c r="U505" s="39"/>
      <c r="V505" s="39"/>
      <c r="W505" s="39"/>
      <c r="X505" s="39"/>
      <c r="Y505" s="39"/>
      <c r="Z505" s="39"/>
      <c r="AA505" s="39"/>
      <c r="AB505" s="39"/>
      <c r="AC505" s="39"/>
      <c r="AD505" s="39"/>
      <c r="AE505" s="39"/>
      <c r="AT505" s="18" t="s">
        <v>183</v>
      </c>
      <c r="AU505" s="18" t="s">
        <v>83</v>
      </c>
    </row>
    <row r="506" spans="1:65" s="2" customFormat="1" ht="37.8" customHeight="1">
      <c r="A506" s="39"/>
      <c r="B506" s="40"/>
      <c r="C506" s="214" t="s">
        <v>1596</v>
      </c>
      <c r="D506" s="214" t="s">
        <v>177</v>
      </c>
      <c r="E506" s="215" t="s">
        <v>2706</v>
      </c>
      <c r="F506" s="216" t="s">
        <v>2707</v>
      </c>
      <c r="G506" s="217" t="s">
        <v>342</v>
      </c>
      <c r="H506" s="218">
        <v>11.5</v>
      </c>
      <c r="I506" s="219"/>
      <c r="J506" s="220">
        <f>ROUND(I506*H506,2)</f>
        <v>0</v>
      </c>
      <c r="K506" s="221"/>
      <c r="L506" s="45"/>
      <c r="M506" s="222" t="s">
        <v>19</v>
      </c>
      <c r="N506" s="223" t="s">
        <v>44</v>
      </c>
      <c r="O506" s="85"/>
      <c r="P506" s="224">
        <f>O506*H506</f>
        <v>0</v>
      </c>
      <c r="Q506" s="224">
        <v>0.00216</v>
      </c>
      <c r="R506" s="224">
        <f>Q506*H506</f>
        <v>0.02484</v>
      </c>
      <c r="S506" s="224">
        <v>0</v>
      </c>
      <c r="T506" s="225">
        <f>S506*H506</f>
        <v>0</v>
      </c>
      <c r="U506" s="39"/>
      <c r="V506" s="39"/>
      <c r="W506" s="39"/>
      <c r="X506" s="39"/>
      <c r="Y506" s="39"/>
      <c r="Z506" s="39"/>
      <c r="AA506" s="39"/>
      <c r="AB506" s="39"/>
      <c r="AC506" s="39"/>
      <c r="AD506" s="39"/>
      <c r="AE506" s="39"/>
      <c r="AR506" s="226" t="s">
        <v>296</v>
      </c>
      <c r="AT506" s="226" t="s">
        <v>177</v>
      </c>
      <c r="AU506" s="226" t="s">
        <v>83</v>
      </c>
      <c r="AY506" s="18" t="s">
        <v>175</v>
      </c>
      <c r="BE506" s="227">
        <f>IF(N506="základní",J506,0)</f>
        <v>0</v>
      </c>
      <c r="BF506" s="227">
        <f>IF(N506="snížená",J506,0)</f>
        <v>0</v>
      </c>
      <c r="BG506" s="227">
        <f>IF(N506="zákl. přenesená",J506,0)</f>
        <v>0</v>
      </c>
      <c r="BH506" s="227">
        <f>IF(N506="sníž. přenesená",J506,0)</f>
        <v>0</v>
      </c>
      <c r="BI506" s="227">
        <f>IF(N506="nulová",J506,0)</f>
        <v>0</v>
      </c>
      <c r="BJ506" s="18" t="s">
        <v>81</v>
      </c>
      <c r="BK506" s="227">
        <f>ROUND(I506*H506,2)</f>
        <v>0</v>
      </c>
      <c r="BL506" s="18" t="s">
        <v>296</v>
      </c>
      <c r="BM506" s="226" t="s">
        <v>2708</v>
      </c>
    </row>
    <row r="507" spans="1:47" s="2" customFormat="1" ht="12">
      <c r="A507" s="39"/>
      <c r="B507" s="40"/>
      <c r="C507" s="41"/>
      <c r="D507" s="228" t="s">
        <v>183</v>
      </c>
      <c r="E507" s="41"/>
      <c r="F507" s="229" t="s">
        <v>2709</v>
      </c>
      <c r="G507" s="41"/>
      <c r="H507" s="41"/>
      <c r="I507" s="230"/>
      <c r="J507" s="41"/>
      <c r="K507" s="41"/>
      <c r="L507" s="45"/>
      <c r="M507" s="231"/>
      <c r="N507" s="232"/>
      <c r="O507" s="85"/>
      <c r="P507" s="85"/>
      <c r="Q507" s="85"/>
      <c r="R507" s="85"/>
      <c r="S507" s="85"/>
      <c r="T507" s="86"/>
      <c r="U507" s="39"/>
      <c r="V507" s="39"/>
      <c r="W507" s="39"/>
      <c r="X507" s="39"/>
      <c r="Y507" s="39"/>
      <c r="Z507" s="39"/>
      <c r="AA507" s="39"/>
      <c r="AB507" s="39"/>
      <c r="AC507" s="39"/>
      <c r="AD507" s="39"/>
      <c r="AE507" s="39"/>
      <c r="AT507" s="18" t="s">
        <v>183</v>
      </c>
      <c r="AU507" s="18" t="s">
        <v>83</v>
      </c>
    </row>
    <row r="508" spans="1:51" s="13" customFormat="1" ht="12">
      <c r="A508" s="13"/>
      <c r="B508" s="233"/>
      <c r="C508" s="234"/>
      <c r="D508" s="235" t="s">
        <v>189</v>
      </c>
      <c r="E508" s="236" t="s">
        <v>19</v>
      </c>
      <c r="F508" s="237" t="s">
        <v>2710</v>
      </c>
      <c r="G508" s="234"/>
      <c r="H508" s="238">
        <v>7.5</v>
      </c>
      <c r="I508" s="239"/>
      <c r="J508" s="234"/>
      <c r="K508" s="234"/>
      <c r="L508" s="240"/>
      <c r="M508" s="241"/>
      <c r="N508" s="242"/>
      <c r="O508" s="242"/>
      <c r="P508" s="242"/>
      <c r="Q508" s="242"/>
      <c r="R508" s="242"/>
      <c r="S508" s="242"/>
      <c r="T508" s="243"/>
      <c r="U508" s="13"/>
      <c r="V508" s="13"/>
      <c r="W508" s="13"/>
      <c r="X508" s="13"/>
      <c r="Y508" s="13"/>
      <c r="Z508" s="13"/>
      <c r="AA508" s="13"/>
      <c r="AB508" s="13"/>
      <c r="AC508" s="13"/>
      <c r="AD508" s="13"/>
      <c r="AE508" s="13"/>
      <c r="AT508" s="244" t="s">
        <v>189</v>
      </c>
      <c r="AU508" s="244" t="s">
        <v>83</v>
      </c>
      <c r="AV508" s="13" t="s">
        <v>83</v>
      </c>
      <c r="AW508" s="13" t="s">
        <v>35</v>
      </c>
      <c r="AX508" s="13" t="s">
        <v>73</v>
      </c>
      <c r="AY508" s="244" t="s">
        <v>175</v>
      </c>
    </row>
    <row r="509" spans="1:51" s="13" customFormat="1" ht="12">
      <c r="A509" s="13"/>
      <c r="B509" s="233"/>
      <c r="C509" s="234"/>
      <c r="D509" s="235" t="s">
        <v>189</v>
      </c>
      <c r="E509" s="236" t="s">
        <v>19</v>
      </c>
      <c r="F509" s="237" t="s">
        <v>2711</v>
      </c>
      <c r="G509" s="234"/>
      <c r="H509" s="238">
        <v>4</v>
      </c>
      <c r="I509" s="239"/>
      <c r="J509" s="234"/>
      <c r="K509" s="234"/>
      <c r="L509" s="240"/>
      <c r="M509" s="241"/>
      <c r="N509" s="242"/>
      <c r="O509" s="242"/>
      <c r="P509" s="242"/>
      <c r="Q509" s="242"/>
      <c r="R509" s="242"/>
      <c r="S509" s="242"/>
      <c r="T509" s="243"/>
      <c r="U509" s="13"/>
      <c r="V509" s="13"/>
      <c r="W509" s="13"/>
      <c r="X509" s="13"/>
      <c r="Y509" s="13"/>
      <c r="Z509" s="13"/>
      <c r="AA509" s="13"/>
      <c r="AB509" s="13"/>
      <c r="AC509" s="13"/>
      <c r="AD509" s="13"/>
      <c r="AE509" s="13"/>
      <c r="AT509" s="244" t="s">
        <v>189</v>
      </c>
      <c r="AU509" s="244" t="s">
        <v>83</v>
      </c>
      <c r="AV509" s="13" t="s">
        <v>83</v>
      </c>
      <c r="AW509" s="13" t="s">
        <v>35</v>
      </c>
      <c r="AX509" s="13" t="s">
        <v>73</v>
      </c>
      <c r="AY509" s="244" t="s">
        <v>175</v>
      </c>
    </row>
    <row r="510" spans="1:51" s="14" customFormat="1" ht="12">
      <c r="A510" s="14"/>
      <c r="B510" s="245"/>
      <c r="C510" s="246"/>
      <c r="D510" s="235" t="s">
        <v>189</v>
      </c>
      <c r="E510" s="247" t="s">
        <v>19</v>
      </c>
      <c r="F510" s="248" t="s">
        <v>198</v>
      </c>
      <c r="G510" s="246"/>
      <c r="H510" s="249">
        <v>11.5</v>
      </c>
      <c r="I510" s="250"/>
      <c r="J510" s="246"/>
      <c r="K510" s="246"/>
      <c r="L510" s="251"/>
      <c r="M510" s="252"/>
      <c r="N510" s="253"/>
      <c r="O510" s="253"/>
      <c r="P510" s="253"/>
      <c r="Q510" s="253"/>
      <c r="R510" s="253"/>
      <c r="S510" s="253"/>
      <c r="T510" s="254"/>
      <c r="U510" s="14"/>
      <c r="V510" s="14"/>
      <c r="W510" s="14"/>
      <c r="X510" s="14"/>
      <c r="Y510" s="14"/>
      <c r="Z510" s="14"/>
      <c r="AA510" s="14"/>
      <c r="AB510" s="14"/>
      <c r="AC510" s="14"/>
      <c r="AD510" s="14"/>
      <c r="AE510" s="14"/>
      <c r="AT510" s="255" t="s">
        <v>189</v>
      </c>
      <c r="AU510" s="255" t="s">
        <v>83</v>
      </c>
      <c r="AV510" s="14" t="s">
        <v>181</v>
      </c>
      <c r="AW510" s="14" t="s">
        <v>35</v>
      </c>
      <c r="AX510" s="14" t="s">
        <v>81</v>
      </c>
      <c r="AY510" s="255" t="s">
        <v>175</v>
      </c>
    </row>
    <row r="511" spans="1:65" s="2" customFormat="1" ht="33" customHeight="1">
      <c r="A511" s="39"/>
      <c r="B511" s="40"/>
      <c r="C511" s="214" t="s">
        <v>1597</v>
      </c>
      <c r="D511" s="214" t="s">
        <v>177</v>
      </c>
      <c r="E511" s="215" t="s">
        <v>2712</v>
      </c>
      <c r="F511" s="216" t="s">
        <v>2713</v>
      </c>
      <c r="G511" s="217" t="s">
        <v>358</v>
      </c>
      <c r="H511" s="218">
        <v>9</v>
      </c>
      <c r="I511" s="219"/>
      <c r="J511" s="220">
        <f>ROUND(I511*H511,2)</f>
        <v>0</v>
      </c>
      <c r="K511" s="221"/>
      <c r="L511" s="45"/>
      <c r="M511" s="222" t="s">
        <v>19</v>
      </c>
      <c r="N511" s="223" t="s">
        <v>44</v>
      </c>
      <c r="O511" s="85"/>
      <c r="P511" s="224">
        <f>O511*H511</f>
        <v>0</v>
      </c>
      <c r="Q511" s="224">
        <v>0</v>
      </c>
      <c r="R511" s="224">
        <f>Q511*H511</f>
        <v>0</v>
      </c>
      <c r="S511" s="224">
        <v>0</v>
      </c>
      <c r="T511" s="225">
        <f>S511*H511</f>
        <v>0</v>
      </c>
      <c r="U511" s="39"/>
      <c r="V511" s="39"/>
      <c r="W511" s="39"/>
      <c r="X511" s="39"/>
      <c r="Y511" s="39"/>
      <c r="Z511" s="39"/>
      <c r="AA511" s="39"/>
      <c r="AB511" s="39"/>
      <c r="AC511" s="39"/>
      <c r="AD511" s="39"/>
      <c r="AE511" s="39"/>
      <c r="AR511" s="226" t="s">
        <v>296</v>
      </c>
      <c r="AT511" s="226" t="s">
        <v>177</v>
      </c>
      <c r="AU511" s="226" t="s">
        <v>83</v>
      </c>
      <c r="AY511" s="18" t="s">
        <v>175</v>
      </c>
      <c r="BE511" s="227">
        <f>IF(N511="základní",J511,0)</f>
        <v>0</v>
      </c>
      <c r="BF511" s="227">
        <f>IF(N511="snížená",J511,0)</f>
        <v>0</v>
      </c>
      <c r="BG511" s="227">
        <f>IF(N511="zákl. přenesená",J511,0)</f>
        <v>0</v>
      </c>
      <c r="BH511" s="227">
        <f>IF(N511="sníž. přenesená",J511,0)</f>
        <v>0</v>
      </c>
      <c r="BI511" s="227">
        <f>IF(N511="nulová",J511,0)</f>
        <v>0</v>
      </c>
      <c r="BJ511" s="18" t="s">
        <v>81</v>
      </c>
      <c r="BK511" s="227">
        <f>ROUND(I511*H511,2)</f>
        <v>0</v>
      </c>
      <c r="BL511" s="18" t="s">
        <v>296</v>
      </c>
      <c r="BM511" s="226" t="s">
        <v>2714</v>
      </c>
    </row>
    <row r="512" spans="1:47" s="2" customFormat="1" ht="12">
      <c r="A512" s="39"/>
      <c r="B512" s="40"/>
      <c r="C512" s="41"/>
      <c r="D512" s="228" t="s">
        <v>183</v>
      </c>
      <c r="E512" s="41"/>
      <c r="F512" s="229" t="s">
        <v>2715</v>
      </c>
      <c r="G512" s="41"/>
      <c r="H512" s="41"/>
      <c r="I512" s="230"/>
      <c r="J512" s="41"/>
      <c r="K512" s="41"/>
      <c r="L512" s="45"/>
      <c r="M512" s="231"/>
      <c r="N512" s="232"/>
      <c r="O512" s="85"/>
      <c r="P512" s="85"/>
      <c r="Q512" s="85"/>
      <c r="R512" s="85"/>
      <c r="S512" s="85"/>
      <c r="T512" s="86"/>
      <c r="U512" s="39"/>
      <c r="V512" s="39"/>
      <c r="W512" s="39"/>
      <c r="X512" s="39"/>
      <c r="Y512" s="39"/>
      <c r="Z512" s="39"/>
      <c r="AA512" s="39"/>
      <c r="AB512" s="39"/>
      <c r="AC512" s="39"/>
      <c r="AD512" s="39"/>
      <c r="AE512" s="39"/>
      <c r="AT512" s="18" t="s">
        <v>183</v>
      </c>
      <c r="AU512" s="18" t="s">
        <v>83</v>
      </c>
    </row>
    <row r="513" spans="1:65" s="2" customFormat="1" ht="33" customHeight="1">
      <c r="A513" s="39"/>
      <c r="B513" s="40"/>
      <c r="C513" s="214" t="s">
        <v>1598</v>
      </c>
      <c r="D513" s="214" t="s">
        <v>177</v>
      </c>
      <c r="E513" s="215" t="s">
        <v>1953</v>
      </c>
      <c r="F513" s="216" t="s">
        <v>1954</v>
      </c>
      <c r="G513" s="217" t="s">
        <v>342</v>
      </c>
      <c r="H513" s="218">
        <v>11</v>
      </c>
      <c r="I513" s="219"/>
      <c r="J513" s="220">
        <f>ROUND(I513*H513,2)</f>
        <v>0</v>
      </c>
      <c r="K513" s="221"/>
      <c r="L513" s="45"/>
      <c r="M513" s="222" t="s">
        <v>19</v>
      </c>
      <c r="N513" s="223" t="s">
        <v>44</v>
      </c>
      <c r="O513" s="85"/>
      <c r="P513" s="224">
        <f>O513*H513</f>
        <v>0</v>
      </c>
      <c r="Q513" s="224">
        <v>0.00169</v>
      </c>
      <c r="R513" s="224">
        <f>Q513*H513</f>
        <v>0.018590000000000002</v>
      </c>
      <c r="S513" s="224">
        <v>0</v>
      </c>
      <c r="T513" s="225">
        <f>S513*H513</f>
        <v>0</v>
      </c>
      <c r="U513" s="39"/>
      <c r="V513" s="39"/>
      <c r="W513" s="39"/>
      <c r="X513" s="39"/>
      <c r="Y513" s="39"/>
      <c r="Z513" s="39"/>
      <c r="AA513" s="39"/>
      <c r="AB513" s="39"/>
      <c r="AC513" s="39"/>
      <c r="AD513" s="39"/>
      <c r="AE513" s="39"/>
      <c r="AR513" s="226" t="s">
        <v>296</v>
      </c>
      <c r="AT513" s="226" t="s">
        <v>177</v>
      </c>
      <c r="AU513" s="226" t="s">
        <v>83</v>
      </c>
      <c r="AY513" s="18" t="s">
        <v>175</v>
      </c>
      <c r="BE513" s="227">
        <f>IF(N513="základní",J513,0)</f>
        <v>0</v>
      </c>
      <c r="BF513" s="227">
        <f>IF(N513="snížená",J513,0)</f>
        <v>0</v>
      </c>
      <c r="BG513" s="227">
        <f>IF(N513="zákl. přenesená",J513,0)</f>
        <v>0</v>
      </c>
      <c r="BH513" s="227">
        <f>IF(N513="sníž. přenesená",J513,0)</f>
        <v>0</v>
      </c>
      <c r="BI513" s="227">
        <f>IF(N513="nulová",J513,0)</f>
        <v>0</v>
      </c>
      <c r="BJ513" s="18" t="s">
        <v>81</v>
      </c>
      <c r="BK513" s="227">
        <f>ROUND(I513*H513,2)</f>
        <v>0</v>
      </c>
      <c r="BL513" s="18" t="s">
        <v>296</v>
      </c>
      <c r="BM513" s="226" t="s">
        <v>2716</v>
      </c>
    </row>
    <row r="514" spans="1:47" s="2" customFormat="1" ht="12">
      <c r="A514" s="39"/>
      <c r="B514" s="40"/>
      <c r="C514" s="41"/>
      <c r="D514" s="228" t="s">
        <v>183</v>
      </c>
      <c r="E514" s="41"/>
      <c r="F514" s="229" t="s">
        <v>1956</v>
      </c>
      <c r="G514" s="41"/>
      <c r="H514" s="41"/>
      <c r="I514" s="230"/>
      <c r="J514" s="41"/>
      <c r="K514" s="41"/>
      <c r="L514" s="45"/>
      <c r="M514" s="231"/>
      <c r="N514" s="232"/>
      <c r="O514" s="85"/>
      <c r="P514" s="85"/>
      <c r="Q514" s="85"/>
      <c r="R514" s="85"/>
      <c r="S514" s="85"/>
      <c r="T514" s="86"/>
      <c r="U514" s="39"/>
      <c r="V514" s="39"/>
      <c r="W514" s="39"/>
      <c r="X514" s="39"/>
      <c r="Y514" s="39"/>
      <c r="Z514" s="39"/>
      <c r="AA514" s="39"/>
      <c r="AB514" s="39"/>
      <c r="AC514" s="39"/>
      <c r="AD514" s="39"/>
      <c r="AE514" s="39"/>
      <c r="AT514" s="18" t="s">
        <v>183</v>
      </c>
      <c r="AU514" s="18" t="s">
        <v>83</v>
      </c>
    </row>
    <row r="515" spans="1:65" s="2" customFormat="1" ht="24.15" customHeight="1">
      <c r="A515" s="39"/>
      <c r="B515" s="40"/>
      <c r="C515" s="214" t="s">
        <v>1599</v>
      </c>
      <c r="D515" s="214" t="s">
        <v>177</v>
      </c>
      <c r="E515" s="215" t="s">
        <v>1957</v>
      </c>
      <c r="F515" s="216" t="s">
        <v>1958</v>
      </c>
      <c r="G515" s="217" t="s">
        <v>358</v>
      </c>
      <c r="H515" s="218">
        <v>1</v>
      </c>
      <c r="I515" s="219"/>
      <c r="J515" s="220">
        <f>ROUND(I515*H515,2)</f>
        <v>0</v>
      </c>
      <c r="K515" s="221"/>
      <c r="L515" s="45"/>
      <c r="M515" s="222" t="s">
        <v>19</v>
      </c>
      <c r="N515" s="223" t="s">
        <v>44</v>
      </c>
      <c r="O515" s="85"/>
      <c r="P515" s="224">
        <f>O515*H515</f>
        <v>0</v>
      </c>
      <c r="Q515" s="224">
        <v>0.00036</v>
      </c>
      <c r="R515" s="224">
        <f>Q515*H515</f>
        <v>0.00036</v>
      </c>
      <c r="S515" s="224">
        <v>0</v>
      </c>
      <c r="T515" s="225">
        <f>S515*H515</f>
        <v>0</v>
      </c>
      <c r="U515" s="39"/>
      <c r="V515" s="39"/>
      <c r="W515" s="39"/>
      <c r="X515" s="39"/>
      <c r="Y515" s="39"/>
      <c r="Z515" s="39"/>
      <c r="AA515" s="39"/>
      <c r="AB515" s="39"/>
      <c r="AC515" s="39"/>
      <c r="AD515" s="39"/>
      <c r="AE515" s="39"/>
      <c r="AR515" s="226" t="s">
        <v>296</v>
      </c>
      <c r="AT515" s="226" t="s">
        <v>177</v>
      </c>
      <c r="AU515" s="226" t="s">
        <v>83</v>
      </c>
      <c r="AY515" s="18" t="s">
        <v>175</v>
      </c>
      <c r="BE515" s="227">
        <f>IF(N515="základní",J515,0)</f>
        <v>0</v>
      </c>
      <c r="BF515" s="227">
        <f>IF(N515="snížená",J515,0)</f>
        <v>0</v>
      </c>
      <c r="BG515" s="227">
        <f>IF(N515="zákl. přenesená",J515,0)</f>
        <v>0</v>
      </c>
      <c r="BH515" s="227">
        <f>IF(N515="sníž. přenesená",J515,0)</f>
        <v>0</v>
      </c>
      <c r="BI515" s="227">
        <f>IF(N515="nulová",J515,0)</f>
        <v>0</v>
      </c>
      <c r="BJ515" s="18" t="s">
        <v>81</v>
      </c>
      <c r="BK515" s="227">
        <f>ROUND(I515*H515,2)</f>
        <v>0</v>
      </c>
      <c r="BL515" s="18" t="s">
        <v>296</v>
      </c>
      <c r="BM515" s="226" t="s">
        <v>2717</v>
      </c>
    </row>
    <row r="516" spans="1:47" s="2" customFormat="1" ht="12">
      <c r="A516" s="39"/>
      <c r="B516" s="40"/>
      <c r="C516" s="41"/>
      <c r="D516" s="228" t="s">
        <v>183</v>
      </c>
      <c r="E516" s="41"/>
      <c r="F516" s="229" t="s">
        <v>1960</v>
      </c>
      <c r="G516" s="41"/>
      <c r="H516" s="41"/>
      <c r="I516" s="230"/>
      <c r="J516" s="41"/>
      <c r="K516" s="41"/>
      <c r="L516" s="45"/>
      <c r="M516" s="231"/>
      <c r="N516" s="232"/>
      <c r="O516" s="85"/>
      <c r="P516" s="85"/>
      <c r="Q516" s="85"/>
      <c r="R516" s="85"/>
      <c r="S516" s="85"/>
      <c r="T516" s="86"/>
      <c r="U516" s="39"/>
      <c r="V516" s="39"/>
      <c r="W516" s="39"/>
      <c r="X516" s="39"/>
      <c r="Y516" s="39"/>
      <c r="Z516" s="39"/>
      <c r="AA516" s="39"/>
      <c r="AB516" s="39"/>
      <c r="AC516" s="39"/>
      <c r="AD516" s="39"/>
      <c r="AE516" s="39"/>
      <c r="AT516" s="18" t="s">
        <v>183</v>
      </c>
      <c r="AU516" s="18" t="s">
        <v>83</v>
      </c>
    </row>
    <row r="517" spans="1:65" s="2" customFormat="1" ht="37.8" customHeight="1">
      <c r="A517" s="39"/>
      <c r="B517" s="40"/>
      <c r="C517" s="214" t="s">
        <v>1600</v>
      </c>
      <c r="D517" s="214" t="s">
        <v>177</v>
      </c>
      <c r="E517" s="215" t="s">
        <v>1961</v>
      </c>
      <c r="F517" s="216" t="s">
        <v>1962</v>
      </c>
      <c r="G517" s="217" t="s">
        <v>342</v>
      </c>
      <c r="H517" s="218">
        <v>3.1</v>
      </c>
      <c r="I517" s="219"/>
      <c r="J517" s="220">
        <f>ROUND(I517*H517,2)</f>
        <v>0</v>
      </c>
      <c r="K517" s="221"/>
      <c r="L517" s="45"/>
      <c r="M517" s="222" t="s">
        <v>19</v>
      </c>
      <c r="N517" s="223" t="s">
        <v>44</v>
      </c>
      <c r="O517" s="85"/>
      <c r="P517" s="224">
        <f>O517*H517</f>
        <v>0</v>
      </c>
      <c r="Q517" s="224">
        <v>0.00217</v>
      </c>
      <c r="R517" s="224">
        <f>Q517*H517</f>
        <v>0.006727</v>
      </c>
      <c r="S517" s="224">
        <v>0</v>
      </c>
      <c r="T517" s="225">
        <f>S517*H517</f>
        <v>0</v>
      </c>
      <c r="U517" s="39"/>
      <c r="V517" s="39"/>
      <c r="W517" s="39"/>
      <c r="X517" s="39"/>
      <c r="Y517" s="39"/>
      <c r="Z517" s="39"/>
      <c r="AA517" s="39"/>
      <c r="AB517" s="39"/>
      <c r="AC517" s="39"/>
      <c r="AD517" s="39"/>
      <c r="AE517" s="39"/>
      <c r="AR517" s="226" t="s">
        <v>296</v>
      </c>
      <c r="AT517" s="226" t="s">
        <v>177</v>
      </c>
      <c r="AU517" s="226" t="s">
        <v>83</v>
      </c>
      <c r="AY517" s="18" t="s">
        <v>175</v>
      </c>
      <c r="BE517" s="227">
        <f>IF(N517="základní",J517,0)</f>
        <v>0</v>
      </c>
      <c r="BF517" s="227">
        <f>IF(N517="snížená",J517,0)</f>
        <v>0</v>
      </c>
      <c r="BG517" s="227">
        <f>IF(N517="zákl. přenesená",J517,0)</f>
        <v>0</v>
      </c>
      <c r="BH517" s="227">
        <f>IF(N517="sníž. přenesená",J517,0)</f>
        <v>0</v>
      </c>
      <c r="BI517" s="227">
        <f>IF(N517="nulová",J517,0)</f>
        <v>0</v>
      </c>
      <c r="BJ517" s="18" t="s">
        <v>81</v>
      </c>
      <c r="BK517" s="227">
        <f>ROUND(I517*H517,2)</f>
        <v>0</v>
      </c>
      <c r="BL517" s="18" t="s">
        <v>296</v>
      </c>
      <c r="BM517" s="226" t="s">
        <v>2718</v>
      </c>
    </row>
    <row r="518" spans="1:47" s="2" customFormat="1" ht="12">
      <c r="A518" s="39"/>
      <c r="B518" s="40"/>
      <c r="C518" s="41"/>
      <c r="D518" s="228" t="s">
        <v>183</v>
      </c>
      <c r="E518" s="41"/>
      <c r="F518" s="229" t="s">
        <v>1964</v>
      </c>
      <c r="G518" s="41"/>
      <c r="H518" s="41"/>
      <c r="I518" s="230"/>
      <c r="J518" s="41"/>
      <c r="K518" s="41"/>
      <c r="L518" s="45"/>
      <c r="M518" s="231"/>
      <c r="N518" s="232"/>
      <c r="O518" s="85"/>
      <c r="P518" s="85"/>
      <c r="Q518" s="85"/>
      <c r="R518" s="85"/>
      <c r="S518" s="85"/>
      <c r="T518" s="86"/>
      <c r="U518" s="39"/>
      <c r="V518" s="39"/>
      <c r="W518" s="39"/>
      <c r="X518" s="39"/>
      <c r="Y518" s="39"/>
      <c r="Z518" s="39"/>
      <c r="AA518" s="39"/>
      <c r="AB518" s="39"/>
      <c r="AC518" s="39"/>
      <c r="AD518" s="39"/>
      <c r="AE518" s="39"/>
      <c r="AT518" s="18" t="s">
        <v>183</v>
      </c>
      <c r="AU518" s="18" t="s">
        <v>83</v>
      </c>
    </row>
    <row r="519" spans="1:65" s="2" customFormat="1" ht="44.25" customHeight="1">
      <c r="A519" s="39"/>
      <c r="B519" s="40"/>
      <c r="C519" s="214" t="s">
        <v>1601</v>
      </c>
      <c r="D519" s="214" t="s">
        <v>177</v>
      </c>
      <c r="E519" s="215" t="s">
        <v>1966</v>
      </c>
      <c r="F519" s="216" t="s">
        <v>1967</v>
      </c>
      <c r="G519" s="217" t="s">
        <v>281</v>
      </c>
      <c r="H519" s="218">
        <v>0.219</v>
      </c>
      <c r="I519" s="219"/>
      <c r="J519" s="220">
        <f>ROUND(I519*H519,2)</f>
        <v>0</v>
      </c>
      <c r="K519" s="221"/>
      <c r="L519" s="45"/>
      <c r="M519" s="222" t="s">
        <v>19</v>
      </c>
      <c r="N519" s="223" t="s">
        <v>44</v>
      </c>
      <c r="O519" s="85"/>
      <c r="P519" s="224">
        <f>O519*H519</f>
        <v>0</v>
      </c>
      <c r="Q519" s="224">
        <v>0</v>
      </c>
      <c r="R519" s="224">
        <f>Q519*H519</f>
        <v>0</v>
      </c>
      <c r="S519" s="224">
        <v>0</v>
      </c>
      <c r="T519" s="225">
        <f>S519*H519</f>
        <v>0</v>
      </c>
      <c r="U519" s="39"/>
      <c r="V519" s="39"/>
      <c r="W519" s="39"/>
      <c r="X519" s="39"/>
      <c r="Y519" s="39"/>
      <c r="Z519" s="39"/>
      <c r="AA519" s="39"/>
      <c r="AB519" s="39"/>
      <c r="AC519" s="39"/>
      <c r="AD519" s="39"/>
      <c r="AE519" s="39"/>
      <c r="AR519" s="226" t="s">
        <v>296</v>
      </c>
      <c r="AT519" s="226" t="s">
        <v>177</v>
      </c>
      <c r="AU519" s="226" t="s">
        <v>83</v>
      </c>
      <c r="AY519" s="18" t="s">
        <v>175</v>
      </c>
      <c r="BE519" s="227">
        <f>IF(N519="základní",J519,0)</f>
        <v>0</v>
      </c>
      <c r="BF519" s="227">
        <f>IF(N519="snížená",J519,0)</f>
        <v>0</v>
      </c>
      <c r="BG519" s="227">
        <f>IF(N519="zákl. přenesená",J519,0)</f>
        <v>0</v>
      </c>
      <c r="BH519" s="227">
        <f>IF(N519="sníž. přenesená",J519,0)</f>
        <v>0</v>
      </c>
      <c r="BI519" s="227">
        <f>IF(N519="nulová",J519,0)</f>
        <v>0</v>
      </c>
      <c r="BJ519" s="18" t="s">
        <v>81</v>
      </c>
      <c r="BK519" s="227">
        <f>ROUND(I519*H519,2)</f>
        <v>0</v>
      </c>
      <c r="BL519" s="18" t="s">
        <v>296</v>
      </c>
      <c r="BM519" s="226" t="s">
        <v>2719</v>
      </c>
    </row>
    <row r="520" spans="1:47" s="2" customFormat="1" ht="12">
      <c r="A520" s="39"/>
      <c r="B520" s="40"/>
      <c r="C520" s="41"/>
      <c r="D520" s="228" t="s">
        <v>183</v>
      </c>
      <c r="E520" s="41"/>
      <c r="F520" s="229" t="s">
        <v>1969</v>
      </c>
      <c r="G520" s="41"/>
      <c r="H520" s="41"/>
      <c r="I520" s="230"/>
      <c r="J520" s="41"/>
      <c r="K520" s="41"/>
      <c r="L520" s="45"/>
      <c r="M520" s="231"/>
      <c r="N520" s="232"/>
      <c r="O520" s="85"/>
      <c r="P520" s="85"/>
      <c r="Q520" s="85"/>
      <c r="R520" s="85"/>
      <c r="S520" s="85"/>
      <c r="T520" s="86"/>
      <c r="U520" s="39"/>
      <c r="V520" s="39"/>
      <c r="W520" s="39"/>
      <c r="X520" s="39"/>
      <c r="Y520" s="39"/>
      <c r="Z520" s="39"/>
      <c r="AA520" s="39"/>
      <c r="AB520" s="39"/>
      <c r="AC520" s="39"/>
      <c r="AD520" s="39"/>
      <c r="AE520" s="39"/>
      <c r="AT520" s="18" t="s">
        <v>183</v>
      </c>
      <c r="AU520" s="18" t="s">
        <v>83</v>
      </c>
    </row>
    <row r="521" spans="1:63" s="12" customFormat="1" ht="22.8" customHeight="1">
      <c r="A521" s="12"/>
      <c r="B521" s="198"/>
      <c r="C521" s="199"/>
      <c r="D521" s="200" t="s">
        <v>72</v>
      </c>
      <c r="E521" s="212" t="s">
        <v>2720</v>
      </c>
      <c r="F521" s="212" t="s">
        <v>2721</v>
      </c>
      <c r="G521" s="199"/>
      <c r="H521" s="199"/>
      <c r="I521" s="202"/>
      <c r="J521" s="213">
        <f>BK521</f>
        <v>0</v>
      </c>
      <c r="K521" s="199"/>
      <c r="L521" s="204"/>
      <c r="M521" s="205"/>
      <c r="N521" s="206"/>
      <c r="O521" s="206"/>
      <c r="P521" s="207">
        <f>SUM(P522:P551)</f>
        <v>0</v>
      </c>
      <c r="Q521" s="206"/>
      <c r="R521" s="207">
        <f>SUM(R522:R551)</f>
        <v>0.78696654</v>
      </c>
      <c r="S521" s="206"/>
      <c r="T521" s="208">
        <f>SUM(T522:T551)</f>
        <v>0</v>
      </c>
      <c r="U521" s="12"/>
      <c r="V521" s="12"/>
      <c r="W521" s="12"/>
      <c r="X521" s="12"/>
      <c r="Y521" s="12"/>
      <c r="Z521" s="12"/>
      <c r="AA521" s="12"/>
      <c r="AB521" s="12"/>
      <c r="AC521" s="12"/>
      <c r="AD521" s="12"/>
      <c r="AE521" s="12"/>
      <c r="AR521" s="209" t="s">
        <v>83</v>
      </c>
      <c r="AT521" s="210" t="s">
        <v>72</v>
      </c>
      <c r="AU521" s="210" t="s">
        <v>81</v>
      </c>
      <c r="AY521" s="209" t="s">
        <v>175</v>
      </c>
      <c r="BK521" s="211">
        <f>SUM(BK522:BK551)</f>
        <v>0</v>
      </c>
    </row>
    <row r="522" spans="1:65" s="2" customFormat="1" ht="33" customHeight="1">
      <c r="A522" s="39"/>
      <c r="B522" s="40"/>
      <c r="C522" s="214" t="s">
        <v>1602</v>
      </c>
      <c r="D522" s="214" t="s">
        <v>177</v>
      </c>
      <c r="E522" s="215" t="s">
        <v>2722</v>
      </c>
      <c r="F522" s="216" t="s">
        <v>2723</v>
      </c>
      <c r="G522" s="217" t="s">
        <v>180</v>
      </c>
      <c r="H522" s="218">
        <v>17.25</v>
      </c>
      <c r="I522" s="219"/>
      <c r="J522" s="220">
        <f>ROUND(I522*H522,2)</f>
        <v>0</v>
      </c>
      <c r="K522" s="221"/>
      <c r="L522" s="45"/>
      <c r="M522" s="222" t="s">
        <v>19</v>
      </c>
      <c r="N522" s="223" t="s">
        <v>44</v>
      </c>
      <c r="O522" s="85"/>
      <c r="P522" s="224">
        <f>O522*H522</f>
        <v>0</v>
      </c>
      <c r="Q522" s="224">
        <v>0.00027</v>
      </c>
      <c r="R522" s="224">
        <f>Q522*H522</f>
        <v>0.0046575</v>
      </c>
      <c r="S522" s="224">
        <v>0</v>
      </c>
      <c r="T522" s="225">
        <f>S522*H522</f>
        <v>0</v>
      </c>
      <c r="U522" s="39"/>
      <c r="V522" s="39"/>
      <c r="W522" s="39"/>
      <c r="X522" s="39"/>
      <c r="Y522" s="39"/>
      <c r="Z522" s="39"/>
      <c r="AA522" s="39"/>
      <c r="AB522" s="39"/>
      <c r="AC522" s="39"/>
      <c r="AD522" s="39"/>
      <c r="AE522" s="39"/>
      <c r="AR522" s="226" t="s">
        <v>296</v>
      </c>
      <c r="AT522" s="226" t="s">
        <v>177</v>
      </c>
      <c r="AU522" s="226" t="s">
        <v>83</v>
      </c>
      <c r="AY522" s="18" t="s">
        <v>175</v>
      </c>
      <c r="BE522" s="227">
        <f>IF(N522="základní",J522,0)</f>
        <v>0</v>
      </c>
      <c r="BF522" s="227">
        <f>IF(N522="snížená",J522,0)</f>
        <v>0</v>
      </c>
      <c r="BG522" s="227">
        <f>IF(N522="zákl. přenesená",J522,0)</f>
        <v>0</v>
      </c>
      <c r="BH522" s="227">
        <f>IF(N522="sníž. přenesená",J522,0)</f>
        <v>0</v>
      </c>
      <c r="BI522" s="227">
        <f>IF(N522="nulová",J522,0)</f>
        <v>0</v>
      </c>
      <c r="BJ522" s="18" t="s">
        <v>81</v>
      </c>
      <c r="BK522" s="227">
        <f>ROUND(I522*H522,2)</f>
        <v>0</v>
      </c>
      <c r="BL522" s="18" t="s">
        <v>296</v>
      </c>
      <c r="BM522" s="226" t="s">
        <v>2724</v>
      </c>
    </row>
    <row r="523" spans="1:47" s="2" customFormat="1" ht="12">
      <c r="A523" s="39"/>
      <c r="B523" s="40"/>
      <c r="C523" s="41"/>
      <c r="D523" s="228" t="s">
        <v>183</v>
      </c>
      <c r="E523" s="41"/>
      <c r="F523" s="229" t="s">
        <v>2725</v>
      </c>
      <c r="G523" s="41"/>
      <c r="H523" s="41"/>
      <c r="I523" s="230"/>
      <c r="J523" s="41"/>
      <c r="K523" s="41"/>
      <c r="L523" s="45"/>
      <c r="M523" s="231"/>
      <c r="N523" s="232"/>
      <c r="O523" s="85"/>
      <c r="P523" s="85"/>
      <c r="Q523" s="85"/>
      <c r="R523" s="85"/>
      <c r="S523" s="85"/>
      <c r="T523" s="86"/>
      <c r="U523" s="39"/>
      <c r="V523" s="39"/>
      <c r="W523" s="39"/>
      <c r="X523" s="39"/>
      <c r="Y523" s="39"/>
      <c r="Z523" s="39"/>
      <c r="AA523" s="39"/>
      <c r="AB523" s="39"/>
      <c r="AC523" s="39"/>
      <c r="AD523" s="39"/>
      <c r="AE523" s="39"/>
      <c r="AT523" s="18" t="s">
        <v>183</v>
      </c>
      <c r="AU523" s="18" t="s">
        <v>83</v>
      </c>
    </row>
    <row r="524" spans="1:51" s="13" customFormat="1" ht="12">
      <c r="A524" s="13"/>
      <c r="B524" s="233"/>
      <c r="C524" s="234"/>
      <c r="D524" s="235" t="s">
        <v>189</v>
      </c>
      <c r="E524" s="236" t="s">
        <v>19</v>
      </c>
      <c r="F524" s="237" t="s">
        <v>2726</v>
      </c>
      <c r="G524" s="234"/>
      <c r="H524" s="238">
        <v>11.25</v>
      </c>
      <c r="I524" s="239"/>
      <c r="J524" s="234"/>
      <c r="K524" s="234"/>
      <c r="L524" s="240"/>
      <c r="M524" s="241"/>
      <c r="N524" s="242"/>
      <c r="O524" s="242"/>
      <c r="P524" s="242"/>
      <c r="Q524" s="242"/>
      <c r="R524" s="242"/>
      <c r="S524" s="242"/>
      <c r="T524" s="243"/>
      <c r="U524" s="13"/>
      <c r="V524" s="13"/>
      <c r="W524" s="13"/>
      <c r="X524" s="13"/>
      <c r="Y524" s="13"/>
      <c r="Z524" s="13"/>
      <c r="AA524" s="13"/>
      <c r="AB524" s="13"/>
      <c r="AC524" s="13"/>
      <c r="AD524" s="13"/>
      <c r="AE524" s="13"/>
      <c r="AT524" s="244" t="s">
        <v>189</v>
      </c>
      <c r="AU524" s="244" t="s">
        <v>83</v>
      </c>
      <c r="AV524" s="13" t="s">
        <v>83</v>
      </c>
      <c r="AW524" s="13" t="s">
        <v>35</v>
      </c>
      <c r="AX524" s="13" t="s">
        <v>73</v>
      </c>
      <c r="AY524" s="244" t="s">
        <v>175</v>
      </c>
    </row>
    <row r="525" spans="1:51" s="13" customFormat="1" ht="12">
      <c r="A525" s="13"/>
      <c r="B525" s="233"/>
      <c r="C525" s="234"/>
      <c r="D525" s="235" t="s">
        <v>189</v>
      </c>
      <c r="E525" s="236" t="s">
        <v>19</v>
      </c>
      <c r="F525" s="237" t="s">
        <v>2727</v>
      </c>
      <c r="G525" s="234"/>
      <c r="H525" s="238">
        <v>6</v>
      </c>
      <c r="I525" s="239"/>
      <c r="J525" s="234"/>
      <c r="K525" s="234"/>
      <c r="L525" s="240"/>
      <c r="M525" s="241"/>
      <c r="N525" s="242"/>
      <c r="O525" s="242"/>
      <c r="P525" s="242"/>
      <c r="Q525" s="242"/>
      <c r="R525" s="242"/>
      <c r="S525" s="242"/>
      <c r="T525" s="243"/>
      <c r="U525" s="13"/>
      <c r="V525" s="13"/>
      <c r="W525" s="13"/>
      <c r="X525" s="13"/>
      <c r="Y525" s="13"/>
      <c r="Z525" s="13"/>
      <c r="AA525" s="13"/>
      <c r="AB525" s="13"/>
      <c r="AC525" s="13"/>
      <c r="AD525" s="13"/>
      <c r="AE525" s="13"/>
      <c r="AT525" s="244" t="s">
        <v>189</v>
      </c>
      <c r="AU525" s="244" t="s">
        <v>83</v>
      </c>
      <c r="AV525" s="13" t="s">
        <v>83</v>
      </c>
      <c r="AW525" s="13" t="s">
        <v>35</v>
      </c>
      <c r="AX525" s="13" t="s">
        <v>73</v>
      </c>
      <c r="AY525" s="244" t="s">
        <v>175</v>
      </c>
    </row>
    <row r="526" spans="1:51" s="14" customFormat="1" ht="12">
      <c r="A526" s="14"/>
      <c r="B526" s="245"/>
      <c r="C526" s="246"/>
      <c r="D526" s="235" t="s">
        <v>189</v>
      </c>
      <c r="E526" s="247" t="s">
        <v>19</v>
      </c>
      <c r="F526" s="248" t="s">
        <v>198</v>
      </c>
      <c r="G526" s="246"/>
      <c r="H526" s="249">
        <v>17.25</v>
      </c>
      <c r="I526" s="250"/>
      <c r="J526" s="246"/>
      <c r="K526" s="246"/>
      <c r="L526" s="251"/>
      <c r="M526" s="252"/>
      <c r="N526" s="253"/>
      <c r="O526" s="253"/>
      <c r="P526" s="253"/>
      <c r="Q526" s="253"/>
      <c r="R526" s="253"/>
      <c r="S526" s="253"/>
      <c r="T526" s="254"/>
      <c r="U526" s="14"/>
      <c r="V526" s="14"/>
      <c r="W526" s="14"/>
      <c r="X526" s="14"/>
      <c r="Y526" s="14"/>
      <c r="Z526" s="14"/>
      <c r="AA526" s="14"/>
      <c r="AB526" s="14"/>
      <c r="AC526" s="14"/>
      <c r="AD526" s="14"/>
      <c r="AE526" s="14"/>
      <c r="AT526" s="255" t="s">
        <v>189</v>
      </c>
      <c r="AU526" s="255" t="s">
        <v>83</v>
      </c>
      <c r="AV526" s="14" t="s">
        <v>181</v>
      </c>
      <c r="AW526" s="14" t="s">
        <v>35</v>
      </c>
      <c r="AX526" s="14" t="s">
        <v>81</v>
      </c>
      <c r="AY526" s="255" t="s">
        <v>175</v>
      </c>
    </row>
    <row r="527" spans="1:65" s="2" customFormat="1" ht="24.15" customHeight="1">
      <c r="A527" s="39"/>
      <c r="B527" s="40"/>
      <c r="C527" s="267" t="s">
        <v>1603</v>
      </c>
      <c r="D527" s="267" t="s">
        <v>307</v>
      </c>
      <c r="E527" s="268" t="s">
        <v>2728</v>
      </c>
      <c r="F527" s="269" t="s">
        <v>2729</v>
      </c>
      <c r="G527" s="270" t="s">
        <v>180</v>
      </c>
      <c r="H527" s="271">
        <v>17.25</v>
      </c>
      <c r="I527" s="272"/>
      <c r="J527" s="273">
        <f>ROUND(I527*H527,2)</f>
        <v>0</v>
      </c>
      <c r="K527" s="274"/>
      <c r="L527" s="275"/>
      <c r="M527" s="276" t="s">
        <v>19</v>
      </c>
      <c r="N527" s="277" t="s">
        <v>44</v>
      </c>
      <c r="O527" s="85"/>
      <c r="P527" s="224">
        <f>O527*H527</f>
        <v>0</v>
      </c>
      <c r="Q527" s="224">
        <v>0.03056</v>
      </c>
      <c r="R527" s="224">
        <f>Q527*H527</f>
        <v>0.52716</v>
      </c>
      <c r="S527" s="224">
        <v>0</v>
      </c>
      <c r="T527" s="225">
        <f>S527*H527</f>
        <v>0</v>
      </c>
      <c r="U527" s="39"/>
      <c r="V527" s="39"/>
      <c r="W527" s="39"/>
      <c r="X527" s="39"/>
      <c r="Y527" s="39"/>
      <c r="Z527" s="39"/>
      <c r="AA527" s="39"/>
      <c r="AB527" s="39"/>
      <c r="AC527" s="39"/>
      <c r="AD527" s="39"/>
      <c r="AE527" s="39"/>
      <c r="AR527" s="226" t="s">
        <v>396</v>
      </c>
      <c r="AT527" s="226" t="s">
        <v>307</v>
      </c>
      <c r="AU527" s="226" t="s">
        <v>83</v>
      </c>
      <c r="AY527" s="18" t="s">
        <v>175</v>
      </c>
      <c r="BE527" s="227">
        <f>IF(N527="základní",J527,0)</f>
        <v>0</v>
      </c>
      <c r="BF527" s="227">
        <f>IF(N527="snížená",J527,0)</f>
        <v>0</v>
      </c>
      <c r="BG527" s="227">
        <f>IF(N527="zákl. přenesená",J527,0)</f>
        <v>0</v>
      </c>
      <c r="BH527" s="227">
        <f>IF(N527="sníž. přenesená",J527,0)</f>
        <v>0</v>
      </c>
      <c r="BI527" s="227">
        <f>IF(N527="nulová",J527,0)</f>
        <v>0</v>
      </c>
      <c r="BJ527" s="18" t="s">
        <v>81</v>
      </c>
      <c r="BK527" s="227">
        <f>ROUND(I527*H527,2)</f>
        <v>0</v>
      </c>
      <c r="BL527" s="18" t="s">
        <v>296</v>
      </c>
      <c r="BM527" s="226" t="s">
        <v>2730</v>
      </c>
    </row>
    <row r="528" spans="1:65" s="2" customFormat="1" ht="37.8" customHeight="1">
      <c r="A528" s="39"/>
      <c r="B528" s="40"/>
      <c r="C528" s="214" t="s">
        <v>1604</v>
      </c>
      <c r="D528" s="214" t="s">
        <v>177</v>
      </c>
      <c r="E528" s="215" t="s">
        <v>2731</v>
      </c>
      <c r="F528" s="216" t="s">
        <v>2732</v>
      </c>
      <c r="G528" s="217" t="s">
        <v>358</v>
      </c>
      <c r="H528" s="218">
        <v>3</v>
      </c>
      <c r="I528" s="219"/>
      <c r="J528" s="220">
        <f>ROUND(I528*H528,2)</f>
        <v>0</v>
      </c>
      <c r="K528" s="221"/>
      <c r="L528" s="45"/>
      <c r="M528" s="222" t="s">
        <v>19</v>
      </c>
      <c r="N528" s="223" t="s">
        <v>44</v>
      </c>
      <c r="O528" s="85"/>
      <c r="P528" s="224">
        <f>O528*H528</f>
        <v>0</v>
      </c>
      <c r="Q528" s="224">
        <v>0</v>
      </c>
      <c r="R528" s="224">
        <f>Q528*H528</f>
        <v>0</v>
      </c>
      <c r="S528" s="224">
        <v>0</v>
      </c>
      <c r="T528" s="225">
        <f>S528*H528</f>
        <v>0</v>
      </c>
      <c r="U528" s="39"/>
      <c r="V528" s="39"/>
      <c r="W528" s="39"/>
      <c r="X528" s="39"/>
      <c r="Y528" s="39"/>
      <c r="Z528" s="39"/>
      <c r="AA528" s="39"/>
      <c r="AB528" s="39"/>
      <c r="AC528" s="39"/>
      <c r="AD528" s="39"/>
      <c r="AE528" s="39"/>
      <c r="AR528" s="226" t="s">
        <v>296</v>
      </c>
      <c r="AT528" s="226" t="s">
        <v>177</v>
      </c>
      <c r="AU528" s="226" t="s">
        <v>83</v>
      </c>
      <c r="AY528" s="18" t="s">
        <v>175</v>
      </c>
      <c r="BE528" s="227">
        <f>IF(N528="základní",J528,0)</f>
        <v>0</v>
      </c>
      <c r="BF528" s="227">
        <f>IF(N528="snížená",J528,0)</f>
        <v>0</v>
      </c>
      <c r="BG528" s="227">
        <f>IF(N528="zákl. přenesená",J528,0)</f>
        <v>0</v>
      </c>
      <c r="BH528" s="227">
        <f>IF(N528="sníž. přenesená",J528,0)</f>
        <v>0</v>
      </c>
      <c r="BI528" s="227">
        <f>IF(N528="nulová",J528,0)</f>
        <v>0</v>
      </c>
      <c r="BJ528" s="18" t="s">
        <v>81</v>
      </c>
      <c r="BK528" s="227">
        <f>ROUND(I528*H528,2)</f>
        <v>0</v>
      </c>
      <c r="BL528" s="18" t="s">
        <v>296</v>
      </c>
      <c r="BM528" s="226" t="s">
        <v>2733</v>
      </c>
    </row>
    <row r="529" spans="1:47" s="2" customFormat="1" ht="12">
      <c r="A529" s="39"/>
      <c r="B529" s="40"/>
      <c r="C529" s="41"/>
      <c r="D529" s="228" t="s">
        <v>183</v>
      </c>
      <c r="E529" s="41"/>
      <c r="F529" s="229" t="s">
        <v>2734</v>
      </c>
      <c r="G529" s="41"/>
      <c r="H529" s="41"/>
      <c r="I529" s="230"/>
      <c r="J529" s="41"/>
      <c r="K529" s="41"/>
      <c r="L529" s="45"/>
      <c r="M529" s="231"/>
      <c r="N529" s="232"/>
      <c r="O529" s="85"/>
      <c r="P529" s="85"/>
      <c r="Q529" s="85"/>
      <c r="R529" s="85"/>
      <c r="S529" s="85"/>
      <c r="T529" s="86"/>
      <c r="U529" s="39"/>
      <c r="V529" s="39"/>
      <c r="W529" s="39"/>
      <c r="X529" s="39"/>
      <c r="Y529" s="39"/>
      <c r="Z529" s="39"/>
      <c r="AA529" s="39"/>
      <c r="AB529" s="39"/>
      <c r="AC529" s="39"/>
      <c r="AD529" s="39"/>
      <c r="AE529" s="39"/>
      <c r="AT529" s="18" t="s">
        <v>183</v>
      </c>
      <c r="AU529" s="18" t="s">
        <v>83</v>
      </c>
    </row>
    <row r="530" spans="1:65" s="2" customFormat="1" ht="24.15" customHeight="1">
      <c r="A530" s="39"/>
      <c r="B530" s="40"/>
      <c r="C530" s="267" t="s">
        <v>2735</v>
      </c>
      <c r="D530" s="267" t="s">
        <v>307</v>
      </c>
      <c r="E530" s="268" t="s">
        <v>2736</v>
      </c>
      <c r="F530" s="269" t="s">
        <v>2737</v>
      </c>
      <c r="G530" s="270" t="s">
        <v>358</v>
      </c>
      <c r="H530" s="271">
        <v>3</v>
      </c>
      <c r="I530" s="272"/>
      <c r="J530" s="273">
        <f>ROUND(I530*H530,2)</f>
        <v>0</v>
      </c>
      <c r="K530" s="274"/>
      <c r="L530" s="275"/>
      <c r="M530" s="276" t="s">
        <v>19</v>
      </c>
      <c r="N530" s="277" t="s">
        <v>44</v>
      </c>
      <c r="O530" s="85"/>
      <c r="P530" s="224">
        <f>O530*H530</f>
        <v>0</v>
      </c>
      <c r="Q530" s="224">
        <v>0.0155</v>
      </c>
      <c r="R530" s="224">
        <f>Q530*H530</f>
        <v>0.0465</v>
      </c>
      <c r="S530" s="224">
        <v>0</v>
      </c>
      <c r="T530" s="225">
        <f>S530*H530</f>
        <v>0</v>
      </c>
      <c r="U530" s="39"/>
      <c r="V530" s="39"/>
      <c r="W530" s="39"/>
      <c r="X530" s="39"/>
      <c r="Y530" s="39"/>
      <c r="Z530" s="39"/>
      <c r="AA530" s="39"/>
      <c r="AB530" s="39"/>
      <c r="AC530" s="39"/>
      <c r="AD530" s="39"/>
      <c r="AE530" s="39"/>
      <c r="AR530" s="226" t="s">
        <v>396</v>
      </c>
      <c r="AT530" s="226" t="s">
        <v>307</v>
      </c>
      <c r="AU530" s="226" t="s">
        <v>83</v>
      </c>
      <c r="AY530" s="18" t="s">
        <v>175</v>
      </c>
      <c r="BE530" s="227">
        <f>IF(N530="základní",J530,0)</f>
        <v>0</v>
      </c>
      <c r="BF530" s="227">
        <f>IF(N530="snížená",J530,0)</f>
        <v>0</v>
      </c>
      <c r="BG530" s="227">
        <f>IF(N530="zákl. přenesená",J530,0)</f>
        <v>0</v>
      </c>
      <c r="BH530" s="227">
        <f>IF(N530="sníž. přenesená",J530,0)</f>
        <v>0</v>
      </c>
      <c r="BI530" s="227">
        <f>IF(N530="nulová",J530,0)</f>
        <v>0</v>
      </c>
      <c r="BJ530" s="18" t="s">
        <v>81</v>
      </c>
      <c r="BK530" s="227">
        <f>ROUND(I530*H530,2)</f>
        <v>0</v>
      </c>
      <c r="BL530" s="18" t="s">
        <v>296</v>
      </c>
      <c r="BM530" s="226" t="s">
        <v>2738</v>
      </c>
    </row>
    <row r="531" spans="1:65" s="2" customFormat="1" ht="37.8" customHeight="1">
      <c r="A531" s="39"/>
      <c r="B531" s="40"/>
      <c r="C531" s="214" t="s">
        <v>2739</v>
      </c>
      <c r="D531" s="214" t="s">
        <v>177</v>
      </c>
      <c r="E531" s="215" t="s">
        <v>2740</v>
      </c>
      <c r="F531" s="216" t="s">
        <v>2741</v>
      </c>
      <c r="G531" s="217" t="s">
        <v>358</v>
      </c>
      <c r="H531" s="218">
        <v>2</v>
      </c>
      <c r="I531" s="219"/>
      <c r="J531" s="220">
        <f>ROUND(I531*H531,2)</f>
        <v>0</v>
      </c>
      <c r="K531" s="221"/>
      <c r="L531" s="45"/>
      <c r="M531" s="222" t="s">
        <v>19</v>
      </c>
      <c r="N531" s="223" t="s">
        <v>44</v>
      </c>
      <c r="O531" s="85"/>
      <c r="P531" s="224">
        <f>O531*H531</f>
        <v>0</v>
      </c>
      <c r="Q531" s="224">
        <v>0</v>
      </c>
      <c r="R531" s="224">
        <f>Q531*H531</f>
        <v>0</v>
      </c>
      <c r="S531" s="224">
        <v>0</v>
      </c>
      <c r="T531" s="225">
        <f>S531*H531</f>
        <v>0</v>
      </c>
      <c r="U531" s="39"/>
      <c r="V531" s="39"/>
      <c r="W531" s="39"/>
      <c r="X531" s="39"/>
      <c r="Y531" s="39"/>
      <c r="Z531" s="39"/>
      <c r="AA531" s="39"/>
      <c r="AB531" s="39"/>
      <c r="AC531" s="39"/>
      <c r="AD531" s="39"/>
      <c r="AE531" s="39"/>
      <c r="AR531" s="226" t="s">
        <v>296</v>
      </c>
      <c r="AT531" s="226" t="s">
        <v>177</v>
      </c>
      <c r="AU531" s="226" t="s">
        <v>83</v>
      </c>
      <c r="AY531" s="18" t="s">
        <v>175</v>
      </c>
      <c r="BE531" s="227">
        <f>IF(N531="základní",J531,0)</f>
        <v>0</v>
      </c>
      <c r="BF531" s="227">
        <f>IF(N531="snížená",J531,0)</f>
        <v>0</v>
      </c>
      <c r="BG531" s="227">
        <f>IF(N531="zákl. přenesená",J531,0)</f>
        <v>0</v>
      </c>
      <c r="BH531" s="227">
        <f>IF(N531="sníž. přenesená",J531,0)</f>
        <v>0</v>
      </c>
      <c r="BI531" s="227">
        <f>IF(N531="nulová",J531,0)</f>
        <v>0</v>
      </c>
      <c r="BJ531" s="18" t="s">
        <v>81</v>
      </c>
      <c r="BK531" s="227">
        <f>ROUND(I531*H531,2)</f>
        <v>0</v>
      </c>
      <c r="BL531" s="18" t="s">
        <v>296</v>
      </c>
      <c r="BM531" s="226" t="s">
        <v>2742</v>
      </c>
    </row>
    <row r="532" spans="1:47" s="2" customFormat="1" ht="12">
      <c r="A532" s="39"/>
      <c r="B532" s="40"/>
      <c r="C532" s="41"/>
      <c r="D532" s="228" t="s">
        <v>183</v>
      </c>
      <c r="E532" s="41"/>
      <c r="F532" s="229" t="s">
        <v>2743</v>
      </c>
      <c r="G532" s="41"/>
      <c r="H532" s="41"/>
      <c r="I532" s="230"/>
      <c r="J532" s="41"/>
      <c r="K532" s="41"/>
      <c r="L532" s="45"/>
      <c r="M532" s="231"/>
      <c r="N532" s="232"/>
      <c r="O532" s="85"/>
      <c r="P532" s="85"/>
      <c r="Q532" s="85"/>
      <c r="R532" s="85"/>
      <c r="S532" s="85"/>
      <c r="T532" s="86"/>
      <c r="U532" s="39"/>
      <c r="V532" s="39"/>
      <c r="W532" s="39"/>
      <c r="X532" s="39"/>
      <c r="Y532" s="39"/>
      <c r="Z532" s="39"/>
      <c r="AA532" s="39"/>
      <c r="AB532" s="39"/>
      <c r="AC532" s="39"/>
      <c r="AD532" s="39"/>
      <c r="AE532" s="39"/>
      <c r="AT532" s="18" t="s">
        <v>183</v>
      </c>
      <c r="AU532" s="18" t="s">
        <v>83</v>
      </c>
    </row>
    <row r="533" spans="1:65" s="2" customFormat="1" ht="24.15" customHeight="1">
      <c r="A533" s="39"/>
      <c r="B533" s="40"/>
      <c r="C533" s="267" t="s">
        <v>2744</v>
      </c>
      <c r="D533" s="267" t="s">
        <v>307</v>
      </c>
      <c r="E533" s="268" t="s">
        <v>2745</v>
      </c>
      <c r="F533" s="269" t="s">
        <v>2746</v>
      </c>
      <c r="G533" s="270" t="s">
        <v>358</v>
      </c>
      <c r="H533" s="271">
        <v>2</v>
      </c>
      <c r="I533" s="272"/>
      <c r="J533" s="273">
        <f>ROUND(I533*H533,2)</f>
        <v>0</v>
      </c>
      <c r="K533" s="274"/>
      <c r="L533" s="275"/>
      <c r="M533" s="276" t="s">
        <v>19</v>
      </c>
      <c r="N533" s="277" t="s">
        <v>44</v>
      </c>
      <c r="O533" s="85"/>
      <c r="P533" s="224">
        <f>O533*H533</f>
        <v>0</v>
      </c>
      <c r="Q533" s="224">
        <v>0.0175</v>
      </c>
      <c r="R533" s="224">
        <f>Q533*H533</f>
        <v>0.035</v>
      </c>
      <c r="S533" s="224">
        <v>0</v>
      </c>
      <c r="T533" s="225">
        <f>S533*H533</f>
        <v>0</v>
      </c>
      <c r="U533" s="39"/>
      <c r="V533" s="39"/>
      <c r="W533" s="39"/>
      <c r="X533" s="39"/>
      <c r="Y533" s="39"/>
      <c r="Z533" s="39"/>
      <c r="AA533" s="39"/>
      <c r="AB533" s="39"/>
      <c r="AC533" s="39"/>
      <c r="AD533" s="39"/>
      <c r="AE533" s="39"/>
      <c r="AR533" s="226" t="s">
        <v>396</v>
      </c>
      <c r="AT533" s="226" t="s">
        <v>307</v>
      </c>
      <c r="AU533" s="226" t="s">
        <v>83</v>
      </c>
      <c r="AY533" s="18" t="s">
        <v>175</v>
      </c>
      <c r="BE533" s="227">
        <f>IF(N533="základní",J533,0)</f>
        <v>0</v>
      </c>
      <c r="BF533" s="227">
        <f>IF(N533="snížená",J533,0)</f>
        <v>0</v>
      </c>
      <c r="BG533" s="227">
        <f>IF(N533="zákl. přenesená",J533,0)</f>
        <v>0</v>
      </c>
      <c r="BH533" s="227">
        <f>IF(N533="sníž. přenesená",J533,0)</f>
        <v>0</v>
      </c>
      <c r="BI533" s="227">
        <f>IF(N533="nulová",J533,0)</f>
        <v>0</v>
      </c>
      <c r="BJ533" s="18" t="s">
        <v>81</v>
      </c>
      <c r="BK533" s="227">
        <f>ROUND(I533*H533,2)</f>
        <v>0</v>
      </c>
      <c r="BL533" s="18" t="s">
        <v>296</v>
      </c>
      <c r="BM533" s="226" t="s">
        <v>2747</v>
      </c>
    </row>
    <row r="534" spans="1:65" s="2" customFormat="1" ht="37.8" customHeight="1">
      <c r="A534" s="39"/>
      <c r="B534" s="40"/>
      <c r="C534" s="214" t="s">
        <v>2748</v>
      </c>
      <c r="D534" s="214" t="s">
        <v>177</v>
      </c>
      <c r="E534" s="215" t="s">
        <v>2749</v>
      </c>
      <c r="F534" s="216" t="s">
        <v>2750</v>
      </c>
      <c r="G534" s="217" t="s">
        <v>358</v>
      </c>
      <c r="H534" s="218">
        <v>1</v>
      </c>
      <c r="I534" s="219"/>
      <c r="J534" s="220">
        <f>ROUND(I534*H534,2)</f>
        <v>0</v>
      </c>
      <c r="K534" s="221"/>
      <c r="L534" s="45"/>
      <c r="M534" s="222" t="s">
        <v>19</v>
      </c>
      <c r="N534" s="223" t="s">
        <v>44</v>
      </c>
      <c r="O534" s="85"/>
      <c r="P534" s="224">
        <f>O534*H534</f>
        <v>0</v>
      </c>
      <c r="Q534" s="224">
        <v>0.00092</v>
      </c>
      <c r="R534" s="224">
        <f>Q534*H534</f>
        <v>0.00092</v>
      </c>
      <c r="S534" s="224">
        <v>0</v>
      </c>
      <c r="T534" s="225">
        <f>S534*H534</f>
        <v>0</v>
      </c>
      <c r="U534" s="39"/>
      <c r="V534" s="39"/>
      <c r="W534" s="39"/>
      <c r="X534" s="39"/>
      <c r="Y534" s="39"/>
      <c r="Z534" s="39"/>
      <c r="AA534" s="39"/>
      <c r="AB534" s="39"/>
      <c r="AC534" s="39"/>
      <c r="AD534" s="39"/>
      <c r="AE534" s="39"/>
      <c r="AR534" s="226" t="s">
        <v>296</v>
      </c>
      <c r="AT534" s="226" t="s">
        <v>177</v>
      </c>
      <c r="AU534" s="226" t="s">
        <v>83</v>
      </c>
      <c r="AY534" s="18" t="s">
        <v>175</v>
      </c>
      <c r="BE534" s="227">
        <f>IF(N534="základní",J534,0)</f>
        <v>0</v>
      </c>
      <c r="BF534" s="227">
        <f>IF(N534="snížená",J534,0)</f>
        <v>0</v>
      </c>
      <c r="BG534" s="227">
        <f>IF(N534="zákl. přenesená",J534,0)</f>
        <v>0</v>
      </c>
      <c r="BH534" s="227">
        <f>IF(N534="sníž. přenesená",J534,0)</f>
        <v>0</v>
      </c>
      <c r="BI534" s="227">
        <f>IF(N534="nulová",J534,0)</f>
        <v>0</v>
      </c>
      <c r="BJ534" s="18" t="s">
        <v>81</v>
      </c>
      <c r="BK534" s="227">
        <f>ROUND(I534*H534,2)</f>
        <v>0</v>
      </c>
      <c r="BL534" s="18" t="s">
        <v>296</v>
      </c>
      <c r="BM534" s="226" t="s">
        <v>2751</v>
      </c>
    </row>
    <row r="535" spans="1:47" s="2" customFormat="1" ht="12">
      <c r="A535" s="39"/>
      <c r="B535" s="40"/>
      <c r="C535" s="41"/>
      <c r="D535" s="228" t="s">
        <v>183</v>
      </c>
      <c r="E535" s="41"/>
      <c r="F535" s="229" t="s">
        <v>2752</v>
      </c>
      <c r="G535" s="41"/>
      <c r="H535" s="41"/>
      <c r="I535" s="230"/>
      <c r="J535" s="41"/>
      <c r="K535" s="41"/>
      <c r="L535" s="45"/>
      <c r="M535" s="231"/>
      <c r="N535" s="232"/>
      <c r="O535" s="85"/>
      <c r="P535" s="85"/>
      <c r="Q535" s="85"/>
      <c r="R535" s="85"/>
      <c r="S535" s="85"/>
      <c r="T535" s="86"/>
      <c r="U535" s="39"/>
      <c r="V535" s="39"/>
      <c r="W535" s="39"/>
      <c r="X535" s="39"/>
      <c r="Y535" s="39"/>
      <c r="Z535" s="39"/>
      <c r="AA535" s="39"/>
      <c r="AB535" s="39"/>
      <c r="AC535" s="39"/>
      <c r="AD535" s="39"/>
      <c r="AE535" s="39"/>
      <c r="AT535" s="18" t="s">
        <v>183</v>
      </c>
      <c r="AU535" s="18" t="s">
        <v>83</v>
      </c>
    </row>
    <row r="536" spans="1:65" s="2" customFormat="1" ht="37.8" customHeight="1">
      <c r="A536" s="39"/>
      <c r="B536" s="40"/>
      <c r="C536" s="267" t="s">
        <v>2753</v>
      </c>
      <c r="D536" s="267" t="s">
        <v>307</v>
      </c>
      <c r="E536" s="268" t="s">
        <v>2754</v>
      </c>
      <c r="F536" s="269" t="s">
        <v>2755</v>
      </c>
      <c r="G536" s="270" t="s">
        <v>180</v>
      </c>
      <c r="H536" s="271">
        <v>3.191</v>
      </c>
      <c r="I536" s="272"/>
      <c r="J536" s="273">
        <f>ROUND(I536*H536,2)</f>
        <v>0</v>
      </c>
      <c r="K536" s="274"/>
      <c r="L536" s="275"/>
      <c r="M536" s="276" t="s">
        <v>19</v>
      </c>
      <c r="N536" s="277" t="s">
        <v>44</v>
      </c>
      <c r="O536" s="85"/>
      <c r="P536" s="224">
        <f>O536*H536</f>
        <v>0</v>
      </c>
      <c r="Q536" s="224">
        <v>0.02544</v>
      </c>
      <c r="R536" s="224">
        <f>Q536*H536</f>
        <v>0.08117904</v>
      </c>
      <c r="S536" s="224">
        <v>0</v>
      </c>
      <c r="T536" s="225">
        <f>S536*H536</f>
        <v>0</v>
      </c>
      <c r="U536" s="39"/>
      <c r="V536" s="39"/>
      <c r="W536" s="39"/>
      <c r="X536" s="39"/>
      <c r="Y536" s="39"/>
      <c r="Z536" s="39"/>
      <c r="AA536" s="39"/>
      <c r="AB536" s="39"/>
      <c r="AC536" s="39"/>
      <c r="AD536" s="39"/>
      <c r="AE536" s="39"/>
      <c r="AR536" s="226" t="s">
        <v>396</v>
      </c>
      <c r="AT536" s="226" t="s">
        <v>307</v>
      </c>
      <c r="AU536" s="226" t="s">
        <v>83</v>
      </c>
      <c r="AY536" s="18" t="s">
        <v>175</v>
      </c>
      <c r="BE536" s="227">
        <f>IF(N536="základní",J536,0)</f>
        <v>0</v>
      </c>
      <c r="BF536" s="227">
        <f>IF(N536="snížená",J536,0)</f>
        <v>0</v>
      </c>
      <c r="BG536" s="227">
        <f>IF(N536="zákl. přenesená",J536,0)</f>
        <v>0</v>
      </c>
      <c r="BH536" s="227">
        <f>IF(N536="sníž. přenesená",J536,0)</f>
        <v>0</v>
      </c>
      <c r="BI536" s="227">
        <f>IF(N536="nulová",J536,0)</f>
        <v>0</v>
      </c>
      <c r="BJ536" s="18" t="s">
        <v>81</v>
      </c>
      <c r="BK536" s="227">
        <f>ROUND(I536*H536,2)</f>
        <v>0</v>
      </c>
      <c r="BL536" s="18" t="s">
        <v>296</v>
      </c>
      <c r="BM536" s="226" t="s">
        <v>2756</v>
      </c>
    </row>
    <row r="537" spans="1:51" s="13" customFormat="1" ht="12">
      <c r="A537" s="13"/>
      <c r="B537" s="233"/>
      <c r="C537" s="234"/>
      <c r="D537" s="235" t="s">
        <v>189</v>
      </c>
      <c r="E537" s="236" t="s">
        <v>19</v>
      </c>
      <c r="F537" s="237" t="s">
        <v>2757</v>
      </c>
      <c r="G537" s="234"/>
      <c r="H537" s="238">
        <v>1.773</v>
      </c>
      <c r="I537" s="239"/>
      <c r="J537" s="234"/>
      <c r="K537" s="234"/>
      <c r="L537" s="240"/>
      <c r="M537" s="241"/>
      <c r="N537" s="242"/>
      <c r="O537" s="242"/>
      <c r="P537" s="242"/>
      <c r="Q537" s="242"/>
      <c r="R537" s="242"/>
      <c r="S537" s="242"/>
      <c r="T537" s="243"/>
      <c r="U537" s="13"/>
      <c r="V537" s="13"/>
      <c r="W537" s="13"/>
      <c r="X537" s="13"/>
      <c r="Y537" s="13"/>
      <c r="Z537" s="13"/>
      <c r="AA537" s="13"/>
      <c r="AB537" s="13"/>
      <c r="AC537" s="13"/>
      <c r="AD537" s="13"/>
      <c r="AE537" s="13"/>
      <c r="AT537" s="244" t="s">
        <v>189</v>
      </c>
      <c r="AU537" s="244" t="s">
        <v>83</v>
      </c>
      <c r="AV537" s="13" t="s">
        <v>83</v>
      </c>
      <c r="AW537" s="13" t="s">
        <v>35</v>
      </c>
      <c r="AX537" s="13" t="s">
        <v>81</v>
      </c>
      <c r="AY537" s="244" t="s">
        <v>175</v>
      </c>
    </row>
    <row r="538" spans="1:51" s="13" customFormat="1" ht="12">
      <c r="A538" s="13"/>
      <c r="B538" s="233"/>
      <c r="C538" s="234"/>
      <c r="D538" s="235" t="s">
        <v>189</v>
      </c>
      <c r="E538" s="234"/>
      <c r="F538" s="237" t="s">
        <v>2758</v>
      </c>
      <c r="G538" s="234"/>
      <c r="H538" s="238">
        <v>3.191</v>
      </c>
      <c r="I538" s="239"/>
      <c r="J538" s="234"/>
      <c r="K538" s="234"/>
      <c r="L538" s="240"/>
      <c r="M538" s="241"/>
      <c r="N538" s="242"/>
      <c r="O538" s="242"/>
      <c r="P538" s="242"/>
      <c r="Q538" s="242"/>
      <c r="R538" s="242"/>
      <c r="S538" s="242"/>
      <c r="T538" s="243"/>
      <c r="U538" s="13"/>
      <c r="V538" s="13"/>
      <c r="W538" s="13"/>
      <c r="X538" s="13"/>
      <c r="Y538" s="13"/>
      <c r="Z538" s="13"/>
      <c r="AA538" s="13"/>
      <c r="AB538" s="13"/>
      <c r="AC538" s="13"/>
      <c r="AD538" s="13"/>
      <c r="AE538" s="13"/>
      <c r="AT538" s="244" t="s">
        <v>189</v>
      </c>
      <c r="AU538" s="244" t="s">
        <v>83</v>
      </c>
      <c r="AV538" s="13" t="s">
        <v>83</v>
      </c>
      <c r="AW538" s="13" t="s">
        <v>4</v>
      </c>
      <c r="AX538" s="13" t="s">
        <v>81</v>
      </c>
      <c r="AY538" s="244" t="s">
        <v>175</v>
      </c>
    </row>
    <row r="539" spans="1:65" s="2" customFormat="1" ht="37.8" customHeight="1">
      <c r="A539" s="39"/>
      <c r="B539" s="40"/>
      <c r="C539" s="214" t="s">
        <v>2759</v>
      </c>
      <c r="D539" s="214" t="s">
        <v>177</v>
      </c>
      <c r="E539" s="215" t="s">
        <v>2760</v>
      </c>
      <c r="F539" s="216" t="s">
        <v>2761</v>
      </c>
      <c r="G539" s="217" t="s">
        <v>358</v>
      </c>
      <c r="H539" s="218">
        <v>5</v>
      </c>
      <c r="I539" s="219"/>
      <c r="J539" s="220">
        <f>ROUND(I539*H539,2)</f>
        <v>0</v>
      </c>
      <c r="K539" s="221"/>
      <c r="L539" s="45"/>
      <c r="M539" s="222" t="s">
        <v>19</v>
      </c>
      <c r="N539" s="223" t="s">
        <v>44</v>
      </c>
      <c r="O539" s="85"/>
      <c r="P539" s="224">
        <f>O539*H539</f>
        <v>0</v>
      </c>
      <c r="Q539" s="224">
        <v>0.00047</v>
      </c>
      <c r="R539" s="224">
        <f>Q539*H539</f>
        <v>0.00235</v>
      </c>
      <c r="S539" s="224">
        <v>0</v>
      </c>
      <c r="T539" s="225">
        <f>S539*H539</f>
        <v>0</v>
      </c>
      <c r="U539" s="39"/>
      <c r="V539" s="39"/>
      <c r="W539" s="39"/>
      <c r="X539" s="39"/>
      <c r="Y539" s="39"/>
      <c r="Z539" s="39"/>
      <c r="AA539" s="39"/>
      <c r="AB539" s="39"/>
      <c r="AC539" s="39"/>
      <c r="AD539" s="39"/>
      <c r="AE539" s="39"/>
      <c r="AR539" s="226" t="s">
        <v>296</v>
      </c>
      <c r="AT539" s="226" t="s">
        <v>177</v>
      </c>
      <c r="AU539" s="226" t="s">
        <v>83</v>
      </c>
      <c r="AY539" s="18" t="s">
        <v>175</v>
      </c>
      <c r="BE539" s="227">
        <f>IF(N539="základní",J539,0)</f>
        <v>0</v>
      </c>
      <c r="BF539" s="227">
        <f>IF(N539="snížená",J539,0)</f>
        <v>0</v>
      </c>
      <c r="BG539" s="227">
        <f>IF(N539="zákl. přenesená",J539,0)</f>
        <v>0</v>
      </c>
      <c r="BH539" s="227">
        <f>IF(N539="sníž. přenesená",J539,0)</f>
        <v>0</v>
      </c>
      <c r="BI539" s="227">
        <f>IF(N539="nulová",J539,0)</f>
        <v>0</v>
      </c>
      <c r="BJ539" s="18" t="s">
        <v>81</v>
      </c>
      <c r="BK539" s="227">
        <f>ROUND(I539*H539,2)</f>
        <v>0</v>
      </c>
      <c r="BL539" s="18" t="s">
        <v>296</v>
      </c>
      <c r="BM539" s="226" t="s">
        <v>2762</v>
      </c>
    </row>
    <row r="540" spans="1:47" s="2" customFormat="1" ht="12">
      <c r="A540" s="39"/>
      <c r="B540" s="40"/>
      <c r="C540" s="41"/>
      <c r="D540" s="228" t="s">
        <v>183</v>
      </c>
      <c r="E540" s="41"/>
      <c r="F540" s="229" t="s">
        <v>2763</v>
      </c>
      <c r="G540" s="41"/>
      <c r="H540" s="41"/>
      <c r="I540" s="230"/>
      <c r="J540" s="41"/>
      <c r="K540" s="41"/>
      <c r="L540" s="45"/>
      <c r="M540" s="231"/>
      <c r="N540" s="232"/>
      <c r="O540" s="85"/>
      <c r="P540" s="85"/>
      <c r="Q540" s="85"/>
      <c r="R540" s="85"/>
      <c r="S540" s="85"/>
      <c r="T540" s="86"/>
      <c r="U540" s="39"/>
      <c r="V540" s="39"/>
      <c r="W540" s="39"/>
      <c r="X540" s="39"/>
      <c r="Y540" s="39"/>
      <c r="Z540" s="39"/>
      <c r="AA540" s="39"/>
      <c r="AB540" s="39"/>
      <c r="AC540" s="39"/>
      <c r="AD540" s="39"/>
      <c r="AE540" s="39"/>
      <c r="AT540" s="18" t="s">
        <v>183</v>
      </c>
      <c r="AU540" s="18" t="s">
        <v>83</v>
      </c>
    </row>
    <row r="541" spans="1:65" s="2" customFormat="1" ht="37.8" customHeight="1">
      <c r="A541" s="39"/>
      <c r="B541" s="40"/>
      <c r="C541" s="267" t="s">
        <v>2764</v>
      </c>
      <c r="D541" s="267" t="s">
        <v>307</v>
      </c>
      <c r="E541" s="268" t="s">
        <v>2765</v>
      </c>
      <c r="F541" s="269" t="s">
        <v>2766</v>
      </c>
      <c r="G541" s="270" t="s">
        <v>358</v>
      </c>
      <c r="H541" s="271">
        <v>5</v>
      </c>
      <c r="I541" s="272"/>
      <c r="J541" s="273">
        <f>ROUND(I541*H541,2)</f>
        <v>0</v>
      </c>
      <c r="K541" s="274"/>
      <c r="L541" s="275"/>
      <c r="M541" s="276" t="s">
        <v>19</v>
      </c>
      <c r="N541" s="277" t="s">
        <v>44</v>
      </c>
      <c r="O541" s="85"/>
      <c r="P541" s="224">
        <f>O541*H541</f>
        <v>0</v>
      </c>
      <c r="Q541" s="224">
        <v>0.016</v>
      </c>
      <c r="R541" s="224">
        <f>Q541*H541</f>
        <v>0.08</v>
      </c>
      <c r="S541" s="224">
        <v>0</v>
      </c>
      <c r="T541" s="225">
        <f>S541*H541</f>
        <v>0</v>
      </c>
      <c r="U541" s="39"/>
      <c r="V541" s="39"/>
      <c r="W541" s="39"/>
      <c r="X541" s="39"/>
      <c r="Y541" s="39"/>
      <c r="Z541" s="39"/>
      <c r="AA541" s="39"/>
      <c r="AB541" s="39"/>
      <c r="AC541" s="39"/>
      <c r="AD541" s="39"/>
      <c r="AE541" s="39"/>
      <c r="AR541" s="226" t="s">
        <v>396</v>
      </c>
      <c r="AT541" s="226" t="s">
        <v>307</v>
      </c>
      <c r="AU541" s="226" t="s">
        <v>83</v>
      </c>
      <c r="AY541" s="18" t="s">
        <v>175</v>
      </c>
      <c r="BE541" s="227">
        <f>IF(N541="základní",J541,0)</f>
        <v>0</v>
      </c>
      <c r="BF541" s="227">
        <f>IF(N541="snížená",J541,0)</f>
        <v>0</v>
      </c>
      <c r="BG541" s="227">
        <f>IF(N541="zákl. přenesená",J541,0)</f>
        <v>0</v>
      </c>
      <c r="BH541" s="227">
        <f>IF(N541="sníž. přenesená",J541,0)</f>
        <v>0</v>
      </c>
      <c r="BI541" s="227">
        <f>IF(N541="nulová",J541,0)</f>
        <v>0</v>
      </c>
      <c r="BJ541" s="18" t="s">
        <v>81</v>
      </c>
      <c r="BK541" s="227">
        <f>ROUND(I541*H541,2)</f>
        <v>0</v>
      </c>
      <c r="BL541" s="18" t="s">
        <v>296</v>
      </c>
      <c r="BM541" s="226" t="s">
        <v>2767</v>
      </c>
    </row>
    <row r="542" spans="1:65" s="2" customFormat="1" ht="37.8" customHeight="1">
      <c r="A542" s="39"/>
      <c r="B542" s="40"/>
      <c r="C542" s="214" t="s">
        <v>2768</v>
      </c>
      <c r="D542" s="214" t="s">
        <v>177</v>
      </c>
      <c r="E542" s="215" t="s">
        <v>2769</v>
      </c>
      <c r="F542" s="216" t="s">
        <v>2770</v>
      </c>
      <c r="G542" s="217" t="s">
        <v>358</v>
      </c>
      <c r="H542" s="218">
        <v>4</v>
      </c>
      <c r="I542" s="219"/>
      <c r="J542" s="220">
        <f>ROUND(I542*H542,2)</f>
        <v>0</v>
      </c>
      <c r="K542" s="221"/>
      <c r="L542" s="45"/>
      <c r="M542" s="222" t="s">
        <v>19</v>
      </c>
      <c r="N542" s="223" t="s">
        <v>44</v>
      </c>
      <c r="O542" s="85"/>
      <c r="P542" s="224">
        <f>O542*H542</f>
        <v>0</v>
      </c>
      <c r="Q542" s="224">
        <v>0</v>
      </c>
      <c r="R542" s="224">
        <f>Q542*H542</f>
        <v>0</v>
      </c>
      <c r="S542" s="224">
        <v>0</v>
      </c>
      <c r="T542" s="225">
        <f>S542*H542</f>
        <v>0</v>
      </c>
      <c r="U542" s="39"/>
      <c r="V542" s="39"/>
      <c r="W542" s="39"/>
      <c r="X542" s="39"/>
      <c r="Y542" s="39"/>
      <c r="Z542" s="39"/>
      <c r="AA542" s="39"/>
      <c r="AB542" s="39"/>
      <c r="AC542" s="39"/>
      <c r="AD542" s="39"/>
      <c r="AE542" s="39"/>
      <c r="AR542" s="226" t="s">
        <v>296</v>
      </c>
      <c r="AT542" s="226" t="s">
        <v>177</v>
      </c>
      <c r="AU542" s="226" t="s">
        <v>83</v>
      </c>
      <c r="AY542" s="18" t="s">
        <v>175</v>
      </c>
      <c r="BE542" s="227">
        <f>IF(N542="základní",J542,0)</f>
        <v>0</v>
      </c>
      <c r="BF542" s="227">
        <f>IF(N542="snížená",J542,0)</f>
        <v>0</v>
      </c>
      <c r="BG542" s="227">
        <f>IF(N542="zákl. přenesená",J542,0)</f>
        <v>0</v>
      </c>
      <c r="BH542" s="227">
        <f>IF(N542="sníž. přenesená",J542,0)</f>
        <v>0</v>
      </c>
      <c r="BI542" s="227">
        <f>IF(N542="nulová",J542,0)</f>
        <v>0</v>
      </c>
      <c r="BJ542" s="18" t="s">
        <v>81</v>
      </c>
      <c r="BK542" s="227">
        <f>ROUND(I542*H542,2)</f>
        <v>0</v>
      </c>
      <c r="BL542" s="18" t="s">
        <v>296</v>
      </c>
      <c r="BM542" s="226" t="s">
        <v>2771</v>
      </c>
    </row>
    <row r="543" spans="1:47" s="2" customFormat="1" ht="12">
      <c r="A543" s="39"/>
      <c r="B543" s="40"/>
      <c r="C543" s="41"/>
      <c r="D543" s="228" t="s">
        <v>183</v>
      </c>
      <c r="E543" s="41"/>
      <c r="F543" s="229" t="s">
        <v>2772</v>
      </c>
      <c r="G543" s="41"/>
      <c r="H543" s="41"/>
      <c r="I543" s="230"/>
      <c r="J543" s="41"/>
      <c r="K543" s="41"/>
      <c r="L543" s="45"/>
      <c r="M543" s="231"/>
      <c r="N543" s="232"/>
      <c r="O543" s="85"/>
      <c r="P543" s="85"/>
      <c r="Q543" s="85"/>
      <c r="R543" s="85"/>
      <c r="S543" s="85"/>
      <c r="T543" s="86"/>
      <c r="U543" s="39"/>
      <c r="V543" s="39"/>
      <c r="W543" s="39"/>
      <c r="X543" s="39"/>
      <c r="Y543" s="39"/>
      <c r="Z543" s="39"/>
      <c r="AA543" s="39"/>
      <c r="AB543" s="39"/>
      <c r="AC543" s="39"/>
      <c r="AD543" s="39"/>
      <c r="AE543" s="39"/>
      <c r="AT543" s="18" t="s">
        <v>183</v>
      </c>
      <c r="AU543" s="18" t="s">
        <v>83</v>
      </c>
    </row>
    <row r="544" spans="1:65" s="2" customFormat="1" ht="44.25" customHeight="1">
      <c r="A544" s="39"/>
      <c r="B544" s="40"/>
      <c r="C544" s="214" t="s">
        <v>2773</v>
      </c>
      <c r="D544" s="214" t="s">
        <v>177</v>
      </c>
      <c r="E544" s="215" t="s">
        <v>2774</v>
      </c>
      <c r="F544" s="216" t="s">
        <v>2775</v>
      </c>
      <c r="G544" s="217" t="s">
        <v>358</v>
      </c>
      <c r="H544" s="218">
        <v>5</v>
      </c>
      <c r="I544" s="219"/>
      <c r="J544" s="220">
        <f>ROUND(I544*H544,2)</f>
        <v>0</v>
      </c>
      <c r="K544" s="221"/>
      <c r="L544" s="45"/>
      <c r="M544" s="222" t="s">
        <v>19</v>
      </c>
      <c r="N544" s="223" t="s">
        <v>44</v>
      </c>
      <c r="O544" s="85"/>
      <c r="P544" s="224">
        <f>O544*H544</f>
        <v>0</v>
      </c>
      <c r="Q544" s="224">
        <v>0</v>
      </c>
      <c r="R544" s="224">
        <f>Q544*H544</f>
        <v>0</v>
      </c>
      <c r="S544" s="224">
        <v>0</v>
      </c>
      <c r="T544" s="225">
        <f>S544*H544</f>
        <v>0</v>
      </c>
      <c r="U544" s="39"/>
      <c r="V544" s="39"/>
      <c r="W544" s="39"/>
      <c r="X544" s="39"/>
      <c r="Y544" s="39"/>
      <c r="Z544" s="39"/>
      <c r="AA544" s="39"/>
      <c r="AB544" s="39"/>
      <c r="AC544" s="39"/>
      <c r="AD544" s="39"/>
      <c r="AE544" s="39"/>
      <c r="AR544" s="226" t="s">
        <v>296</v>
      </c>
      <c r="AT544" s="226" t="s">
        <v>177</v>
      </c>
      <c r="AU544" s="226" t="s">
        <v>83</v>
      </c>
      <c r="AY544" s="18" t="s">
        <v>175</v>
      </c>
      <c r="BE544" s="227">
        <f>IF(N544="základní",J544,0)</f>
        <v>0</v>
      </c>
      <c r="BF544" s="227">
        <f>IF(N544="snížená",J544,0)</f>
        <v>0</v>
      </c>
      <c r="BG544" s="227">
        <f>IF(N544="zákl. přenesená",J544,0)</f>
        <v>0</v>
      </c>
      <c r="BH544" s="227">
        <f>IF(N544="sníž. přenesená",J544,0)</f>
        <v>0</v>
      </c>
      <c r="BI544" s="227">
        <f>IF(N544="nulová",J544,0)</f>
        <v>0</v>
      </c>
      <c r="BJ544" s="18" t="s">
        <v>81</v>
      </c>
      <c r="BK544" s="227">
        <f>ROUND(I544*H544,2)</f>
        <v>0</v>
      </c>
      <c r="BL544" s="18" t="s">
        <v>296</v>
      </c>
      <c r="BM544" s="226" t="s">
        <v>2776</v>
      </c>
    </row>
    <row r="545" spans="1:47" s="2" customFormat="1" ht="12">
      <c r="A545" s="39"/>
      <c r="B545" s="40"/>
      <c r="C545" s="41"/>
      <c r="D545" s="228" t="s">
        <v>183</v>
      </c>
      <c r="E545" s="41"/>
      <c r="F545" s="229" t="s">
        <v>2777</v>
      </c>
      <c r="G545" s="41"/>
      <c r="H545" s="41"/>
      <c r="I545" s="230"/>
      <c r="J545" s="41"/>
      <c r="K545" s="41"/>
      <c r="L545" s="45"/>
      <c r="M545" s="231"/>
      <c r="N545" s="232"/>
      <c r="O545" s="85"/>
      <c r="P545" s="85"/>
      <c r="Q545" s="85"/>
      <c r="R545" s="85"/>
      <c r="S545" s="85"/>
      <c r="T545" s="86"/>
      <c r="U545" s="39"/>
      <c r="V545" s="39"/>
      <c r="W545" s="39"/>
      <c r="X545" s="39"/>
      <c r="Y545" s="39"/>
      <c r="Z545" s="39"/>
      <c r="AA545" s="39"/>
      <c r="AB545" s="39"/>
      <c r="AC545" s="39"/>
      <c r="AD545" s="39"/>
      <c r="AE545" s="39"/>
      <c r="AT545" s="18" t="s">
        <v>183</v>
      </c>
      <c r="AU545" s="18" t="s">
        <v>83</v>
      </c>
    </row>
    <row r="546" spans="1:65" s="2" customFormat="1" ht="16.5" customHeight="1">
      <c r="A546" s="39"/>
      <c r="B546" s="40"/>
      <c r="C546" s="267" t="s">
        <v>2778</v>
      </c>
      <c r="D546" s="267" t="s">
        <v>307</v>
      </c>
      <c r="E546" s="268" t="s">
        <v>2779</v>
      </c>
      <c r="F546" s="269" t="s">
        <v>2780</v>
      </c>
      <c r="G546" s="270" t="s">
        <v>342</v>
      </c>
      <c r="H546" s="271">
        <v>11.5</v>
      </c>
      <c r="I546" s="272"/>
      <c r="J546" s="273">
        <f>ROUND(I546*H546,2)</f>
        <v>0</v>
      </c>
      <c r="K546" s="274"/>
      <c r="L546" s="275"/>
      <c r="M546" s="276" t="s">
        <v>19</v>
      </c>
      <c r="N546" s="277" t="s">
        <v>44</v>
      </c>
      <c r="O546" s="85"/>
      <c r="P546" s="224">
        <f>O546*H546</f>
        <v>0</v>
      </c>
      <c r="Q546" s="224">
        <v>0.0008</v>
      </c>
      <c r="R546" s="224">
        <f>Q546*H546</f>
        <v>0.0092</v>
      </c>
      <c r="S546" s="224">
        <v>0</v>
      </c>
      <c r="T546" s="225">
        <f>S546*H546</f>
        <v>0</v>
      </c>
      <c r="U546" s="39"/>
      <c r="V546" s="39"/>
      <c r="W546" s="39"/>
      <c r="X546" s="39"/>
      <c r="Y546" s="39"/>
      <c r="Z546" s="39"/>
      <c r="AA546" s="39"/>
      <c r="AB546" s="39"/>
      <c r="AC546" s="39"/>
      <c r="AD546" s="39"/>
      <c r="AE546" s="39"/>
      <c r="AR546" s="226" t="s">
        <v>396</v>
      </c>
      <c r="AT546" s="226" t="s">
        <v>307</v>
      </c>
      <c r="AU546" s="226" t="s">
        <v>83</v>
      </c>
      <c r="AY546" s="18" t="s">
        <v>175</v>
      </c>
      <c r="BE546" s="227">
        <f>IF(N546="základní",J546,0)</f>
        <v>0</v>
      </c>
      <c r="BF546" s="227">
        <f>IF(N546="snížená",J546,0)</f>
        <v>0</v>
      </c>
      <c r="BG546" s="227">
        <f>IF(N546="zákl. přenesená",J546,0)</f>
        <v>0</v>
      </c>
      <c r="BH546" s="227">
        <f>IF(N546="sníž. přenesená",J546,0)</f>
        <v>0</v>
      </c>
      <c r="BI546" s="227">
        <f>IF(N546="nulová",J546,0)</f>
        <v>0</v>
      </c>
      <c r="BJ546" s="18" t="s">
        <v>81</v>
      </c>
      <c r="BK546" s="227">
        <f>ROUND(I546*H546,2)</f>
        <v>0</v>
      </c>
      <c r="BL546" s="18" t="s">
        <v>296</v>
      </c>
      <c r="BM546" s="226" t="s">
        <v>2781</v>
      </c>
    </row>
    <row r="547" spans="1:51" s="13" customFormat="1" ht="12">
      <c r="A547" s="13"/>
      <c r="B547" s="233"/>
      <c r="C547" s="234"/>
      <c r="D547" s="235" t="s">
        <v>189</v>
      </c>
      <c r="E547" s="236" t="s">
        <v>19</v>
      </c>
      <c r="F547" s="237" t="s">
        <v>2710</v>
      </c>
      <c r="G547" s="234"/>
      <c r="H547" s="238">
        <v>7.5</v>
      </c>
      <c r="I547" s="239"/>
      <c r="J547" s="234"/>
      <c r="K547" s="234"/>
      <c r="L547" s="240"/>
      <c r="M547" s="241"/>
      <c r="N547" s="242"/>
      <c r="O547" s="242"/>
      <c r="P547" s="242"/>
      <c r="Q547" s="242"/>
      <c r="R547" s="242"/>
      <c r="S547" s="242"/>
      <c r="T547" s="243"/>
      <c r="U547" s="13"/>
      <c r="V547" s="13"/>
      <c r="W547" s="13"/>
      <c r="X547" s="13"/>
      <c r="Y547" s="13"/>
      <c r="Z547" s="13"/>
      <c r="AA547" s="13"/>
      <c r="AB547" s="13"/>
      <c r="AC547" s="13"/>
      <c r="AD547" s="13"/>
      <c r="AE547" s="13"/>
      <c r="AT547" s="244" t="s">
        <v>189</v>
      </c>
      <c r="AU547" s="244" t="s">
        <v>83</v>
      </c>
      <c r="AV547" s="13" t="s">
        <v>83</v>
      </c>
      <c r="AW547" s="13" t="s">
        <v>35</v>
      </c>
      <c r="AX547" s="13" t="s">
        <v>73</v>
      </c>
      <c r="AY547" s="244" t="s">
        <v>175</v>
      </c>
    </row>
    <row r="548" spans="1:51" s="13" customFormat="1" ht="12">
      <c r="A548" s="13"/>
      <c r="B548" s="233"/>
      <c r="C548" s="234"/>
      <c r="D548" s="235" t="s">
        <v>189</v>
      </c>
      <c r="E548" s="236" t="s">
        <v>19</v>
      </c>
      <c r="F548" s="237" t="s">
        <v>2711</v>
      </c>
      <c r="G548" s="234"/>
      <c r="H548" s="238">
        <v>4</v>
      </c>
      <c r="I548" s="239"/>
      <c r="J548" s="234"/>
      <c r="K548" s="234"/>
      <c r="L548" s="240"/>
      <c r="M548" s="241"/>
      <c r="N548" s="242"/>
      <c r="O548" s="242"/>
      <c r="P548" s="242"/>
      <c r="Q548" s="242"/>
      <c r="R548" s="242"/>
      <c r="S548" s="242"/>
      <c r="T548" s="243"/>
      <c r="U548" s="13"/>
      <c r="V548" s="13"/>
      <c r="W548" s="13"/>
      <c r="X548" s="13"/>
      <c r="Y548" s="13"/>
      <c r="Z548" s="13"/>
      <c r="AA548" s="13"/>
      <c r="AB548" s="13"/>
      <c r="AC548" s="13"/>
      <c r="AD548" s="13"/>
      <c r="AE548" s="13"/>
      <c r="AT548" s="244" t="s">
        <v>189</v>
      </c>
      <c r="AU548" s="244" t="s">
        <v>83</v>
      </c>
      <c r="AV548" s="13" t="s">
        <v>83</v>
      </c>
      <c r="AW548" s="13" t="s">
        <v>35</v>
      </c>
      <c r="AX548" s="13" t="s">
        <v>73</v>
      </c>
      <c r="AY548" s="244" t="s">
        <v>175</v>
      </c>
    </row>
    <row r="549" spans="1:51" s="14" customFormat="1" ht="12">
      <c r="A549" s="14"/>
      <c r="B549" s="245"/>
      <c r="C549" s="246"/>
      <c r="D549" s="235" t="s">
        <v>189</v>
      </c>
      <c r="E549" s="247" t="s">
        <v>19</v>
      </c>
      <c r="F549" s="248" t="s">
        <v>198</v>
      </c>
      <c r="G549" s="246"/>
      <c r="H549" s="249">
        <v>11.5</v>
      </c>
      <c r="I549" s="250"/>
      <c r="J549" s="246"/>
      <c r="K549" s="246"/>
      <c r="L549" s="251"/>
      <c r="M549" s="252"/>
      <c r="N549" s="253"/>
      <c r="O549" s="253"/>
      <c r="P549" s="253"/>
      <c r="Q549" s="253"/>
      <c r="R549" s="253"/>
      <c r="S549" s="253"/>
      <c r="T549" s="254"/>
      <c r="U549" s="14"/>
      <c r="V549" s="14"/>
      <c r="W549" s="14"/>
      <c r="X549" s="14"/>
      <c r="Y549" s="14"/>
      <c r="Z549" s="14"/>
      <c r="AA549" s="14"/>
      <c r="AB549" s="14"/>
      <c r="AC549" s="14"/>
      <c r="AD549" s="14"/>
      <c r="AE549" s="14"/>
      <c r="AT549" s="255" t="s">
        <v>189</v>
      </c>
      <c r="AU549" s="255" t="s">
        <v>83</v>
      </c>
      <c r="AV549" s="14" t="s">
        <v>181</v>
      </c>
      <c r="AW549" s="14" t="s">
        <v>35</v>
      </c>
      <c r="AX549" s="14" t="s">
        <v>81</v>
      </c>
      <c r="AY549" s="255" t="s">
        <v>175</v>
      </c>
    </row>
    <row r="550" spans="1:65" s="2" customFormat="1" ht="44.25" customHeight="1">
      <c r="A550" s="39"/>
      <c r="B550" s="40"/>
      <c r="C550" s="214" t="s">
        <v>2782</v>
      </c>
      <c r="D550" s="214" t="s">
        <v>177</v>
      </c>
      <c r="E550" s="215" t="s">
        <v>2783</v>
      </c>
      <c r="F550" s="216" t="s">
        <v>2784</v>
      </c>
      <c r="G550" s="217" t="s">
        <v>281</v>
      </c>
      <c r="H550" s="218">
        <v>0.787</v>
      </c>
      <c r="I550" s="219"/>
      <c r="J550" s="220">
        <f>ROUND(I550*H550,2)</f>
        <v>0</v>
      </c>
      <c r="K550" s="221"/>
      <c r="L550" s="45"/>
      <c r="M550" s="222" t="s">
        <v>19</v>
      </c>
      <c r="N550" s="223" t="s">
        <v>44</v>
      </c>
      <c r="O550" s="85"/>
      <c r="P550" s="224">
        <f>O550*H550</f>
        <v>0</v>
      </c>
      <c r="Q550" s="224">
        <v>0</v>
      </c>
      <c r="R550" s="224">
        <f>Q550*H550</f>
        <v>0</v>
      </c>
      <c r="S550" s="224">
        <v>0</v>
      </c>
      <c r="T550" s="225">
        <f>S550*H550</f>
        <v>0</v>
      </c>
      <c r="U550" s="39"/>
      <c r="V550" s="39"/>
      <c r="W550" s="39"/>
      <c r="X550" s="39"/>
      <c r="Y550" s="39"/>
      <c r="Z550" s="39"/>
      <c r="AA550" s="39"/>
      <c r="AB550" s="39"/>
      <c r="AC550" s="39"/>
      <c r="AD550" s="39"/>
      <c r="AE550" s="39"/>
      <c r="AR550" s="226" t="s">
        <v>296</v>
      </c>
      <c r="AT550" s="226" t="s">
        <v>177</v>
      </c>
      <c r="AU550" s="226" t="s">
        <v>83</v>
      </c>
      <c r="AY550" s="18" t="s">
        <v>175</v>
      </c>
      <c r="BE550" s="227">
        <f>IF(N550="základní",J550,0)</f>
        <v>0</v>
      </c>
      <c r="BF550" s="227">
        <f>IF(N550="snížená",J550,0)</f>
        <v>0</v>
      </c>
      <c r="BG550" s="227">
        <f>IF(N550="zákl. přenesená",J550,0)</f>
        <v>0</v>
      </c>
      <c r="BH550" s="227">
        <f>IF(N550="sníž. přenesená",J550,0)</f>
        <v>0</v>
      </c>
      <c r="BI550" s="227">
        <f>IF(N550="nulová",J550,0)</f>
        <v>0</v>
      </c>
      <c r="BJ550" s="18" t="s">
        <v>81</v>
      </c>
      <c r="BK550" s="227">
        <f>ROUND(I550*H550,2)</f>
        <v>0</v>
      </c>
      <c r="BL550" s="18" t="s">
        <v>296</v>
      </c>
      <c r="BM550" s="226" t="s">
        <v>2785</v>
      </c>
    </row>
    <row r="551" spans="1:47" s="2" customFormat="1" ht="12">
      <c r="A551" s="39"/>
      <c r="B551" s="40"/>
      <c r="C551" s="41"/>
      <c r="D551" s="228" t="s">
        <v>183</v>
      </c>
      <c r="E551" s="41"/>
      <c r="F551" s="229" t="s">
        <v>2786</v>
      </c>
      <c r="G551" s="41"/>
      <c r="H551" s="41"/>
      <c r="I551" s="230"/>
      <c r="J551" s="41"/>
      <c r="K551" s="41"/>
      <c r="L551" s="45"/>
      <c r="M551" s="231"/>
      <c r="N551" s="232"/>
      <c r="O551" s="85"/>
      <c r="P551" s="85"/>
      <c r="Q551" s="85"/>
      <c r="R551" s="85"/>
      <c r="S551" s="85"/>
      <c r="T551" s="86"/>
      <c r="U551" s="39"/>
      <c r="V551" s="39"/>
      <c r="W551" s="39"/>
      <c r="X551" s="39"/>
      <c r="Y551" s="39"/>
      <c r="Z551" s="39"/>
      <c r="AA551" s="39"/>
      <c r="AB551" s="39"/>
      <c r="AC551" s="39"/>
      <c r="AD551" s="39"/>
      <c r="AE551" s="39"/>
      <c r="AT551" s="18" t="s">
        <v>183</v>
      </c>
      <c r="AU551" s="18" t="s">
        <v>83</v>
      </c>
    </row>
    <row r="552" spans="1:63" s="12" customFormat="1" ht="22.8" customHeight="1">
      <c r="A552" s="12"/>
      <c r="B552" s="198"/>
      <c r="C552" s="199"/>
      <c r="D552" s="200" t="s">
        <v>72</v>
      </c>
      <c r="E552" s="212" t="s">
        <v>1970</v>
      </c>
      <c r="F552" s="212" t="s">
        <v>1971</v>
      </c>
      <c r="G552" s="199"/>
      <c r="H552" s="199"/>
      <c r="I552" s="202"/>
      <c r="J552" s="213">
        <f>BK552</f>
        <v>0</v>
      </c>
      <c r="K552" s="199"/>
      <c r="L552" s="204"/>
      <c r="M552" s="205"/>
      <c r="N552" s="206"/>
      <c r="O552" s="206"/>
      <c r="P552" s="207">
        <f>SUM(P553:P557)</f>
        <v>0</v>
      </c>
      <c r="Q552" s="206"/>
      <c r="R552" s="207">
        <f>SUM(R553:R557)</f>
        <v>0.02504</v>
      </c>
      <c r="S552" s="206"/>
      <c r="T552" s="208">
        <f>SUM(T553:T557)</f>
        <v>0</v>
      </c>
      <c r="U552" s="12"/>
      <c r="V552" s="12"/>
      <c r="W552" s="12"/>
      <c r="X552" s="12"/>
      <c r="Y552" s="12"/>
      <c r="Z552" s="12"/>
      <c r="AA552" s="12"/>
      <c r="AB552" s="12"/>
      <c r="AC552" s="12"/>
      <c r="AD552" s="12"/>
      <c r="AE552" s="12"/>
      <c r="AR552" s="209" t="s">
        <v>83</v>
      </c>
      <c r="AT552" s="210" t="s">
        <v>72</v>
      </c>
      <c r="AU552" s="210" t="s">
        <v>81</v>
      </c>
      <c r="AY552" s="209" t="s">
        <v>175</v>
      </c>
      <c r="BK552" s="211">
        <f>SUM(BK553:BK557)</f>
        <v>0</v>
      </c>
    </row>
    <row r="553" spans="1:65" s="2" customFormat="1" ht="16.5" customHeight="1">
      <c r="A553" s="39"/>
      <c r="B553" s="40"/>
      <c r="C553" s="214" t="s">
        <v>2787</v>
      </c>
      <c r="D553" s="214" t="s">
        <v>177</v>
      </c>
      <c r="E553" s="215" t="s">
        <v>2788</v>
      </c>
      <c r="F553" s="216" t="s">
        <v>2789</v>
      </c>
      <c r="G553" s="217" t="s">
        <v>358</v>
      </c>
      <c r="H553" s="218">
        <v>1</v>
      </c>
      <c r="I553" s="219"/>
      <c r="J553" s="220">
        <f>ROUND(I553*H553,2)</f>
        <v>0</v>
      </c>
      <c r="K553" s="221"/>
      <c r="L553" s="45"/>
      <c r="M553" s="222" t="s">
        <v>19</v>
      </c>
      <c r="N553" s="223" t="s">
        <v>44</v>
      </c>
      <c r="O553" s="85"/>
      <c r="P553" s="224">
        <f>O553*H553</f>
        <v>0</v>
      </c>
      <c r="Q553" s="224">
        <v>4E-05</v>
      </c>
      <c r="R553" s="224">
        <f>Q553*H553</f>
        <v>4E-05</v>
      </c>
      <c r="S553" s="224">
        <v>0</v>
      </c>
      <c r="T553" s="225">
        <f>S553*H553</f>
        <v>0</v>
      </c>
      <c r="U553" s="39"/>
      <c r="V553" s="39"/>
      <c r="W553" s="39"/>
      <c r="X553" s="39"/>
      <c r="Y553" s="39"/>
      <c r="Z553" s="39"/>
      <c r="AA553" s="39"/>
      <c r="AB553" s="39"/>
      <c r="AC553" s="39"/>
      <c r="AD553" s="39"/>
      <c r="AE553" s="39"/>
      <c r="AR553" s="226" t="s">
        <v>296</v>
      </c>
      <c r="AT553" s="226" t="s">
        <v>177</v>
      </c>
      <c r="AU553" s="226" t="s">
        <v>83</v>
      </c>
      <c r="AY553" s="18" t="s">
        <v>175</v>
      </c>
      <c r="BE553" s="227">
        <f>IF(N553="základní",J553,0)</f>
        <v>0</v>
      </c>
      <c r="BF553" s="227">
        <f>IF(N553="snížená",J553,0)</f>
        <v>0</v>
      </c>
      <c r="BG553" s="227">
        <f>IF(N553="zákl. přenesená",J553,0)</f>
        <v>0</v>
      </c>
      <c r="BH553" s="227">
        <f>IF(N553="sníž. přenesená",J553,0)</f>
        <v>0</v>
      </c>
      <c r="BI553" s="227">
        <f>IF(N553="nulová",J553,0)</f>
        <v>0</v>
      </c>
      <c r="BJ553" s="18" t="s">
        <v>81</v>
      </c>
      <c r="BK553" s="227">
        <f>ROUND(I553*H553,2)</f>
        <v>0</v>
      </c>
      <c r="BL553" s="18" t="s">
        <v>296</v>
      </c>
      <c r="BM553" s="226" t="s">
        <v>2790</v>
      </c>
    </row>
    <row r="554" spans="1:47" s="2" customFormat="1" ht="12">
      <c r="A554" s="39"/>
      <c r="B554" s="40"/>
      <c r="C554" s="41"/>
      <c r="D554" s="228" t="s">
        <v>183</v>
      </c>
      <c r="E554" s="41"/>
      <c r="F554" s="229" t="s">
        <v>2791</v>
      </c>
      <c r="G554" s="41"/>
      <c r="H554" s="41"/>
      <c r="I554" s="230"/>
      <c r="J554" s="41"/>
      <c r="K554" s="41"/>
      <c r="L554" s="45"/>
      <c r="M554" s="231"/>
      <c r="N554" s="232"/>
      <c r="O554" s="85"/>
      <c r="P554" s="85"/>
      <c r="Q554" s="85"/>
      <c r="R554" s="85"/>
      <c r="S554" s="85"/>
      <c r="T554" s="86"/>
      <c r="U554" s="39"/>
      <c r="V554" s="39"/>
      <c r="W554" s="39"/>
      <c r="X554" s="39"/>
      <c r="Y554" s="39"/>
      <c r="Z554" s="39"/>
      <c r="AA554" s="39"/>
      <c r="AB554" s="39"/>
      <c r="AC554" s="39"/>
      <c r="AD554" s="39"/>
      <c r="AE554" s="39"/>
      <c r="AT554" s="18" t="s">
        <v>183</v>
      </c>
      <c r="AU554" s="18" t="s">
        <v>83</v>
      </c>
    </row>
    <row r="555" spans="1:65" s="2" customFormat="1" ht="24.15" customHeight="1">
      <c r="A555" s="39"/>
      <c r="B555" s="40"/>
      <c r="C555" s="267" t="s">
        <v>2792</v>
      </c>
      <c r="D555" s="267" t="s">
        <v>307</v>
      </c>
      <c r="E555" s="268" t="s">
        <v>1983</v>
      </c>
      <c r="F555" s="269" t="s">
        <v>2793</v>
      </c>
      <c r="G555" s="270" t="s">
        <v>358</v>
      </c>
      <c r="H555" s="271">
        <v>1</v>
      </c>
      <c r="I555" s="272"/>
      <c r="J555" s="273">
        <f>ROUND(I555*H555,2)</f>
        <v>0</v>
      </c>
      <c r="K555" s="274"/>
      <c r="L555" s="275"/>
      <c r="M555" s="276" t="s">
        <v>19</v>
      </c>
      <c r="N555" s="277" t="s">
        <v>44</v>
      </c>
      <c r="O555" s="85"/>
      <c r="P555" s="224">
        <f>O555*H555</f>
        <v>0</v>
      </c>
      <c r="Q555" s="224">
        <v>0.025</v>
      </c>
      <c r="R555" s="224">
        <f>Q555*H555</f>
        <v>0.025</v>
      </c>
      <c r="S555" s="224">
        <v>0</v>
      </c>
      <c r="T555" s="225">
        <f>S555*H555</f>
        <v>0</v>
      </c>
      <c r="U555" s="39"/>
      <c r="V555" s="39"/>
      <c r="W555" s="39"/>
      <c r="X555" s="39"/>
      <c r="Y555" s="39"/>
      <c r="Z555" s="39"/>
      <c r="AA555" s="39"/>
      <c r="AB555" s="39"/>
      <c r="AC555" s="39"/>
      <c r="AD555" s="39"/>
      <c r="AE555" s="39"/>
      <c r="AR555" s="226" t="s">
        <v>396</v>
      </c>
      <c r="AT555" s="226" t="s">
        <v>307</v>
      </c>
      <c r="AU555" s="226" t="s">
        <v>83</v>
      </c>
      <c r="AY555" s="18" t="s">
        <v>175</v>
      </c>
      <c r="BE555" s="227">
        <f>IF(N555="základní",J555,0)</f>
        <v>0</v>
      </c>
      <c r="BF555" s="227">
        <f>IF(N555="snížená",J555,0)</f>
        <v>0</v>
      </c>
      <c r="BG555" s="227">
        <f>IF(N555="zákl. přenesená",J555,0)</f>
        <v>0</v>
      </c>
      <c r="BH555" s="227">
        <f>IF(N555="sníž. přenesená",J555,0)</f>
        <v>0</v>
      </c>
      <c r="BI555" s="227">
        <f>IF(N555="nulová",J555,0)</f>
        <v>0</v>
      </c>
      <c r="BJ555" s="18" t="s">
        <v>81</v>
      </c>
      <c r="BK555" s="227">
        <f>ROUND(I555*H555,2)</f>
        <v>0</v>
      </c>
      <c r="BL555" s="18" t="s">
        <v>296</v>
      </c>
      <c r="BM555" s="226" t="s">
        <v>2794</v>
      </c>
    </row>
    <row r="556" spans="1:65" s="2" customFormat="1" ht="44.25" customHeight="1">
      <c r="A556" s="39"/>
      <c r="B556" s="40"/>
      <c r="C556" s="214" t="s">
        <v>2795</v>
      </c>
      <c r="D556" s="214" t="s">
        <v>177</v>
      </c>
      <c r="E556" s="215" t="s">
        <v>1996</v>
      </c>
      <c r="F556" s="216" t="s">
        <v>1997</v>
      </c>
      <c r="G556" s="217" t="s">
        <v>281</v>
      </c>
      <c r="H556" s="218">
        <v>0.025</v>
      </c>
      <c r="I556" s="219"/>
      <c r="J556" s="220">
        <f>ROUND(I556*H556,2)</f>
        <v>0</v>
      </c>
      <c r="K556" s="221"/>
      <c r="L556" s="45"/>
      <c r="M556" s="222" t="s">
        <v>19</v>
      </c>
      <c r="N556" s="223" t="s">
        <v>44</v>
      </c>
      <c r="O556" s="85"/>
      <c r="P556" s="224">
        <f>O556*H556</f>
        <v>0</v>
      </c>
      <c r="Q556" s="224">
        <v>0</v>
      </c>
      <c r="R556" s="224">
        <f>Q556*H556</f>
        <v>0</v>
      </c>
      <c r="S556" s="224">
        <v>0</v>
      </c>
      <c r="T556" s="225">
        <f>S556*H556</f>
        <v>0</v>
      </c>
      <c r="U556" s="39"/>
      <c r="V556" s="39"/>
      <c r="W556" s="39"/>
      <c r="X556" s="39"/>
      <c r="Y556" s="39"/>
      <c r="Z556" s="39"/>
      <c r="AA556" s="39"/>
      <c r="AB556" s="39"/>
      <c r="AC556" s="39"/>
      <c r="AD556" s="39"/>
      <c r="AE556" s="39"/>
      <c r="AR556" s="226" t="s">
        <v>296</v>
      </c>
      <c r="AT556" s="226" t="s">
        <v>177</v>
      </c>
      <c r="AU556" s="226" t="s">
        <v>83</v>
      </c>
      <c r="AY556" s="18" t="s">
        <v>175</v>
      </c>
      <c r="BE556" s="227">
        <f>IF(N556="základní",J556,0)</f>
        <v>0</v>
      </c>
      <c r="BF556" s="227">
        <f>IF(N556="snížená",J556,0)</f>
        <v>0</v>
      </c>
      <c r="BG556" s="227">
        <f>IF(N556="zákl. přenesená",J556,0)</f>
        <v>0</v>
      </c>
      <c r="BH556" s="227">
        <f>IF(N556="sníž. přenesená",J556,0)</f>
        <v>0</v>
      </c>
      <c r="BI556" s="227">
        <f>IF(N556="nulová",J556,0)</f>
        <v>0</v>
      </c>
      <c r="BJ556" s="18" t="s">
        <v>81</v>
      </c>
      <c r="BK556" s="227">
        <f>ROUND(I556*H556,2)</f>
        <v>0</v>
      </c>
      <c r="BL556" s="18" t="s">
        <v>296</v>
      </c>
      <c r="BM556" s="226" t="s">
        <v>2796</v>
      </c>
    </row>
    <row r="557" spans="1:47" s="2" customFormat="1" ht="12">
      <c r="A557" s="39"/>
      <c r="B557" s="40"/>
      <c r="C557" s="41"/>
      <c r="D557" s="228" t="s">
        <v>183</v>
      </c>
      <c r="E557" s="41"/>
      <c r="F557" s="229" t="s">
        <v>1999</v>
      </c>
      <c r="G557" s="41"/>
      <c r="H557" s="41"/>
      <c r="I557" s="230"/>
      <c r="J557" s="41"/>
      <c r="K557" s="41"/>
      <c r="L557" s="45"/>
      <c r="M557" s="231"/>
      <c r="N557" s="232"/>
      <c r="O557" s="85"/>
      <c r="P557" s="85"/>
      <c r="Q557" s="85"/>
      <c r="R557" s="85"/>
      <c r="S557" s="85"/>
      <c r="T557" s="86"/>
      <c r="U557" s="39"/>
      <c r="V557" s="39"/>
      <c r="W557" s="39"/>
      <c r="X557" s="39"/>
      <c r="Y557" s="39"/>
      <c r="Z557" s="39"/>
      <c r="AA557" s="39"/>
      <c r="AB557" s="39"/>
      <c r="AC557" s="39"/>
      <c r="AD557" s="39"/>
      <c r="AE557" s="39"/>
      <c r="AT557" s="18" t="s">
        <v>183</v>
      </c>
      <c r="AU557" s="18" t="s">
        <v>83</v>
      </c>
    </row>
    <row r="558" spans="1:63" s="12" customFormat="1" ht="22.8" customHeight="1">
      <c r="A558" s="12"/>
      <c r="B558" s="198"/>
      <c r="C558" s="199"/>
      <c r="D558" s="200" t="s">
        <v>72</v>
      </c>
      <c r="E558" s="212" t="s">
        <v>2797</v>
      </c>
      <c r="F558" s="212" t="s">
        <v>2798</v>
      </c>
      <c r="G558" s="199"/>
      <c r="H558" s="199"/>
      <c r="I558" s="202"/>
      <c r="J558" s="213">
        <f>BK558</f>
        <v>0</v>
      </c>
      <c r="K558" s="199"/>
      <c r="L558" s="204"/>
      <c r="M558" s="205"/>
      <c r="N558" s="206"/>
      <c r="O558" s="206"/>
      <c r="P558" s="207">
        <f>SUM(P559:P580)</f>
        <v>0</v>
      </c>
      <c r="Q558" s="206"/>
      <c r="R558" s="207">
        <f>SUM(R559:R580)</f>
        <v>0.43355105000000005</v>
      </c>
      <c r="S558" s="206"/>
      <c r="T558" s="208">
        <f>SUM(T559:T580)</f>
        <v>0</v>
      </c>
      <c r="U558" s="12"/>
      <c r="V558" s="12"/>
      <c r="W558" s="12"/>
      <c r="X558" s="12"/>
      <c r="Y558" s="12"/>
      <c r="Z558" s="12"/>
      <c r="AA558" s="12"/>
      <c r="AB558" s="12"/>
      <c r="AC558" s="12"/>
      <c r="AD558" s="12"/>
      <c r="AE558" s="12"/>
      <c r="AR558" s="209" t="s">
        <v>83</v>
      </c>
      <c r="AT558" s="210" t="s">
        <v>72</v>
      </c>
      <c r="AU558" s="210" t="s">
        <v>81</v>
      </c>
      <c r="AY558" s="209" t="s">
        <v>175</v>
      </c>
      <c r="BK558" s="211">
        <f>SUM(BK559:BK580)</f>
        <v>0</v>
      </c>
    </row>
    <row r="559" spans="1:65" s="2" customFormat="1" ht="24.15" customHeight="1">
      <c r="A559" s="39"/>
      <c r="B559" s="40"/>
      <c r="C559" s="214" t="s">
        <v>2799</v>
      </c>
      <c r="D559" s="214" t="s">
        <v>177</v>
      </c>
      <c r="E559" s="215" t="s">
        <v>2800</v>
      </c>
      <c r="F559" s="216" t="s">
        <v>2801</v>
      </c>
      <c r="G559" s="217" t="s">
        <v>180</v>
      </c>
      <c r="H559" s="218">
        <v>14.217</v>
      </c>
      <c r="I559" s="219"/>
      <c r="J559" s="220">
        <f>ROUND(I559*H559,2)</f>
        <v>0</v>
      </c>
      <c r="K559" s="221"/>
      <c r="L559" s="45"/>
      <c r="M559" s="222" t="s">
        <v>19</v>
      </c>
      <c r="N559" s="223" t="s">
        <v>44</v>
      </c>
      <c r="O559" s="85"/>
      <c r="P559" s="224">
        <f>O559*H559</f>
        <v>0</v>
      </c>
      <c r="Q559" s="224">
        <v>0.0003</v>
      </c>
      <c r="R559" s="224">
        <f>Q559*H559</f>
        <v>0.0042651</v>
      </c>
      <c r="S559" s="224">
        <v>0</v>
      </c>
      <c r="T559" s="225">
        <f>S559*H559</f>
        <v>0</v>
      </c>
      <c r="U559" s="39"/>
      <c r="V559" s="39"/>
      <c r="W559" s="39"/>
      <c r="X559" s="39"/>
      <c r="Y559" s="39"/>
      <c r="Z559" s="39"/>
      <c r="AA559" s="39"/>
      <c r="AB559" s="39"/>
      <c r="AC559" s="39"/>
      <c r="AD559" s="39"/>
      <c r="AE559" s="39"/>
      <c r="AR559" s="226" t="s">
        <v>296</v>
      </c>
      <c r="AT559" s="226" t="s">
        <v>177</v>
      </c>
      <c r="AU559" s="226" t="s">
        <v>83</v>
      </c>
      <c r="AY559" s="18" t="s">
        <v>175</v>
      </c>
      <c r="BE559" s="227">
        <f>IF(N559="základní",J559,0)</f>
        <v>0</v>
      </c>
      <c r="BF559" s="227">
        <f>IF(N559="snížená",J559,0)</f>
        <v>0</v>
      </c>
      <c r="BG559" s="227">
        <f>IF(N559="zákl. přenesená",J559,0)</f>
        <v>0</v>
      </c>
      <c r="BH559" s="227">
        <f>IF(N559="sníž. přenesená",J559,0)</f>
        <v>0</v>
      </c>
      <c r="BI559" s="227">
        <f>IF(N559="nulová",J559,0)</f>
        <v>0</v>
      </c>
      <c r="BJ559" s="18" t="s">
        <v>81</v>
      </c>
      <c r="BK559" s="227">
        <f>ROUND(I559*H559,2)</f>
        <v>0</v>
      </c>
      <c r="BL559" s="18" t="s">
        <v>296</v>
      </c>
      <c r="BM559" s="226" t="s">
        <v>2802</v>
      </c>
    </row>
    <row r="560" spans="1:47" s="2" customFormat="1" ht="12">
      <c r="A560" s="39"/>
      <c r="B560" s="40"/>
      <c r="C560" s="41"/>
      <c r="D560" s="228" t="s">
        <v>183</v>
      </c>
      <c r="E560" s="41"/>
      <c r="F560" s="229" t="s">
        <v>2803</v>
      </c>
      <c r="G560" s="41"/>
      <c r="H560" s="41"/>
      <c r="I560" s="230"/>
      <c r="J560" s="41"/>
      <c r="K560" s="41"/>
      <c r="L560" s="45"/>
      <c r="M560" s="231"/>
      <c r="N560" s="232"/>
      <c r="O560" s="85"/>
      <c r="P560" s="85"/>
      <c r="Q560" s="85"/>
      <c r="R560" s="85"/>
      <c r="S560" s="85"/>
      <c r="T560" s="86"/>
      <c r="U560" s="39"/>
      <c r="V560" s="39"/>
      <c r="W560" s="39"/>
      <c r="X560" s="39"/>
      <c r="Y560" s="39"/>
      <c r="Z560" s="39"/>
      <c r="AA560" s="39"/>
      <c r="AB560" s="39"/>
      <c r="AC560" s="39"/>
      <c r="AD560" s="39"/>
      <c r="AE560" s="39"/>
      <c r="AT560" s="18" t="s">
        <v>183</v>
      </c>
      <c r="AU560" s="18" t="s">
        <v>83</v>
      </c>
    </row>
    <row r="561" spans="1:51" s="13" customFormat="1" ht="12">
      <c r="A561" s="13"/>
      <c r="B561" s="233"/>
      <c r="C561" s="234"/>
      <c r="D561" s="235" t="s">
        <v>189</v>
      </c>
      <c r="E561" s="236" t="s">
        <v>19</v>
      </c>
      <c r="F561" s="237" t="s">
        <v>2377</v>
      </c>
      <c r="G561" s="234"/>
      <c r="H561" s="238">
        <v>5.055</v>
      </c>
      <c r="I561" s="239"/>
      <c r="J561" s="234"/>
      <c r="K561" s="234"/>
      <c r="L561" s="240"/>
      <c r="M561" s="241"/>
      <c r="N561" s="242"/>
      <c r="O561" s="242"/>
      <c r="P561" s="242"/>
      <c r="Q561" s="242"/>
      <c r="R561" s="242"/>
      <c r="S561" s="242"/>
      <c r="T561" s="243"/>
      <c r="U561" s="13"/>
      <c r="V561" s="13"/>
      <c r="W561" s="13"/>
      <c r="X561" s="13"/>
      <c r="Y561" s="13"/>
      <c r="Z561" s="13"/>
      <c r="AA561" s="13"/>
      <c r="AB561" s="13"/>
      <c r="AC561" s="13"/>
      <c r="AD561" s="13"/>
      <c r="AE561" s="13"/>
      <c r="AT561" s="244" t="s">
        <v>189</v>
      </c>
      <c r="AU561" s="244" t="s">
        <v>83</v>
      </c>
      <c r="AV561" s="13" t="s">
        <v>83</v>
      </c>
      <c r="AW561" s="13" t="s">
        <v>35</v>
      </c>
      <c r="AX561" s="13" t="s">
        <v>73</v>
      </c>
      <c r="AY561" s="244" t="s">
        <v>175</v>
      </c>
    </row>
    <row r="562" spans="1:51" s="13" customFormat="1" ht="12">
      <c r="A562" s="13"/>
      <c r="B562" s="233"/>
      <c r="C562" s="234"/>
      <c r="D562" s="235" t="s">
        <v>189</v>
      </c>
      <c r="E562" s="236" t="s">
        <v>19</v>
      </c>
      <c r="F562" s="237" t="s">
        <v>2378</v>
      </c>
      <c r="G562" s="234"/>
      <c r="H562" s="238">
        <v>3.95</v>
      </c>
      <c r="I562" s="239"/>
      <c r="J562" s="234"/>
      <c r="K562" s="234"/>
      <c r="L562" s="240"/>
      <c r="M562" s="241"/>
      <c r="N562" s="242"/>
      <c r="O562" s="242"/>
      <c r="P562" s="242"/>
      <c r="Q562" s="242"/>
      <c r="R562" s="242"/>
      <c r="S562" s="242"/>
      <c r="T562" s="243"/>
      <c r="U562" s="13"/>
      <c r="V562" s="13"/>
      <c r="W562" s="13"/>
      <c r="X562" s="13"/>
      <c r="Y562" s="13"/>
      <c r="Z562" s="13"/>
      <c r="AA562" s="13"/>
      <c r="AB562" s="13"/>
      <c r="AC562" s="13"/>
      <c r="AD562" s="13"/>
      <c r="AE562" s="13"/>
      <c r="AT562" s="244" t="s">
        <v>189</v>
      </c>
      <c r="AU562" s="244" t="s">
        <v>83</v>
      </c>
      <c r="AV562" s="13" t="s">
        <v>83</v>
      </c>
      <c r="AW562" s="13" t="s">
        <v>35</v>
      </c>
      <c r="AX562" s="13" t="s">
        <v>73</v>
      </c>
      <c r="AY562" s="244" t="s">
        <v>175</v>
      </c>
    </row>
    <row r="563" spans="1:51" s="13" customFormat="1" ht="12">
      <c r="A563" s="13"/>
      <c r="B563" s="233"/>
      <c r="C563" s="234"/>
      <c r="D563" s="235" t="s">
        <v>189</v>
      </c>
      <c r="E563" s="236" t="s">
        <v>19</v>
      </c>
      <c r="F563" s="237" t="s">
        <v>2381</v>
      </c>
      <c r="G563" s="234"/>
      <c r="H563" s="238">
        <v>1.856</v>
      </c>
      <c r="I563" s="239"/>
      <c r="J563" s="234"/>
      <c r="K563" s="234"/>
      <c r="L563" s="240"/>
      <c r="M563" s="241"/>
      <c r="N563" s="242"/>
      <c r="O563" s="242"/>
      <c r="P563" s="242"/>
      <c r="Q563" s="242"/>
      <c r="R563" s="242"/>
      <c r="S563" s="242"/>
      <c r="T563" s="243"/>
      <c r="U563" s="13"/>
      <c r="V563" s="13"/>
      <c r="W563" s="13"/>
      <c r="X563" s="13"/>
      <c r="Y563" s="13"/>
      <c r="Z563" s="13"/>
      <c r="AA563" s="13"/>
      <c r="AB563" s="13"/>
      <c r="AC563" s="13"/>
      <c r="AD563" s="13"/>
      <c r="AE563" s="13"/>
      <c r="AT563" s="244" t="s">
        <v>189</v>
      </c>
      <c r="AU563" s="244" t="s">
        <v>83</v>
      </c>
      <c r="AV563" s="13" t="s">
        <v>83</v>
      </c>
      <c r="AW563" s="13" t="s">
        <v>35</v>
      </c>
      <c r="AX563" s="13" t="s">
        <v>73</v>
      </c>
      <c r="AY563" s="244" t="s">
        <v>175</v>
      </c>
    </row>
    <row r="564" spans="1:51" s="13" customFormat="1" ht="12">
      <c r="A564" s="13"/>
      <c r="B564" s="233"/>
      <c r="C564" s="234"/>
      <c r="D564" s="235" t="s">
        <v>189</v>
      </c>
      <c r="E564" s="236" t="s">
        <v>19</v>
      </c>
      <c r="F564" s="237" t="s">
        <v>2382</v>
      </c>
      <c r="G564" s="234"/>
      <c r="H564" s="238">
        <v>1.46</v>
      </c>
      <c r="I564" s="239"/>
      <c r="J564" s="234"/>
      <c r="K564" s="234"/>
      <c r="L564" s="240"/>
      <c r="M564" s="241"/>
      <c r="N564" s="242"/>
      <c r="O564" s="242"/>
      <c r="P564" s="242"/>
      <c r="Q564" s="242"/>
      <c r="R564" s="242"/>
      <c r="S564" s="242"/>
      <c r="T564" s="243"/>
      <c r="U564" s="13"/>
      <c r="V564" s="13"/>
      <c r="W564" s="13"/>
      <c r="X564" s="13"/>
      <c r="Y564" s="13"/>
      <c r="Z564" s="13"/>
      <c r="AA564" s="13"/>
      <c r="AB564" s="13"/>
      <c r="AC564" s="13"/>
      <c r="AD564" s="13"/>
      <c r="AE564" s="13"/>
      <c r="AT564" s="244" t="s">
        <v>189</v>
      </c>
      <c r="AU564" s="244" t="s">
        <v>83</v>
      </c>
      <c r="AV564" s="13" t="s">
        <v>83</v>
      </c>
      <c r="AW564" s="13" t="s">
        <v>35</v>
      </c>
      <c r="AX564" s="13" t="s">
        <v>73</v>
      </c>
      <c r="AY564" s="244" t="s">
        <v>175</v>
      </c>
    </row>
    <row r="565" spans="1:51" s="13" customFormat="1" ht="12">
      <c r="A565" s="13"/>
      <c r="B565" s="233"/>
      <c r="C565" s="234"/>
      <c r="D565" s="235" t="s">
        <v>189</v>
      </c>
      <c r="E565" s="236" t="s">
        <v>19</v>
      </c>
      <c r="F565" s="237" t="s">
        <v>2383</v>
      </c>
      <c r="G565" s="234"/>
      <c r="H565" s="238">
        <v>1.896</v>
      </c>
      <c r="I565" s="239"/>
      <c r="J565" s="234"/>
      <c r="K565" s="234"/>
      <c r="L565" s="240"/>
      <c r="M565" s="241"/>
      <c r="N565" s="242"/>
      <c r="O565" s="242"/>
      <c r="P565" s="242"/>
      <c r="Q565" s="242"/>
      <c r="R565" s="242"/>
      <c r="S565" s="242"/>
      <c r="T565" s="243"/>
      <c r="U565" s="13"/>
      <c r="V565" s="13"/>
      <c r="W565" s="13"/>
      <c r="X565" s="13"/>
      <c r="Y565" s="13"/>
      <c r="Z565" s="13"/>
      <c r="AA565" s="13"/>
      <c r="AB565" s="13"/>
      <c r="AC565" s="13"/>
      <c r="AD565" s="13"/>
      <c r="AE565" s="13"/>
      <c r="AT565" s="244" t="s">
        <v>189</v>
      </c>
      <c r="AU565" s="244" t="s">
        <v>83</v>
      </c>
      <c r="AV565" s="13" t="s">
        <v>83</v>
      </c>
      <c r="AW565" s="13" t="s">
        <v>35</v>
      </c>
      <c r="AX565" s="13" t="s">
        <v>73</v>
      </c>
      <c r="AY565" s="244" t="s">
        <v>175</v>
      </c>
    </row>
    <row r="566" spans="1:51" s="14" customFormat="1" ht="12">
      <c r="A566" s="14"/>
      <c r="B566" s="245"/>
      <c r="C566" s="246"/>
      <c r="D566" s="235" t="s">
        <v>189</v>
      </c>
      <c r="E566" s="247" t="s">
        <v>19</v>
      </c>
      <c r="F566" s="248" t="s">
        <v>198</v>
      </c>
      <c r="G566" s="246"/>
      <c r="H566" s="249">
        <v>14.216999999999999</v>
      </c>
      <c r="I566" s="250"/>
      <c r="J566" s="246"/>
      <c r="K566" s="246"/>
      <c r="L566" s="251"/>
      <c r="M566" s="252"/>
      <c r="N566" s="253"/>
      <c r="O566" s="253"/>
      <c r="P566" s="253"/>
      <c r="Q566" s="253"/>
      <c r="R566" s="253"/>
      <c r="S566" s="253"/>
      <c r="T566" s="254"/>
      <c r="U566" s="14"/>
      <c r="V566" s="14"/>
      <c r="W566" s="14"/>
      <c r="X566" s="14"/>
      <c r="Y566" s="14"/>
      <c r="Z566" s="14"/>
      <c r="AA566" s="14"/>
      <c r="AB566" s="14"/>
      <c r="AC566" s="14"/>
      <c r="AD566" s="14"/>
      <c r="AE566" s="14"/>
      <c r="AT566" s="255" t="s">
        <v>189</v>
      </c>
      <c r="AU566" s="255" t="s">
        <v>83</v>
      </c>
      <c r="AV566" s="14" t="s">
        <v>181</v>
      </c>
      <c r="AW566" s="14" t="s">
        <v>35</v>
      </c>
      <c r="AX566" s="14" t="s">
        <v>81</v>
      </c>
      <c r="AY566" s="255" t="s">
        <v>175</v>
      </c>
    </row>
    <row r="567" spans="1:65" s="2" customFormat="1" ht="37.8" customHeight="1">
      <c r="A567" s="39"/>
      <c r="B567" s="40"/>
      <c r="C567" s="214" t="s">
        <v>2804</v>
      </c>
      <c r="D567" s="214" t="s">
        <v>177</v>
      </c>
      <c r="E567" s="215" t="s">
        <v>2805</v>
      </c>
      <c r="F567" s="216" t="s">
        <v>2806</v>
      </c>
      <c r="G567" s="217" t="s">
        <v>342</v>
      </c>
      <c r="H567" s="218">
        <v>6.2</v>
      </c>
      <c r="I567" s="219"/>
      <c r="J567" s="220">
        <f>ROUND(I567*H567,2)</f>
        <v>0</v>
      </c>
      <c r="K567" s="221"/>
      <c r="L567" s="45"/>
      <c r="M567" s="222" t="s">
        <v>19</v>
      </c>
      <c r="N567" s="223" t="s">
        <v>44</v>
      </c>
      <c r="O567" s="85"/>
      <c r="P567" s="224">
        <f>O567*H567</f>
        <v>0</v>
      </c>
      <c r="Q567" s="224">
        <v>0.00043</v>
      </c>
      <c r="R567" s="224">
        <f>Q567*H567</f>
        <v>0.002666</v>
      </c>
      <c r="S567" s="224">
        <v>0</v>
      </c>
      <c r="T567" s="225">
        <f>S567*H567</f>
        <v>0</v>
      </c>
      <c r="U567" s="39"/>
      <c r="V567" s="39"/>
      <c r="W567" s="39"/>
      <c r="X567" s="39"/>
      <c r="Y567" s="39"/>
      <c r="Z567" s="39"/>
      <c r="AA567" s="39"/>
      <c r="AB567" s="39"/>
      <c r="AC567" s="39"/>
      <c r="AD567" s="39"/>
      <c r="AE567" s="39"/>
      <c r="AR567" s="226" t="s">
        <v>296</v>
      </c>
      <c r="AT567" s="226" t="s">
        <v>177</v>
      </c>
      <c r="AU567" s="226" t="s">
        <v>83</v>
      </c>
      <c r="AY567" s="18" t="s">
        <v>175</v>
      </c>
      <c r="BE567" s="227">
        <f>IF(N567="základní",J567,0)</f>
        <v>0</v>
      </c>
      <c r="BF567" s="227">
        <f>IF(N567="snížená",J567,0)</f>
        <v>0</v>
      </c>
      <c r="BG567" s="227">
        <f>IF(N567="zákl. přenesená",J567,0)</f>
        <v>0</v>
      </c>
      <c r="BH567" s="227">
        <f>IF(N567="sníž. přenesená",J567,0)</f>
        <v>0</v>
      </c>
      <c r="BI567" s="227">
        <f>IF(N567="nulová",J567,0)</f>
        <v>0</v>
      </c>
      <c r="BJ567" s="18" t="s">
        <v>81</v>
      </c>
      <c r="BK567" s="227">
        <f>ROUND(I567*H567,2)</f>
        <v>0</v>
      </c>
      <c r="BL567" s="18" t="s">
        <v>296</v>
      </c>
      <c r="BM567" s="226" t="s">
        <v>2807</v>
      </c>
    </row>
    <row r="568" spans="1:47" s="2" customFormat="1" ht="12">
      <c r="A568" s="39"/>
      <c r="B568" s="40"/>
      <c r="C568" s="41"/>
      <c r="D568" s="228" t="s">
        <v>183</v>
      </c>
      <c r="E568" s="41"/>
      <c r="F568" s="229" t="s">
        <v>2808</v>
      </c>
      <c r="G568" s="41"/>
      <c r="H568" s="41"/>
      <c r="I568" s="230"/>
      <c r="J568" s="41"/>
      <c r="K568" s="41"/>
      <c r="L568" s="45"/>
      <c r="M568" s="231"/>
      <c r="N568" s="232"/>
      <c r="O568" s="85"/>
      <c r="P568" s="85"/>
      <c r="Q568" s="85"/>
      <c r="R568" s="85"/>
      <c r="S568" s="85"/>
      <c r="T568" s="86"/>
      <c r="U568" s="39"/>
      <c r="V568" s="39"/>
      <c r="W568" s="39"/>
      <c r="X568" s="39"/>
      <c r="Y568" s="39"/>
      <c r="Z568" s="39"/>
      <c r="AA568" s="39"/>
      <c r="AB568" s="39"/>
      <c r="AC568" s="39"/>
      <c r="AD568" s="39"/>
      <c r="AE568" s="39"/>
      <c r="AT568" s="18" t="s">
        <v>183</v>
      </c>
      <c r="AU568" s="18" t="s">
        <v>83</v>
      </c>
    </row>
    <row r="569" spans="1:51" s="13" customFormat="1" ht="12">
      <c r="A569" s="13"/>
      <c r="B569" s="233"/>
      <c r="C569" s="234"/>
      <c r="D569" s="235" t="s">
        <v>189</v>
      </c>
      <c r="E569" s="236" t="s">
        <v>19</v>
      </c>
      <c r="F569" s="237" t="s">
        <v>2809</v>
      </c>
      <c r="G569" s="234"/>
      <c r="H569" s="238">
        <v>6.172</v>
      </c>
      <c r="I569" s="239"/>
      <c r="J569" s="234"/>
      <c r="K569" s="234"/>
      <c r="L569" s="240"/>
      <c r="M569" s="241"/>
      <c r="N569" s="242"/>
      <c r="O569" s="242"/>
      <c r="P569" s="242"/>
      <c r="Q569" s="242"/>
      <c r="R569" s="242"/>
      <c r="S569" s="242"/>
      <c r="T569" s="243"/>
      <c r="U569" s="13"/>
      <c r="V569" s="13"/>
      <c r="W569" s="13"/>
      <c r="X569" s="13"/>
      <c r="Y569" s="13"/>
      <c r="Z569" s="13"/>
      <c r="AA569" s="13"/>
      <c r="AB569" s="13"/>
      <c r="AC569" s="13"/>
      <c r="AD569" s="13"/>
      <c r="AE569" s="13"/>
      <c r="AT569" s="244" t="s">
        <v>189</v>
      </c>
      <c r="AU569" s="244" t="s">
        <v>83</v>
      </c>
      <c r="AV569" s="13" t="s">
        <v>83</v>
      </c>
      <c r="AW569" s="13" t="s">
        <v>35</v>
      </c>
      <c r="AX569" s="13" t="s">
        <v>73</v>
      </c>
      <c r="AY569" s="244" t="s">
        <v>175</v>
      </c>
    </row>
    <row r="570" spans="1:51" s="13" customFormat="1" ht="12">
      <c r="A570" s="13"/>
      <c r="B570" s="233"/>
      <c r="C570" s="234"/>
      <c r="D570" s="235" t="s">
        <v>189</v>
      </c>
      <c r="E570" s="236" t="s">
        <v>19</v>
      </c>
      <c r="F570" s="237" t="s">
        <v>2810</v>
      </c>
      <c r="G570" s="234"/>
      <c r="H570" s="238">
        <v>6.2</v>
      </c>
      <c r="I570" s="239"/>
      <c r="J570" s="234"/>
      <c r="K570" s="234"/>
      <c r="L570" s="240"/>
      <c r="M570" s="241"/>
      <c r="N570" s="242"/>
      <c r="O570" s="242"/>
      <c r="P570" s="242"/>
      <c r="Q570" s="242"/>
      <c r="R570" s="242"/>
      <c r="S570" s="242"/>
      <c r="T570" s="243"/>
      <c r="U570" s="13"/>
      <c r="V570" s="13"/>
      <c r="W570" s="13"/>
      <c r="X570" s="13"/>
      <c r="Y570" s="13"/>
      <c r="Z570" s="13"/>
      <c r="AA570" s="13"/>
      <c r="AB570" s="13"/>
      <c r="AC570" s="13"/>
      <c r="AD570" s="13"/>
      <c r="AE570" s="13"/>
      <c r="AT570" s="244" t="s">
        <v>189</v>
      </c>
      <c r="AU570" s="244" t="s">
        <v>83</v>
      </c>
      <c r="AV570" s="13" t="s">
        <v>83</v>
      </c>
      <c r="AW570" s="13" t="s">
        <v>35</v>
      </c>
      <c r="AX570" s="13" t="s">
        <v>81</v>
      </c>
      <c r="AY570" s="244" t="s">
        <v>175</v>
      </c>
    </row>
    <row r="571" spans="1:65" s="2" customFormat="1" ht="24.15" customHeight="1">
      <c r="A571" s="39"/>
      <c r="B571" s="40"/>
      <c r="C571" s="267" t="s">
        <v>2811</v>
      </c>
      <c r="D571" s="267" t="s">
        <v>307</v>
      </c>
      <c r="E571" s="268" t="s">
        <v>2812</v>
      </c>
      <c r="F571" s="269" t="s">
        <v>2813</v>
      </c>
      <c r="G571" s="270" t="s">
        <v>358</v>
      </c>
      <c r="H571" s="271">
        <v>15.345</v>
      </c>
      <c r="I571" s="272"/>
      <c r="J571" s="273">
        <f>ROUND(I571*H571,2)</f>
        <v>0</v>
      </c>
      <c r="K571" s="274"/>
      <c r="L571" s="275"/>
      <c r="M571" s="276" t="s">
        <v>19</v>
      </c>
      <c r="N571" s="277" t="s">
        <v>44</v>
      </c>
      <c r="O571" s="85"/>
      <c r="P571" s="224">
        <f>O571*H571</f>
        <v>0</v>
      </c>
      <c r="Q571" s="224">
        <v>0.00047</v>
      </c>
      <c r="R571" s="224">
        <f>Q571*H571</f>
        <v>0.0072121500000000005</v>
      </c>
      <c r="S571" s="224">
        <v>0</v>
      </c>
      <c r="T571" s="225">
        <f>S571*H571</f>
        <v>0</v>
      </c>
      <c r="U571" s="39"/>
      <c r="V571" s="39"/>
      <c r="W571" s="39"/>
      <c r="X571" s="39"/>
      <c r="Y571" s="39"/>
      <c r="Z571" s="39"/>
      <c r="AA571" s="39"/>
      <c r="AB571" s="39"/>
      <c r="AC571" s="39"/>
      <c r="AD571" s="39"/>
      <c r="AE571" s="39"/>
      <c r="AR571" s="226" t="s">
        <v>396</v>
      </c>
      <c r="AT571" s="226" t="s">
        <v>307</v>
      </c>
      <c r="AU571" s="226" t="s">
        <v>83</v>
      </c>
      <c r="AY571" s="18" t="s">
        <v>175</v>
      </c>
      <c r="BE571" s="227">
        <f>IF(N571="základní",J571,0)</f>
        <v>0</v>
      </c>
      <c r="BF571" s="227">
        <f>IF(N571="snížená",J571,0)</f>
        <v>0</v>
      </c>
      <c r="BG571" s="227">
        <f>IF(N571="zákl. přenesená",J571,0)</f>
        <v>0</v>
      </c>
      <c r="BH571" s="227">
        <f>IF(N571="sníž. přenesená",J571,0)</f>
        <v>0</v>
      </c>
      <c r="BI571" s="227">
        <f>IF(N571="nulová",J571,0)</f>
        <v>0</v>
      </c>
      <c r="BJ571" s="18" t="s">
        <v>81</v>
      </c>
      <c r="BK571" s="227">
        <f>ROUND(I571*H571,2)</f>
        <v>0</v>
      </c>
      <c r="BL571" s="18" t="s">
        <v>296</v>
      </c>
      <c r="BM571" s="226" t="s">
        <v>2814</v>
      </c>
    </row>
    <row r="572" spans="1:51" s="13" customFormat="1" ht="12">
      <c r="A572" s="13"/>
      <c r="B572" s="233"/>
      <c r="C572" s="234"/>
      <c r="D572" s="235" t="s">
        <v>189</v>
      </c>
      <c r="E572" s="234"/>
      <c r="F572" s="237" t="s">
        <v>2815</v>
      </c>
      <c r="G572" s="234"/>
      <c r="H572" s="238">
        <v>15.345</v>
      </c>
      <c r="I572" s="239"/>
      <c r="J572" s="234"/>
      <c r="K572" s="234"/>
      <c r="L572" s="240"/>
      <c r="M572" s="241"/>
      <c r="N572" s="242"/>
      <c r="O572" s="242"/>
      <c r="P572" s="242"/>
      <c r="Q572" s="242"/>
      <c r="R572" s="242"/>
      <c r="S572" s="242"/>
      <c r="T572" s="243"/>
      <c r="U572" s="13"/>
      <c r="V572" s="13"/>
      <c r="W572" s="13"/>
      <c r="X572" s="13"/>
      <c r="Y572" s="13"/>
      <c r="Z572" s="13"/>
      <c r="AA572" s="13"/>
      <c r="AB572" s="13"/>
      <c r="AC572" s="13"/>
      <c r="AD572" s="13"/>
      <c r="AE572" s="13"/>
      <c r="AT572" s="244" t="s">
        <v>189</v>
      </c>
      <c r="AU572" s="244" t="s">
        <v>83</v>
      </c>
      <c r="AV572" s="13" t="s">
        <v>83</v>
      </c>
      <c r="AW572" s="13" t="s">
        <v>4</v>
      </c>
      <c r="AX572" s="13" t="s">
        <v>81</v>
      </c>
      <c r="AY572" s="244" t="s">
        <v>175</v>
      </c>
    </row>
    <row r="573" spans="1:65" s="2" customFormat="1" ht="33" customHeight="1">
      <c r="A573" s="39"/>
      <c r="B573" s="40"/>
      <c r="C573" s="214" t="s">
        <v>2816</v>
      </c>
      <c r="D573" s="214" t="s">
        <v>177</v>
      </c>
      <c r="E573" s="215" t="s">
        <v>2817</v>
      </c>
      <c r="F573" s="216" t="s">
        <v>2818</v>
      </c>
      <c r="G573" s="217" t="s">
        <v>180</v>
      </c>
      <c r="H573" s="218">
        <v>14.217</v>
      </c>
      <c r="I573" s="219"/>
      <c r="J573" s="220">
        <f>ROUND(I573*H573,2)</f>
        <v>0</v>
      </c>
      <c r="K573" s="221"/>
      <c r="L573" s="45"/>
      <c r="M573" s="222" t="s">
        <v>19</v>
      </c>
      <c r="N573" s="223" t="s">
        <v>44</v>
      </c>
      <c r="O573" s="85"/>
      <c r="P573" s="224">
        <f>O573*H573</f>
        <v>0</v>
      </c>
      <c r="Q573" s="224">
        <v>0.00635</v>
      </c>
      <c r="R573" s="224">
        <f>Q573*H573</f>
        <v>0.09027795</v>
      </c>
      <c r="S573" s="224">
        <v>0</v>
      </c>
      <c r="T573" s="225">
        <f>S573*H573</f>
        <v>0</v>
      </c>
      <c r="U573" s="39"/>
      <c r="V573" s="39"/>
      <c r="W573" s="39"/>
      <c r="X573" s="39"/>
      <c r="Y573" s="39"/>
      <c r="Z573" s="39"/>
      <c r="AA573" s="39"/>
      <c r="AB573" s="39"/>
      <c r="AC573" s="39"/>
      <c r="AD573" s="39"/>
      <c r="AE573" s="39"/>
      <c r="AR573" s="226" t="s">
        <v>296</v>
      </c>
      <c r="AT573" s="226" t="s">
        <v>177</v>
      </c>
      <c r="AU573" s="226" t="s">
        <v>83</v>
      </c>
      <c r="AY573" s="18" t="s">
        <v>175</v>
      </c>
      <c r="BE573" s="227">
        <f>IF(N573="základní",J573,0)</f>
        <v>0</v>
      </c>
      <c r="BF573" s="227">
        <f>IF(N573="snížená",J573,0)</f>
        <v>0</v>
      </c>
      <c r="BG573" s="227">
        <f>IF(N573="zákl. přenesená",J573,0)</f>
        <v>0</v>
      </c>
      <c r="BH573" s="227">
        <f>IF(N573="sníž. přenesená",J573,0)</f>
        <v>0</v>
      </c>
      <c r="BI573" s="227">
        <f>IF(N573="nulová",J573,0)</f>
        <v>0</v>
      </c>
      <c r="BJ573" s="18" t="s">
        <v>81</v>
      </c>
      <c r="BK573" s="227">
        <f>ROUND(I573*H573,2)</f>
        <v>0</v>
      </c>
      <c r="BL573" s="18" t="s">
        <v>296</v>
      </c>
      <c r="BM573" s="226" t="s">
        <v>2819</v>
      </c>
    </row>
    <row r="574" spans="1:47" s="2" customFormat="1" ht="12">
      <c r="A574" s="39"/>
      <c r="B574" s="40"/>
      <c r="C574" s="41"/>
      <c r="D574" s="228" t="s">
        <v>183</v>
      </c>
      <c r="E574" s="41"/>
      <c r="F574" s="229" t="s">
        <v>2820</v>
      </c>
      <c r="G574" s="41"/>
      <c r="H574" s="41"/>
      <c r="I574" s="230"/>
      <c r="J574" s="41"/>
      <c r="K574" s="41"/>
      <c r="L574" s="45"/>
      <c r="M574" s="231"/>
      <c r="N574" s="232"/>
      <c r="O574" s="85"/>
      <c r="P574" s="85"/>
      <c r="Q574" s="85"/>
      <c r="R574" s="85"/>
      <c r="S574" s="85"/>
      <c r="T574" s="86"/>
      <c r="U574" s="39"/>
      <c r="V574" s="39"/>
      <c r="W574" s="39"/>
      <c r="X574" s="39"/>
      <c r="Y574" s="39"/>
      <c r="Z574" s="39"/>
      <c r="AA574" s="39"/>
      <c r="AB574" s="39"/>
      <c r="AC574" s="39"/>
      <c r="AD574" s="39"/>
      <c r="AE574" s="39"/>
      <c r="AT574" s="18" t="s">
        <v>183</v>
      </c>
      <c r="AU574" s="18" t="s">
        <v>83</v>
      </c>
    </row>
    <row r="575" spans="1:65" s="2" customFormat="1" ht="24.15" customHeight="1">
      <c r="A575" s="39"/>
      <c r="B575" s="40"/>
      <c r="C575" s="267" t="s">
        <v>2821</v>
      </c>
      <c r="D575" s="267" t="s">
        <v>307</v>
      </c>
      <c r="E575" s="268" t="s">
        <v>2822</v>
      </c>
      <c r="F575" s="269" t="s">
        <v>2823</v>
      </c>
      <c r="G575" s="270" t="s">
        <v>180</v>
      </c>
      <c r="H575" s="271">
        <v>15.639</v>
      </c>
      <c r="I575" s="272"/>
      <c r="J575" s="273">
        <f>ROUND(I575*H575,2)</f>
        <v>0</v>
      </c>
      <c r="K575" s="274"/>
      <c r="L575" s="275"/>
      <c r="M575" s="276" t="s">
        <v>19</v>
      </c>
      <c r="N575" s="277" t="s">
        <v>44</v>
      </c>
      <c r="O575" s="85"/>
      <c r="P575" s="224">
        <f>O575*H575</f>
        <v>0</v>
      </c>
      <c r="Q575" s="224">
        <v>0.021</v>
      </c>
      <c r="R575" s="224">
        <f>Q575*H575</f>
        <v>0.328419</v>
      </c>
      <c r="S575" s="224">
        <v>0</v>
      </c>
      <c r="T575" s="225">
        <f>S575*H575</f>
        <v>0</v>
      </c>
      <c r="U575" s="39"/>
      <c r="V575" s="39"/>
      <c r="W575" s="39"/>
      <c r="X575" s="39"/>
      <c r="Y575" s="39"/>
      <c r="Z575" s="39"/>
      <c r="AA575" s="39"/>
      <c r="AB575" s="39"/>
      <c r="AC575" s="39"/>
      <c r="AD575" s="39"/>
      <c r="AE575" s="39"/>
      <c r="AR575" s="226" t="s">
        <v>396</v>
      </c>
      <c r="AT575" s="226" t="s">
        <v>307</v>
      </c>
      <c r="AU575" s="226" t="s">
        <v>83</v>
      </c>
      <c r="AY575" s="18" t="s">
        <v>175</v>
      </c>
      <c r="BE575" s="227">
        <f>IF(N575="základní",J575,0)</f>
        <v>0</v>
      </c>
      <c r="BF575" s="227">
        <f>IF(N575="snížená",J575,0)</f>
        <v>0</v>
      </c>
      <c r="BG575" s="227">
        <f>IF(N575="zákl. přenesená",J575,0)</f>
        <v>0</v>
      </c>
      <c r="BH575" s="227">
        <f>IF(N575="sníž. přenesená",J575,0)</f>
        <v>0</v>
      </c>
      <c r="BI575" s="227">
        <f>IF(N575="nulová",J575,0)</f>
        <v>0</v>
      </c>
      <c r="BJ575" s="18" t="s">
        <v>81</v>
      </c>
      <c r="BK575" s="227">
        <f>ROUND(I575*H575,2)</f>
        <v>0</v>
      </c>
      <c r="BL575" s="18" t="s">
        <v>296</v>
      </c>
      <c r="BM575" s="226" t="s">
        <v>2824</v>
      </c>
    </row>
    <row r="576" spans="1:51" s="13" customFormat="1" ht="12">
      <c r="A576" s="13"/>
      <c r="B576" s="233"/>
      <c r="C576" s="234"/>
      <c r="D576" s="235" t="s">
        <v>189</v>
      </c>
      <c r="E576" s="234"/>
      <c r="F576" s="237" t="s">
        <v>2825</v>
      </c>
      <c r="G576" s="234"/>
      <c r="H576" s="238">
        <v>15.639</v>
      </c>
      <c r="I576" s="239"/>
      <c r="J576" s="234"/>
      <c r="K576" s="234"/>
      <c r="L576" s="240"/>
      <c r="M576" s="241"/>
      <c r="N576" s="242"/>
      <c r="O576" s="242"/>
      <c r="P576" s="242"/>
      <c r="Q576" s="242"/>
      <c r="R576" s="242"/>
      <c r="S576" s="242"/>
      <c r="T576" s="243"/>
      <c r="U576" s="13"/>
      <c r="V576" s="13"/>
      <c r="W576" s="13"/>
      <c r="X576" s="13"/>
      <c r="Y576" s="13"/>
      <c r="Z576" s="13"/>
      <c r="AA576" s="13"/>
      <c r="AB576" s="13"/>
      <c r="AC576" s="13"/>
      <c r="AD576" s="13"/>
      <c r="AE576" s="13"/>
      <c r="AT576" s="244" t="s">
        <v>189</v>
      </c>
      <c r="AU576" s="244" t="s">
        <v>83</v>
      </c>
      <c r="AV576" s="13" t="s">
        <v>83</v>
      </c>
      <c r="AW576" s="13" t="s">
        <v>4</v>
      </c>
      <c r="AX576" s="13" t="s">
        <v>81</v>
      </c>
      <c r="AY576" s="244" t="s">
        <v>175</v>
      </c>
    </row>
    <row r="577" spans="1:65" s="2" customFormat="1" ht="24.15" customHeight="1">
      <c r="A577" s="39"/>
      <c r="B577" s="40"/>
      <c r="C577" s="214" t="s">
        <v>2826</v>
      </c>
      <c r="D577" s="214" t="s">
        <v>177</v>
      </c>
      <c r="E577" s="215" t="s">
        <v>2827</v>
      </c>
      <c r="F577" s="216" t="s">
        <v>2828</v>
      </c>
      <c r="G577" s="217" t="s">
        <v>180</v>
      </c>
      <c r="H577" s="218">
        <v>14.217</v>
      </c>
      <c r="I577" s="219"/>
      <c r="J577" s="220">
        <f>ROUND(I577*H577,2)</f>
        <v>0</v>
      </c>
      <c r="K577" s="221"/>
      <c r="L577" s="45"/>
      <c r="M577" s="222" t="s">
        <v>19</v>
      </c>
      <c r="N577" s="223" t="s">
        <v>44</v>
      </c>
      <c r="O577" s="85"/>
      <c r="P577" s="224">
        <f>O577*H577</f>
        <v>0</v>
      </c>
      <c r="Q577" s="224">
        <v>5E-05</v>
      </c>
      <c r="R577" s="224">
        <f>Q577*H577</f>
        <v>0.0007108500000000001</v>
      </c>
      <c r="S577" s="224">
        <v>0</v>
      </c>
      <c r="T577" s="225">
        <f>S577*H577</f>
        <v>0</v>
      </c>
      <c r="U577" s="39"/>
      <c r="V577" s="39"/>
      <c r="W577" s="39"/>
      <c r="X577" s="39"/>
      <c r="Y577" s="39"/>
      <c r="Z577" s="39"/>
      <c r="AA577" s="39"/>
      <c r="AB577" s="39"/>
      <c r="AC577" s="39"/>
      <c r="AD577" s="39"/>
      <c r="AE577" s="39"/>
      <c r="AR577" s="226" t="s">
        <v>296</v>
      </c>
      <c r="AT577" s="226" t="s">
        <v>177</v>
      </c>
      <c r="AU577" s="226" t="s">
        <v>83</v>
      </c>
      <c r="AY577" s="18" t="s">
        <v>175</v>
      </c>
      <c r="BE577" s="227">
        <f>IF(N577="základní",J577,0)</f>
        <v>0</v>
      </c>
      <c r="BF577" s="227">
        <f>IF(N577="snížená",J577,0)</f>
        <v>0</v>
      </c>
      <c r="BG577" s="227">
        <f>IF(N577="zákl. přenesená",J577,0)</f>
        <v>0</v>
      </c>
      <c r="BH577" s="227">
        <f>IF(N577="sníž. přenesená",J577,0)</f>
        <v>0</v>
      </c>
      <c r="BI577" s="227">
        <f>IF(N577="nulová",J577,0)</f>
        <v>0</v>
      </c>
      <c r="BJ577" s="18" t="s">
        <v>81</v>
      </c>
      <c r="BK577" s="227">
        <f>ROUND(I577*H577,2)</f>
        <v>0</v>
      </c>
      <c r="BL577" s="18" t="s">
        <v>296</v>
      </c>
      <c r="BM577" s="226" t="s">
        <v>2829</v>
      </c>
    </row>
    <row r="578" spans="1:47" s="2" customFormat="1" ht="12">
      <c r="A578" s="39"/>
      <c r="B578" s="40"/>
      <c r="C578" s="41"/>
      <c r="D578" s="228" t="s">
        <v>183</v>
      </c>
      <c r="E578" s="41"/>
      <c r="F578" s="229" t="s">
        <v>2830</v>
      </c>
      <c r="G578" s="41"/>
      <c r="H578" s="41"/>
      <c r="I578" s="230"/>
      <c r="J578" s="41"/>
      <c r="K578" s="41"/>
      <c r="L578" s="45"/>
      <c r="M578" s="231"/>
      <c r="N578" s="232"/>
      <c r="O578" s="85"/>
      <c r="P578" s="85"/>
      <c r="Q578" s="85"/>
      <c r="R578" s="85"/>
      <c r="S578" s="85"/>
      <c r="T578" s="86"/>
      <c r="U578" s="39"/>
      <c r="V578" s="39"/>
      <c r="W578" s="39"/>
      <c r="X578" s="39"/>
      <c r="Y578" s="39"/>
      <c r="Z578" s="39"/>
      <c r="AA578" s="39"/>
      <c r="AB578" s="39"/>
      <c r="AC578" s="39"/>
      <c r="AD578" s="39"/>
      <c r="AE578" s="39"/>
      <c r="AT578" s="18" t="s">
        <v>183</v>
      </c>
      <c r="AU578" s="18" t="s">
        <v>83</v>
      </c>
    </row>
    <row r="579" spans="1:65" s="2" customFormat="1" ht="44.25" customHeight="1">
      <c r="A579" s="39"/>
      <c r="B579" s="40"/>
      <c r="C579" s="214" t="s">
        <v>2831</v>
      </c>
      <c r="D579" s="214" t="s">
        <v>177</v>
      </c>
      <c r="E579" s="215" t="s">
        <v>2832</v>
      </c>
      <c r="F579" s="216" t="s">
        <v>2833</v>
      </c>
      <c r="G579" s="217" t="s">
        <v>281</v>
      </c>
      <c r="H579" s="218">
        <v>0.434</v>
      </c>
      <c r="I579" s="219"/>
      <c r="J579" s="220">
        <f>ROUND(I579*H579,2)</f>
        <v>0</v>
      </c>
      <c r="K579" s="221"/>
      <c r="L579" s="45"/>
      <c r="M579" s="222" t="s">
        <v>19</v>
      </c>
      <c r="N579" s="223" t="s">
        <v>44</v>
      </c>
      <c r="O579" s="85"/>
      <c r="P579" s="224">
        <f>O579*H579</f>
        <v>0</v>
      </c>
      <c r="Q579" s="224">
        <v>0</v>
      </c>
      <c r="R579" s="224">
        <f>Q579*H579</f>
        <v>0</v>
      </c>
      <c r="S579" s="224">
        <v>0</v>
      </c>
      <c r="T579" s="225">
        <f>S579*H579</f>
        <v>0</v>
      </c>
      <c r="U579" s="39"/>
      <c r="V579" s="39"/>
      <c r="W579" s="39"/>
      <c r="X579" s="39"/>
      <c r="Y579" s="39"/>
      <c r="Z579" s="39"/>
      <c r="AA579" s="39"/>
      <c r="AB579" s="39"/>
      <c r="AC579" s="39"/>
      <c r="AD579" s="39"/>
      <c r="AE579" s="39"/>
      <c r="AR579" s="226" t="s">
        <v>296</v>
      </c>
      <c r="AT579" s="226" t="s">
        <v>177</v>
      </c>
      <c r="AU579" s="226" t="s">
        <v>83</v>
      </c>
      <c r="AY579" s="18" t="s">
        <v>175</v>
      </c>
      <c r="BE579" s="227">
        <f>IF(N579="základní",J579,0)</f>
        <v>0</v>
      </c>
      <c r="BF579" s="227">
        <f>IF(N579="snížená",J579,0)</f>
        <v>0</v>
      </c>
      <c r="BG579" s="227">
        <f>IF(N579="zákl. přenesená",J579,0)</f>
        <v>0</v>
      </c>
      <c r="BH579" s="227">
        <f>IF(N579="sníž. přenesená",J579,0)</f>
        <v>0</v>
      </c>
      <c r="BI579" s="227">
        <f>IF(N579="nulová",J579,0)</f>
        <v>0</v>
      </c>
      <c r="BJ579" s="18" t="s">
        <v>81</v>
      </c>
      <c r="BK579" s="227">
        <f>ROUND(I579*H579,2)</f>
        <v>0</v>
      </c>
      <c r="BL579" s="18" t="s">
        <v>296</v>
      </c>
      <c r="BM579" s="226" t="s">
        <v>2834</v>
      </c>
    </row>
    <row r="580" spans="1:47" s="2" customFormat="1" ht="12">
      <c r="A580" s="39"/>
      <c r="B580" s="40"/>
      <c r="C580" s="41"/>
      <c r="D580" s="228" t="s">
        <v>183</v>
      </c>
      <c r="E580" s="41"/>
      <c r="F580" s="229" t="s">
        <v>2835</v>
      </c>
      <c r="G580" s="41"/>
      <c r="H580" s="41"/>
      <c r="I580" s="230"/>
      <c r="J580" s="41"/>
      <c r="K580" s="41"/>
      <c r="L580" s="45"/>
      <c r="M580" s="231"/>
      <c r="N580" s="232"/>
      <c r="O580" s="85"/>
      <c r="P580" s="85"/>
      <c r="Q580" s="85"/>
      <c r="R580" s="85"/>
      <c r="S580" s="85"/>
      <c r="T580" s="86"/>
      <c r="U580" s="39"/>
      <c r="V580" s="39"/>
      <c r="W580" s="39"/>
      <c r="X580" s="39"/>
      <c r="Y580" s="39"/>
      <c r="Z580" s="39"/>
      <c r="AA580" s="39"/>
      <c r="AB580" s="39"/>
      <c r="AC580" s="39"/>
      <c r="AD580" s="39"/>
      <c r="AE580" s="39"/>
      <c r="AT580" s="18" t="s">
        <v>183</v>
      </c>
      <c r="AU580" s="18" t="s">
        <v>83</v>
      </c>
    </row>
    <row r="581" spans="1:63" s="12" customFormat="1" ht="22.8" customHeight="1">
      <c r="A581" s="12"/>
      <c r="B581" s="198"/>
      <c r="C581" s="199"/>
      <c r="D581" s="200" t="s">
        <v>72</v>
      </c>
      <c r="E581" s="212" t="s">
        <v>2836</v>
      </c>
      <c r="F581" s="212" t="s">
        <v>2837</v>
      </c>
      <c r="G581" s="199"/>
      <c r="H581" s="199"/>
      <c r="I581" s="202"/>
      <c r="J581" s="213">
        <f>BK581</f>
        <v>0</v>
      </c>
      <c r="K581" s="199"/>
      <c r="L581" s="204"/>
      <c r="M581" s="205"/>
      <c r="N581" s="206"/>
      <c r="O581" s="206"/>
      <c r="P581" s="207">
        <f>SUM(P582:P601)</f>
        <v>0</v>
      </c>
      <c r="Q581" s="206"/>
      <c r="R581" s="207">
        <f>SUM(R582:R601)</f>
        <v>0.14691700000000002</v>
      </c>
      <c r="S581" s="206"/>
      <c r="T581" s="208">
        <f>SUM(T582:T601)</f>
        <v>0</v>
      </c>
      <c r="U581" s="12"/>
      <c r="V581" s="12"/>
      <c r="W581" s="12"/>
      <c r="X581" s="12"/>
      <c r="Y581" s="12"/>
      <c r="Z581" s="12"/>
      <c r="AA581" s="12"/>
      <c r="AB581" s="12"/>
      <c r="AC581" s="12"/>
      <c r="AD581" s="12"/>
      <c r="AE581" s="12"/>
      <c r="AR581" s="209" t="s">
        <v>83</v>
      </c>
      <c r="AT581" s="210" t="s">
        <v>72</v>
      </c>
      <c r="AU581" s="210" t="s">
        <v>81</v>
      </c>
      <c r="AY581" s="209" t="s">
        <v>175</v>
      </c>
      <c r="BK581" s="211">
        <f>SUM(BK582:BK601)</f>
        <v>0</v>
      </c>
    </row>
    <row r="582" spans="1:65" s="2" customFormat="1" ht="21.75" customHeight="1">
      <c r="A582" s="39"/>
      <c r="B582" s="40"/>
      <c r="C582" s="214" t="s">
        <v>2838</v>
      </c>
      <c r="D582" s="214" t="s">
        <v>177</v>
      </c>
      <c r="E582" s="215" t="s">
        <v>2839</v>
      </c>
      <c r="F582" s="216" t="s">
        <v>2840</v>
      </c>
      <c r="G582" s="217" t="s">
        <v>180</v>
      </c>
      <c r="H582" s="218">
        <v>39</v>
      </c>
      <c r="I582" s="219"/>
      <c r="J582" s="220">
        <f>ROUND(I582*H582,2)</f>
        <v>0</v>
      </c>
      <c r="K582" s="221"/>
      <c r="L582" s="45"/>
      <c r="M582" s="222" t="s">
        <v>19</v>
      </c>
      <c r="N582" s="223" t="s">
        <v>44</v>
      </c>
      <c r="O582" s="85"/>
      <c r="P582" s="224">
        <f>O582*H582</f>
        <v>0</v>
      </c>
      <c r="Q582" s="224">
        <v>3E-05</v>
      </c>
      <c r="R582" s="224">
        <f>Q582*H582</f>
        <v>0.00117</v>
      </c>
      <c r="S582" s="224">
        <v>0</v>
      </c>
      <c r="T582" s="225">
        <f>S582*H582</f>
        <v>0</v>
      </c>
      <c r="U582" s="39"/>
      <c r="V582" s="39"/>
      <c r="W582" s="39"/>
      <c r="X582" s="39"/>
      <c r="Y582" s="39"/>
      <c r="Z582" s="39"/>
      <c r="AA582" s="39"/>
      <c r="AB582" s="39"/>
      <c r="AC582" s="39"/>
      <c r="AD582" s="39"/>
      <c r="AE582" s="39"/>
      <c r="AR582" s="226" t="s">
        <v>296</v>
      </c>
      <c r="AT582" s="226" t="s">
        <v>177</v>
      </c>
      <c r="AU582" s="226" t="s">
        <v>83</v>
      </c>
      <c r="AY582" s="18" t="s">
        <v>175</v>
      </c>
      <c r="BE582" s="227">
        <f>IF(N582="základní",J582,0)</f>
        <v>0</v>
      </c>
      <c r="BF582" s="227">
        <f>IF(N582="snížená",J582,0)</f>
        <v>0</v>
      </c>
      <c r="BG582" s="227">
        <f>IF(N582="zákl. přenesená",J582,0)</f>
        <v>0</v>
      </c>
      <c r="BH582" s="227">
        <f>IF(N582="sníž. přenesená",J582,0)</f>
        <v>0</v>
      </c>
      <c r="BI582" s="227">
        <f>IF(N582="nulová",J582,0)</f>
        <v>0</v>
      </c>
      <c r="BJ582" s="18" t="s">
        <v>81</v>
      </c>
      <c r="BK582" s="227">
        <f>ROUND(I582*H582,2)</f>
        <v>0</v>
      </c>
      <c r="BL582" s="18" t="s">
        <v>296</v>
      </c>
      <c r="BM582" s="226" t="s">
        <v>2841</v>
      </c>
    </row>
    <row r="583" spans="1:47" s="2" customFormat="1" ht="12">
      <c r="A583" s="39"/>
      <c r="B583" s="40"/>
      <c r="C583" s="41"/>
      <c r="D583" s="228" t="s">
        <v>183</v>
      </c>
      <c r="E583" s="41"/>
      <c r="F583" s="229" t="s">
        <v>2842</v>
      </c>
      <c r="G583" s="41"/>
      <c r="H583" s="41"/>
      <c r="I583" s="230"/>
      <c r="J583" s="41"/>
      <c r="K583" s="41"/>
      <c r="L583" s="45"/>
      <c r="M583" s="231"/>
      <c r="N583" s="232"/>
      <c r="O583" s="85"/>
      <c r="P583" s="85"/>
      <c r="Q583" s="85"/>
      <c r="R583" s="85"/>
      <c r="S583" s="85"/>
      <c r="T583" s="86"/>
      <c r="U583" s="39"/>
      <c r="V583" s="39"/>
      <c r="W583" s="39"/>
      <c r="X583" s="39"/>
      <c r="Y583" s="39"/>
      <c r="Z583" s="39"/>
      <c r="AA583" s="39"/>
      <c r="AB583" s="39"/>
      <c r="AC583" s="39"/>
      <c r="AD583" s="39"/>
      <c r="AE583" s="39"/>
      <c r="AT583" s="18" t="s">
        <v>183</v>
      </c>
      <c r="AU583" s="18" t="s">
        <v>83</v>
      </c>
    </row>
    <row r="584" spans="1:51" s="13" customFormat="1" ht="12">
      <c r="A584" s="13"/>
      <c r="B584" s="233"/>
      <c r="C584" s="234"/>
      <c r="D584" s="235" t="s">
        <v>189</v>
      </c>
      <c r="E584" s="236" t="s">
        <v>19</v>
      </c>
      <c r="F584" s="237" t="s">
        <v>2379</v>
      </c>
      <c r="G584" s="234"/>
      <c r="H584" s="238">
        <v>33.414</v>
      </c>
      <c r="I584" s="239"/>
      <c r="J584" s="234"/>
      <c r="K584" s="234"/>
      <c r="L584" s="240"/>
      <c r="M584" s="241"/>
      <c r="N584" s="242"/>
      <c r="O584" s="242"/>
      <c r="P584" s="242"/>
      <c r="Q584" s="242"/>
      <c r="R584" s="242"/>
      <c r="S584" s="242"/>
      <c r="T584" s="243"/>
      <c r="U584" s="13"/>
      <c r="V584" s="13"/>
      <c r="W584" s="13"/>
      <c r="X584" s="13"/>
      <c r="Y584" s="13"/>
      <c r="Z584" s="13"/>
      <c r="AA584" s="13"/>
      <c r="AB584" s="13"/>
      <c r="AC584" s="13"/>
      <c r="AD584" s="13"/>
      <c r="AE584" s="13"/>
      <c r="AT584" s="244" t="s">
        <v>189</v>
      </c>
      <c r="AU584" s="244" t="s">
        <v>83</v>
      </c>
      <c r="AV584" s="13" t="s">
        <v>83</v>
      </c>
      <c r="AW584" s="13" t="s">
        <v>35</v>
      </c>
      <c r="AX584" s="13" t="s">
        <v>73</v>
      </c>
      <c r="AY584" s="244" t="s">
        <v>175</v>
      </c>
    </row>
    <row r="585" spans="1:51" s="13" customFormat="1" ht="12">
      <c r="A585" s="13"/>
      <c r="B585" s="233"/>
      <c r="C585" s="234"/>
      <c r="D585" s="235" t="s">
        <v>189</v>
      </c>
      <c r="E585" s="236" t="s">
        <v>19</v>
      </c>
      <c r="F585" s="237" t="s">
        <v>2380</v>
      </c>
      <c r="G585" s="234"/>
      <c r="H585" s="238">
        <v>5.433</v>
      </c>
      <c r="I585" s="239"/>
      <c r="J585" s="234"/>
      <c r="K585" s="234"/>
      <c r="L585" s="240"/>
      <c r="M585" s="241"/>
      <c r="N585" s="242"/>
      <c r="O585" s="242"/>
      <c r="P585" s="242"/>
      <c r="Q585" s="242"/>
      <c r="R585" s="242"/>
      <c r="S585" s="242"/>
      <c r="T585" s="243"/>
      <c r="U585" s="13"/>
      <c r="V585" s="13"/>
      <c r="W585" s="13"/>
      <c r="X585" s="13"/>
      <c r="Y585" s="13"/>
      <c r="Z585" s="13"/>
      <c r="AA585" s="13"/>
      <c r="AB585" s="13"/>
      <c r="AC585" s="13"/>
      <c r="AD585" s="13"/>
      <c r="AE585" s="13"/>
      <c r="AT585" s="244" t="s">
        <v>189</v>
      </c>
      <c r="AU585" s="244" t="s">
        <v>83</v>
      </c>
      <c r="AV585" s="13" t="s">
        <v>83</v>
      </c>
      <c r="AW585" s="13" t="s">
        <v>35</v>
      </c>
      <c r="AX585" s="13" t="s">
        <v>73</v>
      </c>
      <c r="AY585" s="244" t="s">
        <v>175</v>
      </c>
    </row>
    <row r="586" spans="1:51" s="14" customFormat="1" ht="12">
      <c r="A586" s="14"/>
      <c r="B586" s="245"/>
      <c r="C586" s="246"/>
      <c r="D586" s="235" t="s">
        <v>189</v>
      </c>
      <c r="E586" s="247" t="s">
        <v>19</v>
      </c>
      <c r="F586" s="248" t="s">
        <v>198</v>
      </c>
      <c r="G586" s="246"/>
      <c r="H586" s="249">
        <v>38.847</v>
      </c>
      <c r="I586" s="250"/>
      <c r="J586" s="246"/>
      <c r="K586" s="246"/>
      <c r="L586" s="251"/>
      <c r="M586" s="252"/>
      <c r="N586" s="253"/>
      <c r="O586" s="253"/>
      <c r="P586" s="253"/>
      <c r="Q586" s="253"/>
      <c r="R586" s="253"/>
      <c r="S586" s="253"/>
      <c r="T586" s="254"/>
      <c r="U586" s="14"/>
      <c r="V586" s="14"/>
      <c r="W586" s="14"/>
      <c r="X586" s="14"/>
      <c r="Y586" s="14"/>
      <c r="Z586" s="14"/>
      <c r="AA586" s="14"/>
      <c r="AB586" s="14"/>
      <c r="AC586" s="14"/>
      <c r="AD586" s="14"/>
      <c r="AE586" s="14"/>
      <c r="AT586" s="255" t="s">
        <v>189</v>
      </c>
      <c r="AU586" s="255" t="s">
        <v>83</v>
      </c>
      <c r="AV586" s="14" t="s">
        <v>181</v>
      </c>
      <c r="AW586" s="14" t="s">
        <v>35</v>
      </c>
      <c r="AX586" s="14" t="s">
        <v>73</v>
      </c>
      <c r="AY586" s="255" t="s">
        <v>175</v>
      </c>
    </row>
    <row r="587" spans="1:51" s="13" customFormat="1" ht="12">
      <c r="A587" s="13"/>
      <c r="B587" s="233"/>
      <c r="C587" s="234"/>
      <c r="D587" s="235" t="s">
        <v>189</v>
      </c>
      <c r="E587" s="236" t="s">
        <v>19</v>
      </c>
      <c r="F587" s="237" t="s">
        <v>435</v>
      </c>
      <c r="G587" s="234"/>
      <c r="H587" s="238">
        <v>39</v>
      </c>
      <c r="I587" s="239"/>
      <c r="J587" s="234"/>
      <c r="K587" s="234"/>
      <c r="L587" s="240"/>
      <c r="M587" s="241"/>
      <c r="N587" s="242"/>
      <c r="O587" s="242"/>
      <c r="P587" s="242"/>
      <c r="Q587" s="242"/>
      <c r="R587" s="242"/>
      <c r="S587" s="242"/>
      <c r="T587" s="243"/>
      <c r="U587" s="13"/>
      <c r="V587" s="13"/>
      <c r="W587" s="13"/>
      <c r="X587" s="13"/>
      <c r="Y587" s="13"/>
      <c r="Z587" s="13"/>
      <c r="AA587" s="13"/>
      <c r="AB587" s="13"/>
      <c r="AC587" s="13"/>
      <c r="AD587" s="13"/>
      <c r="AE587" s="13"/>
      <c r="AT587" s="244" t="s">
        <v>189</v>
      </c>
      <c r="AU587" s="244" t="s">
        <v>83</v>
      </c>
      <c r="AV587" s="13" t="s">
        <v>83</v>
      </c>
      <c r="AW587" s="13" t="s">
        <v>35</v>
      </c>
      <c r="AX587" s="13" t="s">
        <v>81</v>
      </c>
      <c r="AY587" s="244" t="s">
        <v>175</v>
      </c>
    </row>
    <row r="588" spans="1:65" s="2" customFormat="1" ht="24.15" customHeight="1">
      <c r="A588" s="39"/>
      <c r="B588" s="40"/>
      <c r="C588" s="214" t="s">
        <v>2843</v>
      </c>
      <c r="D588" s="214" t="s">
        <v>177</v>
      </c>
      <c r="E588" s="215" t="s">
        <v>2844</v>
      </c>
      <c r="F588" s="216" t="s">
        <v>2845</v>
      </c>
      <c r="G588" s="217" t="s">
        <v>180</v>
      </c>
      <c r="H588" s="218">
        <v>39</v>
      </c>
      <c r="I588" s="219"/>
      <c r="J588" s="220">
        <f>ROUND(I588*H588,2)</f>
        <v>0</v>
      </c>
      <c r="K588" s="221"/>
      <c r="L588" s="45"/>
      <c r="M588" s="222" t="s">
        <v>19</v>
      </c>
      <c r="N588" s="223" t="s">
        <v>44</v>
      </c>
      <c r="O588" s="85"/>
      <c r="P588" s="224">
        <f>O588*H588</f>
        <v>0</v>
      </c>
      <c r="Q588" s="224">
        <v>0.0003</v>
      </c>
      <c r="R588" s="224">
        <f>Q588*H588</f>
        <v>0.011699999999999999</v>
      </c>
      <c r="S588" s="224">
        <v>0</v>
      </c>
      <c r="T588" s="225">
        <f>S588*H588</f>
        <v>0</v>
      </c>
      <c r="U588" s="39"/>
      <c r="V588" s="39"/>
      <c r="W588" s="39"/>
      <c r="X588" s="39"/>
      <c r="Y588" s="39"/>
      <c r="Z588" s="39"/>
      <c r="AA588" s="39"/>
      <c r="AB588" s="39"/>
      <c r="AC588" s="39"/>
      <c r="AD588" s="39"/>
      <c r="AE588" s="39"/>
      <c r="AR588" s="226" t="s">
        <v>296</v>
      </c>
      <c r="AT588" s="226" t="s">
        <v>177</v>
      </c>
      <c r="AU588" s="226" t="s">
        <v>83</v>
      </c>
      <c r="AY588" s="18" t="s">
        <v>175</v>
      </c>
      <c r="BE588" s="227">
        <f>IF(N588="základní",J588,0)</f>
        <v>0</v>
      </c>
      <c r="BF588" s="227">
        <f>IF(N588="snížená",J588,0)</f>
        <v>0</v>
      </c>
      <c r="BG588" s="227">
        <f>IF(N588="zákl. přenesená",J588,0)</f>
        <v>0</v>
      </c>
      <c r="BH588" s="227">
        <f>IF(N588="sníž. přenesená",J588,0)</f>
        <v>0</v>
      </c>
      <c r="BI588" s="227">
        <f>IF(N588="nulová",J588,0)</f>
        <v>0</v>
      </c>
      <c r="BJ588" s="18" t="s">
        <v>81</v>
      </c>
      <c r="BK588" s="227">
        <f>ROUND(I588*H588,2)</f>
        <v>0</v>
      </c>
      <c r="BL588" s="18" t="s">
        <v>296</v>
      </c>
      <c r="BM588" s="226" t="s">
        <v>2846</v>
      </c>
    </row>
    <row r="589" spans="1:47" s="2" customFormat="1" ht="12">
      <c r="A589" s="39"/>
      <c r="B589" s="40"/>
      <c r="C589" s="41"/>
      <c r="D589" s="228" t="s">
        <v>183</v>
      </c>
      <c r="E589" s="41"/>
      <c r="F589" s="229" t="s">
        <v>2847</v>
      </c>
      <c r="G589" s="41"/>
      <c r="H589" s="41"/>
      <c r="I589" s="230"/>
      <c r="J589" s="41"/>
      <c r="K589" s="41"/>
      <c r="L589" s="45"/>
      <c r="M589" s="231"/>
      <c r="N589" s="232"/>
      <c r="O589" s="85"/>
      <c r="P589" s="85"/>
      <c r="Q589" s="85"/>
      <c r="R589" s="85"/>
      <c r="S589" s="85"/>
      <c r="T589" s="86"/>
      <c r="U589" s="39"/>
      <c r="V589" s="39"/>
      <c r="W589" s="39"/>
      <c r="X589" s="39"/>
      <c r="Y589" s="39"/>
      <c r="Z589" s="39"/>
      <c r="AA589" s="39"/>
      <c r="AB589" s="39"/>
      <c r="AC589" s="39"/>
      <c r="AD589" s="39"/>
      <c r="AE589" s="39"/>
      <c r="AT589" s="18" t="s">
        <v>183</v>
      </c>
      <c r="AU589" s="18" t="s">
        <v>83</v>
      </c>
    </row>
    <row r="590" spans="1:65" s="2" customFormat="1" ht="16.5" customHeight="1">
      <c r="A590" s="39"/>
      <c r="B590" s="40"/>
      <c r="C590" s="267" t="s">
        <v>2848</v>
      </c>
      <c r="D590" s="267" t="s">
        <v>307</v>
      </c>
      <c r="E590" s="268" t="s">
        <v>2849</v>
      </c>
      <c r="F590" s="269" t="s">
        <v>2850</v>
      </c>
      <c r="G590" s="270" t="s">
        <v>180</v>
      </c>
      <c r="H590" s="271">
        <v>42.9</v>
      </c>
      <c r="I590" s="272"/>
      <c r="J590" s="273">
        <f>ROUND(I590*H590,2)</f>
        <v>0</v>
      </c>
      <c r="K590" s="274"/>
      <c r="L590" s="275"/>
      <c r="M590" s="276" t="s">
        <v>19</v>
      </c>
      <c r="N590" s="277" t="s">
        <v>44</v>
      </c>
      <c r="O590" s="85"/>
      <c r="P590" s="224">
        <f>O590*H590</f>
        <v>0</v>
      </c>
      <c r="Q590" s="224">
        <v>0.00283</v>
      </c>
      <c r="R590" s="224">
        <f>Q590*H590</f>
        <v>0.121407</v>
      </c>
      <c r="S590" s="224">
        <v>0</v>
      </c>
      <c r="T590" s="225">
        <f>S590*H590</f>
        <v>0</v>
      </c>
      <c r="U590" s="39"/>
      <c r="V590" s="39"/>
      <c r="W590" s="39"/>
      <c r="X590" s="39"/>
      <c r="Y590" s="39"/>
      <c r="Z590" s="39"/>
      <c r="AA590" s="39"/>
      <c r="AB590" s="39"/>
      <c r="AC590" s="39"/>
      <c r="AD590" s="39"/>
      <c r="AE590" s="39"/>
      <c r="AR590" s="226" t="s">
        <v>396</v>
      </c>
      <c r="AT590" s="226" t="s">
        <v>307</v>
      </c>
      <c r="AU590" s="226" t="s">
        <v>83</v>
      </c>
      <c r="AY590" s="18" t="s">
        <v>175</v>
      </c>
      <c r="BE590" s="227">
        <f>IF(N590="základní",J590,0)</f>
        <v>0</v>
      </c>
      <c r="BF590" s="227">
        <f>IF(N590="snížená",J590,0)</f>
        <v>0</v>
      </c>
      <c r="BG590" s="227">
        <f>IF(N590="zákl. přenesená",J590,0)</f>
        <v>0</v>
      </c>
      <c r="BH590" s="227">
        <f>IF(N590="sníž. přenesená",J590,0)</f>
        <v>0</v>
      </c>
      <c r="BI590" s="227">
        <f>IF(N590="nulová",J590,0)</f>
        <v>0</v>
      </c>
      <c r="BJ590" s="18" t="s">
        <v>81</v>
      </c>
      <c r="BK590" s="227">
        <f>ROUND(I590*H590,2)</f>
        <v>0</v>
      </c>
      <c r="BL590" s="18" t="s">
        <v>296</v>
      </c>
      <c r="BM590" s="226" t="s">
        <v>2851</v>
      </c>
    </row>
    <row r="591" spans="1:51" s="13" customFormat="1" ht="12">
      <c r="A591" s="13"/>
      <c r="B591" s="233"/>
      <c r="C591" s="234"/>
      <c r="D591" s="235" t="s">
        <v>189</v>
      </c>
      <c r="E591" s="234"/>
      <c r="F591" s="237" t="s">
        <v>2852</v>
      </c>
      <c r="G591" s="234"/>
      <c r="H591" s="238">
        <v>42.9</v>
      </c>
      <c r="I591" s="239"/>
      <c r="J591" s="234"/>
      <c r="K591" s="234"/>
      <c r="L591" s="240"/>
      <c r="M591" s="241"/>
      <c r="N591" s="242"/>
      <c r="O591" s="242"/>
      <c r="P591" s="242"/>
      <c r="Q591" s="242"/>
      <c r="R591" s="242"/>
      <c r="S591" s="242"/>
      <c r="T591" s="243"/>
      <c r="U591" s="13"/>
      <c r="V591" s="13"/>
      <c r="W591" s="13"/>
      <c r="X591" s="13"/>
      <c r="Y591" s="13"/>
      <c r="Z591" s="13"/>
      <c r="AA591" s="13"/>
      <c r="AB591" s="13"/>
      <c r="AC591" s="13"/>
      <c r="AD591" s="13"/>
      <c r="AE591" s="13"/>
      <c r="AT591" s="244" t="s">
        <v>189</v>
      </c>
      <c r="AU591" s="244" t="s">
        <v>83</v>
      </c>
      <c r="AV591" s="13" t="s">
        <v>83</v>
      </c>
      <c r="AW591" s="13" t="s">
        <v>4</v>
      </c>
      <c r="AX591" s="13" t="s">
        <v>81</v>
      </c>
      <c r="AY591" s="244" t="s">
        <v>175</v>
      </c>
    </row>
    <row r="592" spans="1:65" s="2" customFormat="1" ht="21.75" customHeight="1">
      <c r="A592" s="39"/>
      <c r="B592" s="40"/>
      <c r="C592" s="214" t="s">
        <v>2853</v>
      </c>
      <c r="D592" s="214" t="s">
        <v>177</v>
      </c>
      <c r="E592" s="215" t="s">
        <v>2854</v>
      </c>
      <c r="F592" s="216" t="s">
        <v>2855</v>
      </c>
      <c r="G592" s="217" t="s">
        <v>342</v>
      </c>
      <c r="H592" s="218">
        <v>40</v>
      </c>
      <c r="I592" s="219"/>
      <c r="J592" s="220">
        <f>ROUND(I592*H592,2)</f>
        <v>0</v>
      </c>
      <c r="K592" s="221"/>
      <c r="L592" s="45"/>
      <c r="M592" s="222" t="s">
        <v>19</v>
      </c>
      <c r="N592" s="223" t="s">
        <v>44</v>
      </c>
      <c r="O592" s="85"/>
      <c r="P592" s="224">
        <f>O592*H592</f>
        <v>0</v>
      </c>
      <c r="Q592" s="224">
        <v>1E-05</v>
      </c>
      <c r="R592" s="224">
        <f>Q592*H592</f>
        <v>0.0004</v>
      </c>
      <c r="S592" s="224">
        <v>0</v>
      </c>
      <c r="T592" s="225">
        <f>S592*H592</f>
        <v>0</v>
      </c>
      <c r="U592" s="39"/>
      <c r="V592" s="39"/>
      <c r="W592" s="39"/>
      <c r="X592" s="39"/>
      <c r="Y592" s="39"/>
      <c r="Z592" s="39"/>
      <c r="AA592" s="39"/>
      <c r="AB592" s="39"/>
      <c r="AC592" s="39"/>
      <c r="AD592" s="39"/>
      <c r="AE592" s="39"/>
      <c r="AR592" s="226" t="s">
        <v>296</v>
      </c>
      <c r="AT592" s="226" t="s">
        <v>177</v>
      </c>
      <c r="AU592" s="226" t="s">
        <v>83</v>
      </c>
      <c r="AY592" s="18" t="s">
        <v>175</v>
      </c>
      <c r="BE592" s="227">
        <f>IF(N592="základní",J592,0)</f>
        <v>0</v>
      </c>
      <c r="BF592" s="227">
        <f>IF(N592="snížená",J592,0)</f>
        <v>0</v>
      </c>
      <c r="BG592" s="227">
        <f>IF(N592="zákl. přenesená",J592,0)</f>
        <v>0</v>
      </c>
      <c r="BH592" s="227">
        <f>IF(N592="sníž. přenesená",J592,0)</f>
        <v>0</v>
      </c>
      <c r="BI592" s="227">
        <f>IF(N592="nulová",J592,0)</f>
        <v>0</v>
      </c>
      <c r="BJ592" s="18" t="s">
        <v>81</v>
      </c>
      <c r="BK592" s="227">
        <f>ROUND(I592*H592,2)</f>
        <v>0</v>
      </c>
      <c r="BL592" s="18" t="s">
        <v>296</v>
      </c>
      <c r="BM592" s="226" t="s">
        <v>2856</v>
      </c>
    </row>
    <row r="593" spans="1:47" s="2" customFormat="1" ht="12">
      <c r="A593" s="39"/>
      <c r="B593" s="40"/>
      <c r="C593" s="41"/>
      <c r="D593" s="228" t="s">
        <v>183</v>
      </c>
      <c r="E593" s="41"/>
      <c r="F593" s="229" t="s">
        <v>2857</v>
      </c>
      <c r="G593" s="41"/>
      <c r="H593" s="41"/>
      <c r="I593" s="230"/>
      <c r="J593" s="41"/>
      <c r="K593" s="41"/>
      <c r="L593" s="45"/>
      <c r="M593" s="231"/>
      <c r="N593" s="232"/>
      <c r="O593" s="85"/>
      <c r="P593" s="85"/>
      <c r="Q593" s="85"/>
      <c r="R593" s="85"/>
      <c r="S593" s="85"/>
      <c r="T593" s="86"/>
      <c r="U593" s="39"/>
      <c r="V593" s="39"/>
      <c r="W593" s="39"/>
      <c r="X593" s="39"/>
      <c r="Y593" s="39"/>
      <c r="Z593" s="39"/>
      <c r="AA593" s="39"/>
      <c r="AB593" s="39"/>
      <c r="AC593" s="39"/>
      <c r="AD593" s="39"/>
      <c r="AE593" s="39"/>
      <c r="AT593" s="18" t="s">
        <v>183</v>
      </c>
      <c r="AU593" s="18" t="s">
        <v>83</v>
      </c>
    </row>
    <row r="594" spans="1:51" s="13" customFormat="1" ht="12">
      <c r="A594" s="13"/>
      <c r="B594" s="233"/>
      <c r="C594" s="234"/>
      <c r="D594" s="235" t="s">
        <v>189</v>
      </c>
      <c r="E594" s="236" t="s">
        <v>19</v>
      </c>
      <c r="F594" s="237" t="s">
        <v>2858</v>
      </c>
      <c r="G594" s="234"/>
      <c r="H594" s="238">
        <v>31.172</v>
      </c>
      <c r="I594" s="239"/>
      <c r="J594" s="234"/>
      <c r="K594" s="234"/>
      <c r="L594" s="240"/>
      <c r="M594" s="241"/>
      <c r="N594" s="242"/>
      <c r="O594" s="242"/>
      <c r="P594" s="242"/>
      <c r="Q594" s="242"/>
      <c r="R594" s="242"/>
      <c r="S594" s="242"/>
      <c r="T594" s="243"/>
      <c r="U594" s="13"/>
      <c r="V594" s="13"/>
      <c r="W594" s="13"/>
      <c r="X594" s="13"/>
      <c r="Y594" s="13"/>
      <c r="Z594" s="13"/>
      <c r="AA594" s="13"/>
      <c r="AB594" s="13"/>
      <c r="AC594" s="13"/>
      <c r="AD594" s="13"/>
      <c r="AE594" s="13"/>
      <c r="AT594" s="244" t="s">
        <v>189</v>
      </c>
      <c r="AU594" s="244" t="s">
        <v>83</v>
      </c>
      <c r="AV594" s="13" t="s">
        <v>83</v>
      </c>
      <c r="AW594" s="13" t="s">
        <v>35</v>
      </c>
      <c r="AX594" s="13" t="s">
        <v>73</v>
      </c>
      <c r="AY594" s="244" t="s">
        <v>175</v>
      </c>
    </row>
    <row r="595" spans="1:51" s="13" customFormat="1" ht="12">
      <c r="A595" s="13"/>
      <c r="B595" s="233"/>
      <c r="C595" s="234"/>
      <c r="D595" s="235" t="s">
        <v>189</v>
      </c>
      <c r="E595" s="236" t="s">
        <v>19</v>
      </c>
      <c r="F595" s="237" t="s">
        <v>2859</v>
      </c>
      <c r="G595" s="234"/>
      <c r="H595" s="238">
        <v>8.556</v>
      </c>
      <c r="I595" s="239"/>
      <c r="J595" s="234"/>
      <c r="K595" s="234"/>
      <c r="L595" s="240"/>
      <c r="M595" s="241"/>
      <c r="N595" s="242"/>
      <c r="O595" s="242"/>
      <c r="P595" s="242"/>
      <c r="Q595" s="242"/>
      <c r="R595" s="242"/>
      <c r="S595" s="242"/>
      <c r="T595" s="243"/>
      <c r="U595" s="13"/>
      <c r="V595" s="13"/>
      <c r="W595" s="13"/>
      <c r="X595" s="13"/>
      <c r="Y595" s="13"/>
      <c r="Z595" s="13"/>
      <c r="AA595" s="13"/>
      <c r="AB595" s="13"/>
      <c r="AC595" s="13"/>
      <c r="AD595" s="13"/>
      <c r="AE595" s="13"/>
      <c r="AT595" s="244" t="s">
        <v>189</v>
      </c>
      <c r="AU595" s="244" t="s">
        <v>83</v>
      </c>
      <c r="AV595" s="13" t="s">
        <v>83</v>
      </c>
      <c r="AW595" s="13" t="s">
        <v>35</v>
      </c>
      <c r="AX595" s="13" t="s">
        <v>73</v>
      </c>
      <c r="AY595" s="244" t="s">
        <v>175</v>
      </c>
    </row>
    <row r="596" spans="1:51" s="14" customFormat="1" ht="12">
      <c r="A596" s="14"/>
      <c r="B596" s="245"/>
      <c r="C596" s="246"/>
      <c r="D596" s="235" t="s">
        <v>189</v>
      </c>
      <c r="E596" s="247" t="s">
        <v>19</v>
      </c>
      <c r="F596" s="248" t="s">
        <v>198</v>
      </c>
      <c r="G596" s="246"/>
      <c r="H596" s="249">
        <v>39.728</v>
      </c>
      <c r="I596" s="250"/>
      <c r="J596" s="246"/>
      <c r="K596" s="246"/>
      <c r="L596" s="251"/>
      <c r="M596" s="252"/>
      <c r="N596" s="253"/>
      <c r="O596" s="253"/>
      <c r="P596" s="253"/>
      <c r="Q596" s="253"/>
      <c r="R596" s="253"/>
      <c r="S596" s="253"/>
      <c r="T596" s="254"/>
      <c r="U596" s="14"/>
      <c r="V596" s="14"/>
      <c r="W596" s="14"/>
      <c r="X596" s="14"/>
      <c r="Y596" s="14"/>
      <c r="Z596" s="14"/>
      <c r="AA596" s="14"/>
      <c r="AB596" s="14"/>
      <c r="AC596" s="14"/>
      <c r="AD596" s="14"/>
      <c r="AE596" s="14"/>
      <c r="AT596" s="255" t="s">
        <v>189</v>
      </c>
      <c r="AU596" s="255" t="s">
        <v>83</v>
      </c>
      <c r="AV596" s="14" t="s">
        <v>181</v>
      </c>
      <c r="AW596" s="14" t="s">
        <v>35</v>
      </c>
      <c r="AX596" s="14" t="s">
        <v>73</v>
      </c>
      <c r="AY596" s="255" t="s">
        <v>175</v>
      </c>
    </row>
    <row r="597" spans="1:51" s="13" customFormat="1" ht="12">
      <c r="A597" s="13"/>
      <c r="B597" s="233"/>
      <c r="C597" s="234"/>
      <c r="D597" s="235" t="s">
        <v>189</v>
      </c>
      <c r="E597" s="236" t="s">
        <v>19</v>
      </c>
      <c r="F597" s="237" t="s">
        <v>440</v>
      </c>
      <c r="G597" s="234"/>
      <c r="H597" s="238">
        <v>40</v>
      </c>
      <c r="I597" s="239"/>
      <c r="J597" s="234"/>
      <c r="K597" s="234"/>
      <c r="L597" s="240"/>
      <c r="M597" s="241"/>
      <c r="N597" s="242"/>
      <c r="O597" s="242"/>
      <c r="P597" s="242"/>
      <c r="Q597" s="242"/>
      <c r="R597" s="242"/>
      <c r="S597" s="242"/>
      <c r="T597" s="243"/>
      <c r="U597" s="13"/>
      <c r="V597" s="13"/>
      <c r="W597" s="13"/>
      <c r="X597" s="13"/>
      <c r="Y597" s="13"/>
      <c r="Z597" s="13"/>
      <c r="AA597" s="13"/>
      <c r="AB597" s="13"/>
      <c r="AC597" s="13"/>
      <c r="AD597" s="13"/>
      <c r="AE597" s="13"/>
      <c r="AT597" s="244" t="s">
        <v>189</v>
      </c>
      <c r="AU597" s="244" t="s">
        <v>83</v>
      </c>
      <c r="AV597" s="13" t="s">
        <v>83</v>
      </c>
      <c r="AW597" s="13" t="s">
        <v>35</v>
      </c>
      <c r="AX597" s="13" t="s">
        <v>81</v>
      </c>
      <c r="AY597" s="244" t="s">
        <v>175</v>
      </c>
    </row>
    <row r="598" spans="1:65" s="2" customFormat="1" ht="16.5" customHeight="1">
      <c r="A598" s="39"/>
      <c r="B598" s="40"/>
      <c r="C598" s="267" t="s">
        <v>2860</v>
      </c>
      <c r="D598" s="267" t="s">
        <v>307</v>
      </c>
      <c r="E598" s="268" t="s">
        <v>2861</v>
      </c>
      <c r="F598" s="269" t="s">
        <v>2862</v>
      </c>
      <c r="G598" s="270" t="s">
        <v>342</v>
      </c>
      <c r="H598" s="271">
        <v>40.8</v>
      </c>
      <c r="I598" s="272"/>
      <c r="J598" s="273">
        <f>ROUND(I598*H598,2)</f>
        <v>0</v>
      </c>
      <c r="K598" s="274"/>
      <c r="L598" s="275"/>
      <c r="M598" s="276" t="s">
        <v>19</v>
      </c>
      <c r="N598" s="277" t="s">
        <v>44</v>
      </c>
      <c r="O598" s="85"/>
      <c r="P598" s="224">
        <f>O598*H598</f>
        <v>0</v>
      </c>
      <c r="Q598" s="224">
        <v>0.0003</v>
      </c>
      <c r="R598" s="224">
        <f>Q598*H598</f>
        <v>0.012239999999999997</v>
      </c>
      <c r="S598" s="224">
        <v>0</v>
      </c>
      <c r="T598" s="225">
        <f>S598*H598</f>
        <v>0</v>
      </c>
      <c r="U598" s="39"/>
      <c r="V598" s="39"/>
      <c r="W598" s="39"/>
      <c r="X598" s="39"/>
      <c r="Y598" s="39"/>
      <c r="Z598" s="39"/>
      <c r="AA598" s="39"/>
      <c r="AB598" s="39"/>
      <c r="AC598" s="39"/>
      <c r="AD598" s="39"/>
      <c r="AE598" s="39"/>
      <c r="AR598" s="226" t="s">
        <v>396</v>
      </c>
      <c r="AT598" s="226" t="s">
        <v>307</v>
      </c>
      <c r="AU598" s="226" t="s">
        <v>83</v>
      </c>
      <c r="AY598" s="18" t="s">
        <v>175</v>
      </c>
      <c r="BE598" s="227">
        <f>IF(N598="základní",J598,0)</f>
        <v>0</v>
      </c>
      <c r="BF598" s="227">
        <f>IF(N598="snížená",J598,0)</f>
        <v>0</v>
      </c>
      <c r="BG598" s="227">
        <f>IF(N598="zákl. přenesená",J598,0)</f>
        <v>0</v>
      </c>
      <c r="BH598" s="227">
        <f>IF(N598="sníž. přenesená",J598,0)</f>
        <v>0</v>
      </c>
      <c r="BI598" s="227">
        <f>IF(N598="nulová",J598,0)</f>
        <v>0</v>
      </c>
      <c r="BJ598" s="18" t="s">
        <v>81</v>
      </c>
      <c r="BK598" s="227">
        <f>ROUND(I598*H598,2)</f>
        <v>0</v>
      </c>
      <c r="BL598" s="18" t="s">
        <v>296</v>
      </c>
      <c r="BM598" s="226" t="s">
        <v>2863</v>
      </c>
    </row>
    <row r="599" spans="1:51" s="13" customFormat="1" ht="12">
      <c r="A599" s="13"/>
      <c r="B599" s="233"/>
      <c r="C599" s="234"/>
      <c r="D599" s="235" t="s">
        <v>189</v>
      </c>
      <c r="E599" s="234"/>
      <c r="F599" s="237" t="s">
        <v>2864</v>
      </c>
      <c r="G599" s="234"/>
      <c r="H599" s="238">
        <v>40.8</v>
      </c>
      <c r="I599" s="239"/>
      <c r="J599" s="234"/>
      <c r="K599" s="234"/>
      <c r="L599" s="240"/>
      <c r="M599" s="241"/>
      <c r="N599" s="242"/>
      <c r="O599" s="242"/>
      <c r="P599" s="242"/>
      <c r="Q599" s="242"/>
      <c r="R599" s="242"/>
      <c r="S599" s="242"/>
      <c r="T599" s="243"/>
      <c r="U599" s="13"/>
      <c r="V599" s="13"/>
      <c r="W599" s="13"/>
      <c r="X599" s="13"/>
      <c r="Y599" s="13"/>
      <c r="Z599" s="13"/>
      <c r="AA599" s="13"/>
      <c r="AB599" s="13"/>
      <c r="AC599" s="13"/>
      <c r="AD599" s="13"/>
      <c r="AE599" s="13"/>
      <c r="AT599" s="244" t="s">
        <v>189</v>
      </c>
      <c r="AU599" s="244" t="s">
        <v>83</v>
      </c>
      <c r="AV599" s="13" t="s">
        <v>83</v>
      </c>
      <c r="AW599" s="13" t="s">
        <v>4</v>
      </c>
      <c r="AX599" s="13" t="s">
        <v>81</v>
      </c>
      <c r="AY599" s="244" t="s">
        <v>175</v>
      </c>
    </row>
    <row r="600" spans="1:65" s="2" customFormat="1" ht="44.25" customHeight="1">
      <c r="A600" s="39"/>
      <c r="B600" s="40"/>
      <c r="C600" s="214" t="s">
        <v>2865</v>
      </c>
      <c r="D600" s="214" t="s">
        <v>177</v>
      </c>
      <c r="E600" s="215" t="s">
        <v>2866</v>
      </c>
      <c r="F600" s="216" t="s">
        <v>2867</v>
      </c>
      <c r="G600" s="217" t="s">
        <v>281</v>
      </c>
      <c r="H600" s="218">
        <v>0.147</v>
      </c>
      <c r="I600" s="219"/>
      <c r="J600" s="220">
        <f>ROUND(I600*H600,2)</f>
        <v>0</v>
      </c>
      <c r="K600" s="221"/>
      <c r="L600" s="45"/>
      <c r="M600" s="222" t="s">
        <v>19</v>
      </c>
      <c r="N600" s="223" t="s">
        <v>44</v>
      </c>
      <c r="O600" s="85"/>
      <c r="P600" s="224">
        <f>O600*H600</f>
        <v>0</v>
      </c>
      <c r="Q600" s="224">
        <v>0</v>
      </c>
      <c r="R600" s="224">
        <f>Q600*H600</f>
        <v>0</v>
      </c>
      <c r="S600" s="224">
        <v>0</v>
      </c>
      <c r="T600" s="225">
        <f>S600*H600</f>
        <v>0</v>
      </c>
      <c r="U600" s="39"/>
      <c r="V600" s="39"/>
      <c r="W600" s="39"/>
      <c r="X600" s="39"/>
      <c r="Y600" s="39"/>
      <c r="Z600" s="39"/>
      <c r="AA600" s="39"/>
      <c r="AB600" s="39"/>
      <c r="AC600" s="39"/>
      <c r="AD600" s="39"/>
      <c r="AE600" s="39"/>
      <c r="AR600" s="226" t="s">
        <v>296</v>
      </c>
      <c r="AT600" s="226" t="s">
        <v>177</v>
      </c>
      <c r="AU600" s="226" t="s">
        <v>83</v>
      </c>
      <c r="AY600" s="18" t="s">
        <v>175</v>
      </c>
      <c r="BE600" s="227">
        <f>IF(N600="základní",J600,0)</f>
        <v>0</v>
      </c>
      <c r="BF600" s="227">
        <f>IF(N600="snížená",J600,0)</f>
        <v>0</v>
      </c>
      <c r="BG600" s="227">
        <f>IF(N600="zákl. přenesená",J600,0)</f>
        <v>0</v>
      </c>
      <c r="BH600" s="227">
        <f>IF(N600="sníž. přenesená",J600,0)</f>
        <v>0</v>
      </c>
      <c r="BI600" s="227">
        <f>IF(N600="nulová",J600,0)</f>
        <v>0</v>
      </c>
      <c r="BJ600" s="18" t="s">
        <v>81</v>
      </c>
      <c r="BK600" s="227">
        <f>ROUND(I600*H600,2)</f>
        <v>0</v>
      </c>
      <c r="BL600" s="18" t="s">
        <v>296</v>
      </c>
      <c r="BM600" s="226" t="s">
        <v>2868</v>
      </c>
    </row>
    <row r="601" spans="1:47" s="2" customFormat="1" ht="12">
      <c r="A601" s="39"/>
      <c r="B601" s="40"/>
      <c r="C601" s="41"/>
      <c r="D601" s="228" t="s">
        <v>183</v>
      </c>
      <c r="E601" s="41"/>
      <c r="F601" s="229" t="s">
        <v>2869</v>
      </c>
      <c r="G601" s="41"/>
      <c r="H601" s="41"/>
      <c r="I601" s="230"/>
      <c r="J601" s="41"/>
      <c r="K601" s="41"/>
      <c r="L601" s="45"/>
      <c r="M601" s="231"/>
      <c r="N601" s="232"/>
      <c r="O601" s="85"/>
      <c r="P601" s="85"/>
      <c r="Q601" s="85"/>
      <c r="R601" s="85"/>
      <c r="S601" s="85"/>
      <c r="T601" s="86"/>
      <c r="U601" s="39"/>
      <c r="V601" s="39"/>
      <c r="W601" s="39"/>
      <c r="X601" s="39"/>
      <c r="Y601" s="39"/>
      <c r="Z601" s="39"/>
      <c r="AA601" s="39"/>
      <c r="AB601" s="39"/>
      <c r="AC601" s="39"/>
      <c r="AD601" s="39"/>
      <c r="AE601" s="39"/>
      <c r="AT601" s="18" t="s">
        <v>183</v>
      </c>
      <c r="AU601" s="18" t="s">
        <v>83</v>
      </c>
    </row>
    <row r="602" spans="1:63" s="12" customFormat="1" ht="22.8" customHeight="1">
      <c r="A602" s="12"/>
      <c r="B602" s="198"/>
      <c r="C602" s="199"/>
      <c r="D602" s="200" t="s">
        <v>72</v>
      </c>
      <c r="E602" s="212" t="s">
        <v>2870</v>
      </c>
      <c r="F602" s="212" t="s">
        <v>2871</v>
      </c>
      <c r="G602" s="199"/>
      <c r="H602" s="199"/>
      <c r="I602" s="202"/>
      <c r="J602" s="213">
        <f>BK602</f>
        <v>0</v>
      </c>
      <c r="K602" s="199"/>
      <c r="L602" s="204"/>
      <c r="M602" s="205"/>
      <c r="N602" s="206"/>
      <c r="O602" s="206"/>
      <c r="P602" s="207">
        <f>SUM(P603:P628)</f>
        <v>0</v>
      </c>
      <c r="Q602" s="206"/>
      <c r="R602" s="207">
        <f>SUM(R603:R628)</f>
        <v>0.674448</v>
      </c>
      <c r="S602" s="206"/>
      <c r="T602" s="208">
        <f>SUM(T603:T628)</f>
        <v>0</v>
      </c>
      <c r="U602" s="12"/>
      <c r="V602" s="12"/>
      <c r="W602" s="12"/>
      <c r="X602" s="12"/>
      <c r="Y602" s="12"/>
      <c r="Z602" s="12"/>
      <c r="AA602" s="12"/>
      <c r="AB602" s="12"/>
      <c r="AC602" s="12"/>
      <c r="AD602" s="12"/>
      <c r="AE602" s="12"/>
      <c r="AR602" s="209" t="s">
        <v>83</v>
      </c>
      <c r="AT602" s="210" t="s">
        <v>72</v>
      </c>
      <c r="AU602" s="210" t="s">
        <v>81</v>
      </c>
      <c r="AY602" s="209" t="s">
        <v>175</v>
      </c>
      <c r="BK602" s="211">
        <f>SUM(BK603:BK628)</f>
        <v>0</v>
      </c>
    </row>
    <row r="603" spans="1:65" s="2" customFormat="1" ht="24.15" customHeight="1">
      <c r="A603" s="39"/>
      <c r="B603" s="40"/>
      <c r="C603" s="214" t="s">
        <v>2872</v>
      </c>
      <c r="D603" s="214" t="s">
        <v>177</v>
      </c>
      <c r="E603" s="215" t="s">
        <v>2873</v>
      </c>
      <c r="F603" s="216" t="s">
        <v>2874</v>
      </c>
      <c r="G603" s="217" t="s">
        <v>180</v>
      </c>
      <c r="H603" s="218">
        <v>31.2</v>
      </c>
      <c r="I603" s="219"/>
      <c r="J603" s="220">
        <f>ROUND(I603*H603,2)</f>
        <v>0</v>
      </c>
      <c r="K603" s="221"/>
      <c r="L603" s="45"/>
      <c r="M603" s="222" t="s">
        <v>19</v>
      </c>
      <c r="N603" s="223" t="s">
        <v>44</v>
      </c>
      <c r="O603" s="85"/>
      <c r="P603" s="224">
        <f>O603*H603</f>
        <v>0</v>
      </c>
      <c r="Q603" s="224">
        <v>0.0003</v>
      </c>
      <c r="R603" s="224">
        <f>Q603*H603</f>
        <v>0.009359999999999999</v>
      </c>
      <c r="S603" s="224">
        <v>0</v>
      </c>
      <c r="T603" s="225">
        <f>S603*H603</f>
        <v>0</v>
      </c>
      <c r="U603" s="39"/>
      <c r="V603" s="39"/>
      <c r="W603" s="39"/>
      <c r="X603" s="39"/>
      <c r="Y603" s="39"/>
      <c r="Z603" s="39"/>
      <c r="AA603" s="39"/>
      <c r="AB603" s="39"/>
      <c r="AC603" s="39"/>
      <c r="AD603" s="39"/>
      <c r="AE603" s="39"/>
      <c r="AR603" s="226" t="s">
        <v>296</v>
      </c>
      <c r="AT603" s="226" t="s">
        <v>177</v>
      </c>
      <c r="AU603" s="226" t="s">
        <v>83</v>
      </c>
      <c r="AY603" s="18" t="s">
        <v>175</v>
      </c>
      <c r="BE603" s="227">
        <f>IF(N603="základní",J603,0)</f>
        <v>0</v>
      </c>
      <c r="BF603" s="227">
        <f>IF(N603="snížená",J603,0)</f>
        <v>0</v>
      </c>
      <c r="BG603" s="227">
        <f>IF(N603="zákl. přenesená",J603,0)</f>
        <v>0</v>
      </c>
      <c r="BH603" s="227">
        <f>IF(N603="sníž. přenesená",J603,0)</f>
        <v>0</v>
      </c>
      <c r="BI603" s="227">
        <f>IF(N603="nulová",J603,0)</f>
        <v>0</v>
      </c>
      <c r="BJ603" s="18" t="s">
        <v>81</v>
      </c>
      <c r="BK603" s="227">
        <f>ROUND(I603*H603,2)</f>
        <v>0</v>
      </c>
      <c r="BL603" s="18" t="s">
        <v>296</v>
      </c>
      <c r="BM603" s="226" t="s">
        <v>2875</v>
      </c>
    </row>
    <row r="604" spans="1:47" s="2" customFormat="1" ht="12">
      <c r="A604" s="39"/>
      <c r="B604" s="40"/>
      <c r="C604" s="41"/>
      <c r="D604" s="228" t="s">
        <v>183</v>
      </c>
      <c r="E604" s="41"/>
      <c r="F604" s="229" t="s">
        <v>2876</v>
      </c>
      <c r="G604" s="41"/>
      <c r="H604" s="41"/>
      <c r="I604" s="230"/>
      <c r="J604" s="41"/>
      <c r="K604" s="41"/>
      <c r="L604" s="45"/>
      <c r="M604" s="231"/>
      <c r="N604" s="232"/>
      <c r="O604" s="85"/>
      <c r="P604" s="85"/>
      <c r="Q604" s="85"/>
      <c r="R604" s="85"/>
      <c r="S604" s="85"/>
      <c r="T604" s="86"/>
      <c r="U604" s="39"/>
      <c r="V604" s="39"/>
      <c r="W604" s="39"/>
      <c r="X604" s="39"/>
      <c r="Y604" s="39"/>
      <c r="Z604" s="39"/>
      <c r="AA604" s="39"/>
      <c r="AB604" s="39"/>
      <c r="AC604" s="39"/>
      <c r="AD604" s="39"/>
      <c r="AE604" s="39"/>
      <c r="AT604" s="18" t="s">
        <v>183</v>
      </c>
      <c r="AU604" s="18" t="s">
        <v>83</v>
      </c>
    </row>
    <row r="605" spans="1:51" s="13" customFormat="1" ht="12">
      <c r="A605" s="13"/>
      <c r="B605" s="233"/>
      <c r="C605" s="234"/>
      <c r="D605" s="235" t="s">
        <v>189</v>
      </c>
      <c r="E605" s="236" t="s">
        <v>19</v>
      </c>
      <c r="F605" s="237" t="s">
        <v>2877</v>
      </c>
      <c r="G605" s="234"/>
      <c r="H605" s="238">
        <v>10.5</v>
      </c>
      <c r="I605" s="239"/>
      <c r="J605" s="234"/>
      <c r="K605" s="234"/>
      <c r="L605" s="240"/>
      <c r="M605" s="241"/>
      <c r="N605" s="242"/>
      <c r="O605" s="242"/>
      <c r="P605" s="242"/>
      <c r="Q605" s="242"/>
      <c r="R605" s="242"/>
      <c r="S605" s="242"/>
      <c r="T605" s="243"/>
      <c r="U605" s="13"/>
      <c r="V605" s="13"/>
      <c r="W605" s="13"/>
      <c r="X605" s="13"/>
      <c r="Y605" s="13"/>
      <c r="Z605" s="13"/>
      <c r="AA605" s="13"/>
      <c r="AB605" s="13"/>
      <c r="AC605" s="13"/>
      <c r="AD605" s="13"/>
      <c r="AE605" s="13"/>
      <c r="AT605" s="244" t="s">
        <v>189</v>
      </c>
      <c r="AU605" s="244" t="s">
        <v>83</v>
      </c>
      <c r="AV605" s="13" t="s">
        <v>83</v>
      </c>
      <c r="AW605" s="13" t="s">
        <v>35</v>
      </c>
      <c r="AX605" s="13" t="s">
        <v>73</v>
      </c>
      <c r="AY605" s="244" t="s">
        <v>175</v>
      </c>
    </row>
    <row r="606" spans="1:51" s="13" customFormat="1" ht="12">
      <c r="A606" s="13"/>
      <c r="B606" s="233"/>
      <c r="C606" s="234"/>
      <c r="D606" s="235" t="s">
        <v>189</v>
      </c>
      <c r="E606" s="236" t="s">
        <v>19</v>
      </c>
      <c r="F606" s="237" t="s">
        <v>2878</v>
      </c>
      <c r="G606" s="234"/>
      <c r="H606" s="238">
        <v>14.25</v>
      </c>
      <c r="I606" s="239"/>
      <c r="J606" s="234"/>
      <c r="K606" s="234"/>
      <c r="L606" s="240"/>
      <c r="M606" s="241"/>
      <c r="N606" s="242"/>
      <c r="O606" s="242"/>
      <c r="P606" s="242"/>
      <c r="Q606" s="242"/>
      <c r="R606" s="242"/>
      <c r="S606" s="242"/>
      <c r="T606" s="243"/>
      <c r="U606" s="13"/>
      <c r="V606" s="13"/>
      <c r="W606" s="13"/>
      <c r="X606" s="13"/>
      <c r="Y606" s="13"/>
      <c r="Z606" s="13"/>
      <c r="AA606" s="13"/>
      <c r="AB606" s="13"/>
      <c r="AC606" s="13"/>
      <c r="AD606" s="13"/>
      <c r="AE606" s="13"/>
      <c r="AT606" s="244" t="s">
        <v>189</v>
      </c>
      <c r="AU606" s="244" t="s">
        <v>83</v>
      </c>
      <c r="AV606" s="13" t="s">
        <v>83</v>
      </c>
      <c r="AW606" s="13" t="s">
        <v>35</v>
      </c>
      <c r="AX606" s="13" t="s">
        <v>73</v>
      </c>
      <c r="AY606" s="244" t="s">
        <v>175</v>
      </c>
    </row>
    <row r="607" spans="1:51" s="13" customFormat="1" ht="12">
      <c r="A607" s="13"/>
      <c r="B607" s="233"/>
      <c r="C607" s="234"/>
      <c r="D607" s="235" t="s">
        <v>189</v>
      </c>
      <c r="E607" s="236" t="s">
        <v>19</v>
      </c>
      <c r="F607" s="237" t="s">
        <v>2879</v>
      </c>
      <c r="G607" s="234"/>
      <c r="H607" s="238">
        <v>6.383</v>
      </c>
      <c r="I607" s="239"/>
      <c r="J607" s="234"/>
      <c r="K607" s="234"/>
      <c r="L607" s="240"/>
      <c r="M607" s="241"/>
      <c r="N607" s="242"/>
      <c r="O607" s="242"/>
      <c r="P607" s="242"/>
      <c r="Q607" s="242"/>
      <c r="R607" s="242"/>
      <c r="S607" s="242"/>
      <c r="T607" s="243"/>
      <c r="U607" s="13"/>
      <c r="V607" s="13"/>
      <c r="W607" s="13"/>
      <c r="X607" s="13"/>
      <c r="Y607" s="13"/>
      <c r="Z607" s="13"/>
      <c r="AA607" s="13"/>
      <c r="AB607" s="13"/>
      <c r="AC607" s="13"/>
      <c r="AD607" s="13"/>
      <c r="AE607" s="13"/>
      <c r="AT607" s="244" t="s">
        <v>189</v>
      </c>
      <c r="AU607" s="244" t="s">
        <v>83</v>
      </c>
      <c r="AV607" s="13" t="s">
        <v>83</v>
      </c>
      <c r="AW607" s="13" t="s">
        <v>35</v>
      </c>
      <c r="AX607" s="13" t="s">
        <v>73</v>
      </c>
      <c r="AY607" s="244" t="s">
        <v>175</v>
      </c>
    </row>
    <row r="608" spans="1:51" s="14" customFormat="1" ht="12">
      <c r="A608" s="14"/>
      <c r="B608" s="245"/>
      <c r="C608" s="246"/>
      <c r="D608" s="235" t="s">
        <v>189</v>
      </c>
      <c r="E608" s="247" t="s">
        <v>19</v>
      </c>
      <c r="F608" s="248" t="s">
        <v>198</v>
      </c>
      <c r="G608" s="246"/>
      <c r="H608" s="249">
        <v>31.133</v>
      </c>
      <c r="I608" s="250"/>
      <c r="J608" s="246"/>
      <c r="K608" s="246"/>
      <c r="L608" s="251"/>
      <c r="M608" s="252"/>
      <c r="N608" s="253"/>
      <c r="O608" s="253"/>
      <c r="P608" s="253"/>
      <c r="Q608" s="253"/>
      <c r="R608" s="253"/>
      <c r="S608" s="253"/>
      <c r="T608" s="254"/>
      <c r="U608" s="14"/>
      <c r="V608" s="14"/>
      <c r="W608" s="14"/>
      <c r="X608" s="14"/>
      <c r="Y608" s="14"/>
      <c r="Z608" s="14"/>
      <c r="AA608" s="14"/>
      <c r="AB608" s="14"/>
      <c r="AC608" s="14"/>
      <c r="AD608" s="14"/>
      <c r="AE608" s="14"/>
      <c r="AT608" s="255" t="s">
        <v>189</v>
      </c>
      <c r="AU608" s="255" t="s">
        <v>83</v>
      </c>
      <c r="AV608" s="14" t="s">
        <v>181</v>
      </c>
      <c r="AW608" s="14" t="s">
        <v>35</v>
      </c>
      <c r="AX608" s="14" t="s">
        <v>73</v>
      </c>
      <c r="AY608" s="255" t="s">
        <v>175</v>
      </c>
    </row>
    <row r="609" spans="1:51" s="13" customFormat="1" ht="12">
      <c r="A609" s="13"/>
      <c r="B609" s="233"/>
      <c r="C609" s="234"/>
      <c r="D609" s="235" t="s">
        <v>189</v>
      </c>
      <c r="E609" s="236" t="s">
        <v>19</v>
      </c>
      <c r="F609" s="237" t="s">
        <v>2880</v>
      </c>
      <c r="G609" s="234"/>
      <c r="H609" s="238">
        <v>31.2</v>
      </c>
      <c r="I609" s="239"/>
      <c r="J609" s="234"/>
      <c r="K609" s="234"/>
      <c r="L609" s="240"/>
      <c r="M609" s="241"/>
      <c r="N609" s="242"/>
      <c r="O609" s="242"/>
      <c r="P609" s="242"/>
      <c r="Q609" s="242"/>
      <c r="R609" s="242"/>
      <c r="S609" s="242"/>
      <c r="T609" s="243"/>
      <c r="U609" s="13"/>
      <c r="V609" s="13"/>
      <c r="W609" s="13"/>
      <c r="X609" s="13"/>
      <c r="Y609" s="13"/>
      <c r="Z609" s="13"/>
      <c r="AA609" s="13"/>
      <c r="AB609" s="13"/>
      <c r="AC609" s="13"/>
      <c r="AD609" s="13"/>
      <c r="AE609" s="13"/>
      <c r="AT609" s="244" t="s">
        <v>189</v>
      </c>
      <c r="AU609" s="244" t="s">
        <v>83</v>
      </c>
      <c r="AV609" s="13" t="s">
        <v>83</v>
      </c>
      <c r="AW609" s="13" t="s">
        <v>35</v>
      </c>
      <c r="AX609" s="13" t="s">
        <v>81</v>
      </c>
      <c r="AY609" s="244" t="s">
        <v>175</v>
      </c>
    </row>
    <row r="610" spans="1:65" s="2" customFormat="1" ht="37.8" customHeight="1">
      <c r="A610" s="39"/>
      <c r="B610" s="40"/>
      <c r="C610" s="214" t="s">
        <v>2881</v>
      </c>
      <c r="D610" s="214" t="s">
        <v>177</v>
      </c>
      <c r="E610" s="215" t="s">
        <v>2882</v>
      </c>
      <c r="F610" s="216" t="s">
        <v>2883</v>
      </c>
      <c r="G610" s="217" t="s">
        <v>180</v>
      </c>
      <c r="H610" s="218">
        <v>31.2</v>
      </c>
      <c r="I610" s="219"/>
      <c r="J610" s="220">
        <f>ROUND(I610*H610,2)</f>
        <v>0</v>
      </c>
      <c r="K610" s="221"/>
      <c r="L610" s="45"/>
      <c r="M610" s="222" t="s">
        <v>19</v>
      </c>
      <c r="N610" s="223" t="s">
        <v>44</v>
      </c>
      <c r="O610" s="85"/>
      <c r="P610" s="224">
        <f>O610*H610</f>
        <v>0</v>
      </c>
      <c r="Q610" s="224">
        <v>0.00605</v>
      </c>
      <c r="R610" s="224">
        <f>Q610*H610</f>
        <v>0.18875999999999998</v>
      </c>
      <c r="S610" s="224">
        <v>0</v>
      </c>
      <c r="T610" s="225">
        <f>S610*H610</f>
        <v>0</v>
      </c>
      <c r="U610" s="39"/>
      <c r="V610" s="39"/>
      <c r="W610" s="39"/>
      <c r="X610" s="39"/>
      <c r="Y610" s="39"/>
      <c r="Z610" s="39"/>
      <c r="AA610" s="39"/>
      <c r="AB610" s="39"/>
      <c r="AC610" s="39"/>
      <c r="AD610" s="39"/>
      <c r="AE610" s="39"/>
      <c r="AR610" s="226" t="s">
        <v>296</v>
      </c>
      <c r="AT610" s="226" t="s">
        <v>177</v>
      </c>
      <c r="AU610" s="226" t="s">
        <v>83</v>
      </c>
      <c r="AY610" s="18" t="s">
        <v>175</v>
      </c>
      <c r="BE610" s="227">
        <f>IF(N610="základní",J610,0)</f>
        <v>0</v>
      </c>
      <c r="BF610" s="227">
        <f>IF(N610="snížená",J610,0)</f>
        <v>0</v>
      </c>
      <c r="BG610" s="227">
        <f>IF(N610="zákl. přenesená",J610,0)</f>
        <v>0</v>
      </c>
      <c r="BH610" s="227">
        <f>IF(N610="sníž. přenesená",J610,0)</f>
        <v>0</v>
      </c>
      <c r="BI610" s="227">
        <f>IF(N610="nulová",J610,0)</f>
        <v>0</v>
      </c>
      <c r="BJ610" s="18" t="s">
        <v>81</v>
      </c>
      <c r="BK610" s="227">
        <f>ROUND(I610*H610,2)</f>
        <v>0</v>
      </c>
      <c r="BL610" s="18" t="s">
        <v>296</v>
      </c>
      <c r="BM610" s="226" t="s">
        <v>2884</v>
      </c>
    </row>
    <row r="611" spans="1:47" s="2" customFormat="1" ht="12">
      <c r="A611" s="39"/>
      <c r="B611" s="40"/>
      <c r="C611" s="41"/>
      <c r="D611" s="228" t="s">
        <v>183</v>
      </c>
      <c r="E611" s="41"/>
      <c r="F611" s="229" t="s">
        <v>2885</v>
      </c>
      <c r="G611" s="41"/>
      <c r="H611" s="41"/>
      <c r="I611" s="230"/>
      <c r="J611" s="41"/>
      <c r="K611" s="41"/>
      <c r="L611" s="45"/>
      <c r="M611" s="231"/>
      <c r="N611" s="232"/>
      <c r="O611" s="85"/>
      <c r="P611" s="85"/>
      <c r="Q611" s="85"/>
      <c r="R611" s="85"/>
      <c r="S611" s="85"/>
      <c r="T611" s="86"/>
      <c r="U611" s="39"/>
      <c r="V611" s="39"/>
      <c r="W611" s="39"/>
      <c r="X611" s="39"/>
      <c r="Y611" s="39"/>
      <c r="Z611" s="39"/>
      <c r="AA611" s="39"/>
      <c r="AB611" s="39"/>
      <c r="AC611" s="39"/>
      <c r="AD611" s="39"/>
      <c r="AE611" s="39"/>
      <c r="AT611" s="18" t="s">
        <v>183</v>
      </c>
      <c r="AU611" s="18" t="s">
        <v>83</v>
      </c>
    </row>
    <row r="612" spans="1:65" s="2" customFormat="1" ht="16.5" customHeight="1">
      <c r="A612" s="39"/>
      <c r="B612" s="40"/>
      <c r="C612" s="267" t="s">
        <v>2590</v>
      </c>
      <c r="D612" s="267" t="s">
        <v>307</v>
      </c>
      <c r="E612" s="268" t="s">
        <v>2886</v>
      </c>
      <c r="F612" s="269" t="s">
        <v>2887</v>
      </c>
      <c r="G612" s="270" t="s">
        <v>180</v>
      </c>
      <c r="H612" s="271">
        <v>34.32</v>
      </c>
      <c r="I612" s="272"/>
      <c r="J612" s="273">
        <f>ROUND(I612*H612,2)</f>
        <v>0</v>
      </c>
      <c r="K612" s="274"/>
      <c r="L612" s="275"/>
      <c r="M612" s="276" t="s">
        <v>19</v>
      </c>
      <c r="N612" s="277" t="s">
        <v>44</v>
      </c>
      <c r="O612" s="85"/>
      <c r="P612" s="224">
        <f>O612*H612</f>
        <v>0</v>
      </c>
      <c r="Q612" s="224">
        <v>0.0129</v>
      </c>
      <c r="R612" s="224">
        <f>Q612*H612</f>
        <v>0.442728</v>
      </c>
      <c r="S612" s="224">
        <v>0</v>
      </c>
      <c r="T612" s="225">
        <f>S612*H612</f>
        <v>0</v>
      </c>
      <c r="U612" s="39"/>
      <c r="V612" s="39"/>
      <c r="W612" s="39"/>
      <c r="X612" s="39"/>
      <c r="Y612" s="39"/>
      <c r="Z612" s="39"/>
      <c r="AA612" s="39"/>
      <c r="AB612" s="39"/>
      <c r="AC612" s="39"/>
      <c r="AD612" s="39"/>
      <c r="AE612" s="39"/>
      <c r="AR612" s="226" t="s">
        <v>396</v>
      </c>
      <c r="AT612" s="226" t="s">
        <v>307</v>
      </c>
      <c r="AU612" s="226" t="s">
        <v>83</v>
      </c>
      <c r="AY612" s="18" t="s">
        <v>175</v>
      </c>
      <c r="BE612" s="227">
        <f>IF(N612="základní",J612,0)</f>
        <v>0</v>
      </c>
      <c r="BF612" s="227">
        <f>IF(N612="snížená",J612,0)</f>
        <v>0</v>
      </c>
      <c r="BG612" s="227">
        <f>IF(N612="zákl. přenesená",J612,0)</f>
        <v>0</v>
      </c>
      <c r="BH612" s="227">
        <f>IF(N612="sníž. přenesená",J612,0)</f>
        <v>0</v>
      </c>
      <c r="BI612" s="227">
        <f>IF(N612="nulová",J612,0)</f>
        <v>0</v>
      </c>
      <c r="BJ612" s="18" t="s">
        <v>81</v>
      </c>
      <c r="BK612" s="227">
        <f>ROUND(I612*H612,2)</f>
        <v>0</v>
      </c>
      <c r="BL612" s="18" t="s">
        <v>296</v>
      </c>
      <c r="BM612" s="226" t="s">
        <v>2888</v>
      </c>
    </row>
    <row r="613" spans="1:51" s="13" customFormat="1" ht="12">
      <c r="A613" s="13"/>
      <c r="B613" s="233"/>
      <c r="C613" s="234"/>
      <c r="D613" s="235" t="s">
        <v>189</v>
      </c>
      <c r="E613" s="234"/>
      <c r="F613" s="237" t="s">
        <v>2889</v>
      </c>
      <c r="G613" s="234"/>
      <c r="H613" s="238">
        <v>34.32</v>
      </c>
      <c r="I613" s="239"/>
      <c r="J613" s="234"/>
      <c r="K613" s="234"/>
      <c r="L613" s="240"/>
      <c r="M613" s="241"/>
      <c r="N613" s="242"/>
      <c r="O613" s="242"/>
      <c r="P613" s="242"/>
      <c r="Q613" s="242"/>
      <c r="R613" s="242"/>
      <c r="S613" s="242"/>
      <c r="T613" s="243"/>
      <c r="U613" s="13"/>
      <c r="V613" s="13"/>
      <c r="W613" s="13"/>
      <c r="X613" s="13"/>
      <c r="Y613" s="13"/>
      <c r="Z613" s="13"/>
      <c r="AA613" s="13"/>
      <c r="AB613" s="13"/>
      <c r="AC613" s="13"/>
      <c r="AD613" s="13"/>
      <c r="AE613" s="13"/>
      <c r="AT613" s="244" t="s">
        <v>189</v>
      </c>
      <c r="AU613" s="244" t="s">
        <v>83</v>
      </c>
      <c r="AV613" s="13" t="s">
        <v>83</v>
      </c>
      <c r="AW613" s="13" t="s">
        <v>4</v>
      </c>
      <c r="AX613" s="13" t="s">
        <v>81</v>
      </c>
      <c r="AY613" s="244" t="s">
        <v>175</v>
      </c>
    </row>
    <row r="614" spans="1:65" s="2" customFormat="1" ht="24.15" customHeight="1">
      <c r="A614" s="39"/>
      <c r="B614" s="40"/>
      <c r="C614" s="214" t="s">
        <v>2890</v>
      </c>
      <c r="D614" s="214" t="s">
        <v>177</v>
      </c>
      <c r="E614" s="215" t="s">
        <v>2891</v>
      </c>
      <c r="F614" s="216" t="s">
        <v>2892</v>
      </c>
      <c r="G614" s="217" t="s">
        <v>342</v>
      </c>
      <c r="H614" s="218">
        <v>42</v>
      </c>
      <c r="I614" s="219"/>
      <c r="J614" s="220">
        <f>ROUND(I614*H614,2)</f>
        <v>0</v>
      </c>
      <c r="K614" s="221"/>
      <c r="L614" s="45"/>
      <c r="M614" s="222" t="s">
        <v>19</v>
      </c>
      <c r="N614" s="223" t="s">
        <v>44</v>
      </c>
      <c r="O614" s="85"/>
      <c r="P614" s="224">
        <f>O614*H614</f>
        <v>0</v>
      </c>
      <c r="Q614" s="224">
        <v>0.00055</v>
      </c>
      <c r="R614" s="224">
        <f>Q614*H614</f>
        <v>0.023100000000000002</v>
      </c>
      <c r="S614" s="224">
        <v>0</v>
      </c>
      <c r="T614" s="225">
        <f>S614*H614</f>
        <v>0</v>
      </c>
      <c r="U614" s="39"/>
      <c r="V614" s="39"/>
      <c r="W614" s="39"/>
      <c r="X614" s="39"/>
      <c r="Y614" s="39"/>
      <c r="Z614" s="39"/>
      <c r="AA614" s="39"/>
      <c r="AB614" s="39"/>
      <c r="AC614" s="39"/>
      <c r="AD614" s="39"/>
      <c r="AE614" s="39"/>
      <c r="AR614" s="226" t="s">
        <v>296</v>
      </c>
      <c r="AT614" s="226" t="s">
        <v>177</v>
      </c>
      <c r="AU614" s="226" t="s">
        <v>83</v>
      </c>
      <c r="AY614" s="18" t="s">
        <v>175</v>
      </c>
      <c r="BE614" s="227">
        <f>IF(N614="základní",J614,0)</f>
        <v>0</v>
      </c>
      <c r="BF614" s="227">
        <f>IF(N614="snížená",J614,0)</f>
        <v>0</v>
      </c>
      <c r="BG614" s="227">
        <f>IF(N614="zákl. přenesená",J614,0)</f>
        <v>0</v>
      </c>
      <c r="BH614" s="227">
        <f>IF(N614="sníž. přenesená",J614,0)</f>
        <v>0</v>
      </c>
      <c r="BI614" s="227">
        <f>IF(N614="nulová",J614,0)</f>
        <v>0</v>
      </c>
      <c r="BJ614" s="18" t="s">
        <v>81</v>
      </c>
      <c r="BK614" s="227">
        <f>ROUND(I614*H614,2)</f>
        <v>0</v>
      </c>
      <c r="BL614" s="18" t="s">
        <v>296</v>
      </c>
      <c r="BM614" s="226" t="s">
        <v>2893</v>
      </c>
    </row>
    <row r="615" spans="1:47" s="2" customFormat="1" ht="12">
      <c r="A615" s="39"/>
      <c r="B615" s="40"/>
      <c r="C615" s="41"/>
      <c r="D615" s="228" t="s">
        <v>183</v>
      </c>
      <c r="E615" s="41"/>
      <c r="F615" s="229" t="s">
        <v>2894</v>
      </c>
      <c r="G615" s="41"/>
      <c r="H615" s="41"/>
      <c r="I615" s="230"/>
      <c r="J615" s="41"/>
      <c r="K615" s="41"/>
      <c r="L615" s="45"/>
      <c r="M615" s="231"/>
      <c r="N615" s="232"/>
      <c r="O615" s="85"/>
      <c r="P615" s="85"/>
      <c r="Q615" s="85"/>
      <c r="R615" s="85"/>
      <c r="S615" s="85"/>
      <c r="T615" s="86"/>
      <c r="U615" s="39"/>
      <c r="V615" s="39"/>
      <c r="W615" s="39"/>
      <c r="X615" s="39"/>
      <c r="Y615" s="39"/>
      <c r="Z615" s="39"/>
      <c r="AA615" s="39"/>
      <c r="AB615" s="39"/>
      <c r="AC615" s="39"/>
      <c r="AD615" s="39"/>
      <c r="AE615" s="39"/>
      <c r="AT615" s="18" t="s">
        <v>183</v>
      </c>
      <c r="AU615" s="18" t="s">
        <v>83</v>
      </c>
    </row>
    <row r="616" spans="1:51" s="13" customFormat="1" ht="12">
      <c r="A616" s="13"/>
      <c r="B616" s="233"/>
      <c r="C616" s="234"/>
      <c r="D616" s="235" t="s">
        <v>189</v>
      </c>
      <c r="E616" s="236" t="s">
        <v>19</v>
      </c>
      <c r="F616" s="237" t="s">
        <v>2895</v>
      </c>
      <c r="G616" s="234"/>
      <c r="H616" s="238">
        <v>6</v>
      </c>
      <c r="I616" s="239"/>
      <c r="J616" s="234"/>
      <c r="K616" s="234"/>
      <c r="L616" s="240"/>
      <c r="M616" s="241"/>
      <c r="N616" s="242"/>
      <c r="O616" s="242"/>
      <c r="P616" s="242"/>
      <c r="Q616" s="242"/>
      <c r="R616" s="242"/>
      <c r="S616" s="242"/>
      <c r="T616" s="243"/>
      <c r="U616" s="13"/>
      <c r="V616" s="13"/>
      <c r="W616" s="13"/>
      <c r="X616" s="13"/>
      <c r="Y616" s="13"/>
      <c r="Z616" s="13"/>
      <c r="AA616" s="13"/>
      <c r="AB616" s="13"/>
      <c r="AC616" s="13"/>
      <c r="AD616" s="13"/>
      <c r="AE616" s="13"/>
      <c r="AT616" s="244" t="s">
        <v>189</v>
      </c>
      <c r="AU616" s="244" t="s">
        <v>83</v>
      </c>
      <c r="AV616" s="13" t="s">
        <v>83</v>
      </c>
      <c r="AW616" s="13" t="s">
        <v>35</v>
      </c>
      <c r="AX616" s="13" t="s">
        <v>73</v>
      </c>
      <c r="AY616" s="244" t="s">
        <v>175</v>
      </c>
    </row>
    <row r="617" spans="1:51" s="13" customFormat="1" ht="12">
      <c r="A617" s="13"/>
      <c r="B617" s="233"/>
      <c r="C617" s="234"/>
      <c r="D617" s="235" t="s">
        <v>189</v>
      </c>
      <c r="E617" s="236" t="s">
        <v>19</v>
      </c>
      <c r="F617" s="237" t="s">
        <v>2896</v>
      </c>
      <c r="G617" s="234"/>
      <c r="H617" s="238">
        <v>30</v>
      </c>
      <c r="I617" s="239"/>
      <c r="J617" s="234"/>
      <c r="K617" s="234"/>
      <c r="L617" s="240"/>
      <c r="M617" s="241"/>
      <c r="N617" s="242"/>
      <c r="O617" s="242"/>
      <c r="P617" s="242"/>
      <c r="Q617" s="242"/>
      <c r="R617" s="242"/>
      <c r="S617" s="242"/>
      <c r="T617" s="243"/>
      <c r="U617" s="13"/>
      <c r="V617" s="13"/>
      <c r="W617" s="13"/>
      <c r="X617" s="13"/>
      <c r="Y617" s="13"/>
      <c r="Z617" s="13"/>
      <c r="AA617" s="13"/>
      <c r="AB617" s="13"/>
      <c r="AC617" s="13"/>
      <c r="AD617" s="13"/>
      <c r="AE617" s="13"/>
      <c r="AT617" s="244" t="s">
        <v>189</v>
      </c>
      <c r="AU617" s="244" t="s">
        <v>83</v>
      </c>
      <c r="AV617" s="13" t="s">
        <v>83</v>
      </c>
      <c r="AW617" s="13" t="s">
        <v>35</v>
      </c>
      <c r="AX617" s="13" t="s">
        <v>73</v>
      </c>
      <c r="AY617" s="244" t="s">
        <v>175</v>
      </c>
    </row>
    <row r="618" spans="1:51" s="13" customFormat="1" ht="12">
      <c r="A618" s="13"/>
      <c r="B618" s="233"/>
      <c r="C618" s="234"/>
      <c r="D618" s="235" t="s">
        <v>189</v>
      </c>
      <c r="E618" s="236" t="s">
        <v>19</v>
      </c>
      <c r="F618" s="237" t="s">
        <v>2897</v>
      </c>
      <c r="G618" s="234"/>
      <c r="H618" s="238">
        <v>6</v>
      </c>
      <c r="I618" s="239"/>
      <c r="J618" s="234"/>
      <c r="K618" s="234"/>
      <c r="L618" s="240"/>
      <c r="M618" s="241"/>
      <c r="N618" s="242"/>
      <c r="O618" s="242"/>
      <c r="P618" s="242"/>
      <c r="Q618" s="242"/>
      <c r="R618" s="242"/>
      <c r="S618" s="242"/>
      <c r="T618" s="243"/>
      <c r="U618" s="13"/>
      <c r="V618" s="13"/>
      <c r="W618" s="13"/>
      <c r="X618" s="13"/>
      <c r="Y618" s="13"/>
      <c r="Z618" s="13"/>
      <c r="AA618" s="13"/>
      <c r="AB618" s="13"/>
      <c r="AC618" s="13"/>
      <c r="AD618" s="13"/>
      <c r="AE618" s="13"/>
      <c r="AT618" s="244" t="s">
        <v>189</v>
      </c>
      <c r="AU618" s="244" t="s">
        <v>83</v>
      </c>
      <c r="AV618" s="13" t="s">
        <v>83</v>
      </c>
      <c r="AW618" s="13" t="s">
        <v>35</v>
      </c>
      <c r="AX618" s="13" t="s">
        <v>73</v>
      </c>
      <c r="AY618" s="244" t="s">
        <v>175</v>
      </c>
    </row>
    <row r="619" spans="1:51" s="14" customFormat="1" ht="12">
      <c r="A619" s="14"/>
      <c r="B619" s="245"/>
      <c r="C619" s="246"/>
      <c r="D619" s="235" t="s">
        <v>189</v>
      </c>
      <c r="E619" s="247" t="s">
        <v>19</v>
      </c>
      <c r="F619" s="248" t="s">
        <v>198</v>
      </c>
      <c r="G619" s="246"/>
      <c r="H619" s="249">
        <v>42</v>
      </c>
      <c r="I619" s="250"/>
      <c r="J619" s="246"/>
      <c r="K619" s="246"/>
      <c r="L619" s="251"/>
      <c r="M619" s="252"/>
      <c r="N619" s="253"/>
      <c r="O619" s="253"/>
      <c r="P619" s="253"/>
      <c r="Q619" s="253"/>
      <c r="R619" s="253"/>
      <c r="S619" s="253"/>
      <c r="T619" s="254"/>
      <c r="U619" s="14"/>
      <c r="V619" s="14"/>
      <c r="W619" s="14"/>
      <c r="X619" s="14"/>
      <c r="Y619" s="14"/>
      <c r="Z619" s="14"/>
      <c r="AA619" s="14"/>
      <c r="AB619" s="14"/>
      <c r="AC619" s="14"/>
      <c r="AD619" s="14"/>
      <c r="AE619" s="14"/>
      <c r="AT619" s="255" t="s">
        <v>189</v>
      </c>
      <c r="AU619" s="255" t="s">
        <v>83</v>
      </c>
      <c r="AV619" s="14" t="s">
        <v>181</v>
      </c>
      <c r="AW619" s="14" t="s">
        <v>35</v>
      </c>
      <c r="AX619" s="14" t="s">
        <v>81</v>
      </c>
      <c r="AY619" s="255" t="s">
        <v>175</v>
      </c>
    </row>
    <row r="620" spans="1:65" s="2" customFormat="1" ht="24.15" customHeight="1">
      <c r="A620" s="39"/>
      <c r="B620" s="40"/>
      <c r="C620" s="214" t="s">
        <v>2898</v>
      </c>
      <c r="D620" s="214" t="s">
        <v>177</v>
      </c>
      <c r="E620" s="215" t="s">
        <v>2899</v>
      </c>
      <c r="F620" s="216" t="s">
        <v>2900</v>
      </c>
      <c r="G620" s="217" t="s">
        <v>342</v>
      </c>
      <c r="H620" s="218">
        <v>21</v>
      </c>
      <c r="I620" s="219"/>
      <c r="J620" s="220">
        <f>ROUND(I620*H620,2)</f>
        <v>0</v>
      </c>
      <c r="K620" s="221"/>
      <c r="L620" s="45"/>
      <c r="M620" s="222" t="s">
        <v>19</v>
      </c>
      <c r="N620" s="223" t="s">
        <v>44</v>
      </c>
      <c r="O620" s="85"/>
      <c r="P620" s="224">
        <f>O620*H620</f>
        <v>0</v>
      </c>
      <c r="Q620" s="224">
        <v>0.0005</v>
      </c>
      <c r="R620" s="224">
        <f>Q620*H620</f>
        <v>0.0105</v>
      </c>
      <c r="S620" s="224">
        <v>0</v>
      </c>
      <c r="T620" s="225">
        <f>S620*H620</f>
        <v>0</v>
      </c>
      <c r="U620" s="39"/>
      <c r="V620" s="39"/>
      <c r="W620" s="39"/>
      <c r="X620" s="39"/>
      <c r="Y620" s="39"/>
      <c r="Z620" s="39"/>
      <c r="AA620" s="39"/>
      <c r="AB620" s="39"/>
      <c r="AC620" s="39"/>
      <c r="AD620" s="39"/>
      <c r="AE620" s="39"/>
      <c r="AR620" s="226" t="s">
        <v>296</v>
      </c>
      <c r="AT620" s="226" t="s">
        <v>177</v>
      </c>
      <c r="AU620" s="226" t="s">
        <v>83</v>
      </c>
      <c r="AY620" s="18" t="s">
        <v>175</v>
      </c>
      <c r="BE620" s="227">
        <f>IF(N620="základní",J620,0)</f>
        <v>0</v>
      </c>
      <c r="BF620" s="227">
        <f>IF(N620="snížená",J620,0)</f>
        <v>0</v>
      </c>
      <c r="BG620" s="227">
        <f>IF(N620="zákl. přenesená",J620,0)</f>
        <v>0</v>
      </c>
      <c r="BH620" s="227">
        <f>IF(N620="sníž. přenesená",J620,0)</f>
        <v>0</v>
      </c>
      <c r="BI620" s="227">
        <f>IF(N620="nulová",J620,0)</f>
        <v>0</v>
      </c>
      <c r="BJ620" s="18" t="s">
        <v>81</v>
      </c>
      <c r="BK620" s="227">
        <f>ROUND(I620*H620,2)</f>
        <v>0</v>
      </c>
      <c r="BL620" s="18" t="s">
        <v>296</v>
      </c>
      <c r="BM620" s="226" t="s">
        <v>2901</v>
      </c>
    </row>
    <row r="621" spans="1:47" s="2" customFormat="1" ht="12">
      <c r="A621" s="39"/>
      <c r="B621" s="40"/>
      <c r="C621" s="41"/>
      <c r="D621" s="228" t="s">
        <v>183</v>
      </c>
      <c r="E621" s="41"/>
      <c r="F621" s="229" t="s">
        <v>2902</v>
      </c>
      <c r="G621" s="41"/>
      <c r="H621" s="41"/>
      <c r="I621" s="230"/>
      <c r="J621" s="41"/>
      <c r="K621" s="41"/>
      <c r="L621" s="45"/>
      <c r="M621" s="231"/>
      <c r="N621" s="232"/>
      <c r="O621" s="85"/>
      <c r="P621" s="85"/>
      <c r="Q621" s="85"/>
      <c r="R621" s="85"/>
      <c r="S621" s="85"/>
      <c r="T621" s="86"/>
      <c r="U621" s="39"/>
      <c r="V621" s="39"/>
      <c r="W621" s="39"/>
      <c r="X621" s="39"/>
      <c r="Y621" s="39"/>
      <c r="Z621" s="39"/>
      <c r="AA621" s="39"/>
      <c r="AB621" s="39"/>
      <c r="AC621" s="39"/>
      <c r="AD621" s="39"/>
      <c r="AE621" s="39"/>
      <c r="AT621" s="18" t="s">
        <v>183</v>
      </c>
      <c r="AU621" s="18" t="s">
        <v>83</v>
      </c>
    </row>
    <row r="622" spans="1:51" s="13" customFormat="1" ht="12">
      <c r="A622" s="13"/>
      <c r="B622" s="233"/>
      <c r="C622" s="234"/>
      <c r="D622" s="235" t="s">
        <v>189</v>
      </c>
      <c r="E622" s="236" t="s">
        <v>19</v>
      </c>
      <c r="F622" s="237" t="s">
        <v>2407</v>
      </c>
      <c r="G622" s="234"/>
      <c r="H622" s="238">
        <v>7</v>
      </c>
      <c r="I622" s="239"/>
      <c r="J622" s="234"/>
      <c r="K622" s="234"/>
      <c r="L622" s="240"/>
      <c r="M622" s="241"/>
      <c r="N622" s="242"/>
      <c r="O622" s="242"/>
      <c r="P622" s="242"/>
      <c r="Q622" s="242"/>
      <c r="R622" s="242"/>
      <c r="S622" s="242"/>
      <c r="T622" s="243"/>
      <c r="U622" s="13"/>
      <c r="V622" s="13"/>
      <c r="W622" s="13"/>
      <c r="X622" s="13"/>
      <c r="Y622" s="13"/>
      <c r="Z622" s="13"/>
      <c r="AA622" s="13"/>
      <c r="AB622" s="13"/>
      <c r="AC622" s="13"/>
      <c r="AD622" s="13"/>
      <c r="AE622" s="13"/>
      <c r="AT622" s="244" t="s">
        <v>189</v>
      </c>
      <c r="AU622" s="244" t="s">
        <v>83</v>
      </c>
      <c r="AV622" s="13" t="s">
        <v>83</v>
      </c>
      <c r="AW622" s="13" t="s">
        <v>35</v>
      </c>
      <c r="AX622" s="13" t="s">
        <v>73</v>
      </c>
      <c r="AY622" s="244" t="s">
        <v>175</v>
      </c>
    </row>
    <row r="623" spans="1:51" s="13" customFormat="1" ht="12">
      <c r="A623" s="13"/>
      <c r="B623" s="233"/>
      <c r="C623" s="234"/>
      <c r="D623" s="235" t="s">
        <v>189</v>
      </c>
      <c r="E623" s="236" t="s">
        <v>19</v>
      </c>
      <c r="F623" s="237" t="s">
        <v>2408</v>
      </c>
      <c r="G623" s="234"/>
      <c r="H623" s="238">
        <v>9.5</v>
      </c>
      <c r="I623" s="239"/>
      <c r="J623" s="234"/>
      <c r="K623" s="234"/>
      <c r="L623" s="240"/>
      <c r="M623" s="241"/>
      <c r="N623" s="242"/>
      <c r="O623" s="242"/>
      <c r="P623" s="242"/>
      <c r="Q623" s="242"/>
      <c r="R623" s="242"/>
      <c r="S623" s="242"/>
      <c r="T623" s="243"/>
      <c r="U623" s="13"/>
      <c r="V623" s="13"/>
      <c r="W623" s="13"/>
      <c r="X623" s="13"/>
      <c r="Y623" s="13"/>
      <c r="Z623" s="13"/>
      <c r="AA623" s="13"/>
      <c r="AB623" s="13"/>
      <c r="AC623" s="13"/>
      <c r="AD623" s="13"/>
      <c r="AE623" s="13"/>
      <c r="AT623" s="244" t="s">
        <v>189</v>
      </c>
      <c r="AU623" s="244" t="s">
        <v>83</v>
      </c>
      <c r="AV623" s="13" t="s">
        <v>83</v>
      </c>
      <c r="AW623" s="13" t="s">
        <v>35</v>
      </c>
      <c r="AX623" s="13" t="s">
        <v>73</v>
      </c>
      <c r="AY623" s="244" t="s">
        <v>175</v>
      </c>
    </row>
    <row r="624" spans="1:51" s="13" customFormat="1" ht="12">
      <c r="A624" s="13"/>
      <c r="B624" s="233"/>
      <c r="C624" s="234"/>
      <c r="D624" s="235" t="s">
        <v>189</v>
      </c>
      <c r="E624" s="236" t="s">
        <v>19</v>
      </c>
      <c r="F624" s="237" t="s">
        <v>2409</v>
      </c>
      <c r="G624" s="234"/>
      <c r="H624" s="238">
        <v>4.255</v>
      </c>
      <c r="I624" s="239"/>
      <c r="J624" s="234"/>
      <c r="K624" s="234"/>
      <c r="L624" s="240"/>
      <c r="M624" s="241"/>
      <c r="N624" s="242"/>
      <c r="O624" s="242"/>
      <c r="P624" s="242"/>
      <c r="Q624" s="242"/>
      <c r="R624" s="242"/>
      <c r="S624" s="242"/>
      <c r="T624" s="243"/>
      <c r="U624" s="13"/>
      <c r="V624" s="13"/>
      <c r="W624" s="13"/>
      <c r="X624" s="13"/>
      <c r="Y624" s="13"/>
      <c r="Z624" s="13"/>
      <c r="AA624" s="13"/>
      <c r="AB624" s="13"/>
      <c r="AC624" s="13"/>
      <c r="AD624" s="13"/>
      <c r="AE624" s="13"/>
      <c r="AT624" s="244" t="s">
        <v>189</v>
      </c>
      <c r="AU624" s="244" t="s">
        <v>83</v>
      </c>
      <c r="AV624" s="13" t="s">
        <v>83</v>
      </c>
      <c r="AW624" s="13" t="s">
        <v>35</v>
      </c>
      <c r="AX624" s="13" t="s">
        <v>73</v>
      </c>
      <c r="AY624" s="244" t="s">
        <v>175</v>
      </c>
    </row>
    <row r="625" spans="1:51" s="14" customFormat="1" ht="12">
      <c r="A625" s="14"/>
      <c r="B625" s="245"/>
      <c r="C625" s="246"/>
      <c r="D625" s="235" t="s">
        <v>189</v>
      </c>
      <c r="E625" s="247" t="s">
        <v>19</v>
      </c>
      <c r="F625" s="248" t="s">
        <v>198</v>
      </c>
      <c r="G625" s="246"/>
      <c r="H625" s="249">
        <v>20.755</v>
      </c>
      <c r="I625" s="250"/>
      <c r="J625" s="246"/>
      <c r="K625" s="246"/>
      <c r="L625" s="251"/>
      <c r="M625" s="252"/>
      <c r="N625" s="253"/>
      <c r="O625" s="253"/>
      <c r="P625" s="253"/>
      <c r="Q625" s="253"/>
      <c r="R625" s="253"/>
      <c r="S625" s="253"/>
      <c r="T625" s="254"/>
      <c r="U625" s="14"/>
      <c r="V625" s="14"/>
      <c r="W625" s="14"/>
      <c r="X625" s="14"/>
      <c r="Y625" s="14"/>
      <c r="Z625" s="14"/>
      <c r="AA625" s="14"/>
      <c r="AB625" s="14"/>
      <c r="AC625" s="14"/>
      <c r="AD625" s="14"/>
      <c r="AE625" s="14"/>
      <c r="AT625" s="255" t="s">
        <v>189</v>
      </c>
      <c r="AU625" s="255" t="s">
        <v>83</v>
      </c>
      <c r="AV625" s="14" t="s">
        <v>181</v>
      </c>
      <c r="AW625" s="14" t="s">
        <v>35</v>
      </c>
      <c r="AX625" s="14" t="s">
        <v>73</v>
      </c>
      <c r="AY625" s="255" t="s">
        <v>175</v>
      </c>
    </row>
    <row r="626" spans="1:51" s="13" customFormat="1" ht="12">
      <c r="A626" s="13"/>
      <c r="B626" s="233"/>
      <c r="C626" s="234"/>
      <c r="D626" s="235" t="s">
        <v>189</v>
      </c>
      <c r="E626" s="236" t="s">
        <v>19</v>
      </c>
      <c r="F626" s="237" t="s">
        <v>7</v>
      </c>
      <c r="G626" s="234"/>
      <c r="H626" s="238">
        <v>21</v>
      </c>
      <c r="I626" s="239"/>
      <c r="J626" s="234"/>
      <c r="K626" s="234"/>
      <c r="L626" s="240"/>
      <c r="M626" s="241"/>
      <c r="N626" s="242"/>
      <c r="O626" s="242"/>
      <c r="P626" s="242"/>
      <c r="Q626" s="242"/>
      <c r="R626" s="242"/>
      <c r="S626" s="242"/>
      <c r="T626" s="243"/>
      <c r="U626" s="13"/>
      <c r="V626" s="13"/>
      <c r="W626" s="13"/>
      <c r="X626" s="13"/>
      <c r="Y626" s="13"/>
      <c r="Z626" s="13"/>
      <c r="AA626" s="13"/>
      <c r="AB626" s="13"/>
      <c r="AC626" s="13"/>
      <c r="AD626" s="13"/>
      <c r="AE626" s="13"/>
      <c r="AT626" s="244" t="s">
        <v>189</v>
      </c>
      <c r="AU626" s="244" t="s">
        <v>83</v>
      </c>
      <c r="AV626" s="13" t="s">
        <v>83</v>
      </c>
      <c r="AW626" s="13" t="s">
        <v>35</v>
      </c>
      <c r="AX626" s="13" t="s">
        <v>81</v>
      </c>
      <c r="AY626" s="244" t="s">
        <v>175</v>
      </c>
    </row>
    <row r="627" spans="1:65" s="2" customFormat="1" ht="44.25" customHeight="1">
      <c r="A627" s="39"/>
      <c r="B627" s="40"/>
      <c r="C627" s="214" t="s">
        <v>2903</v>
      </c>
      <c r="D627" s="214" t="s">
        <v>177</v>
      </c>
      <c r="E627" s="215" t="s">
        <v>2904</v>
      </c>
      <c r="F627" s="216" t="s">
        <v>2905</v>
      </c>
      <c r="G627" s="217" t="s">
        <v>281</v>
      </c>
      <c r="H627" s="218">
        <v>0.674</v>
      </c>
      <c r="I627" s="219"/>
      <c r="J627" s="220">
        <f>ROUND(I627*H627,2)</f>
        <v>0</v>
      </c>
      <c r="K627" s="221"/>
      <c r="L627" s="45"/>
      <c r="M627" s="222" t="s">
        <v>19</v>
      </c>
      <c r="N627" s="223" t="s">
        <v>44</v>
      </c>
      <c r="O627" s="85"/>
      <c r="P627" s="224">
        <f>O627*H627</f>
        <v>0</v>
      </c>
      <c r="Q627" s="224">
        <v>0</v>
      </c>
      <c r="R627" s="224">
        <f>Q627*H627</f>
        <v>0</v>
      </c>
      <c r="S627" s="224">
        <v>0</v>
      </c>
      <c r="T627" s="225">
        <f>S627*H627</f>
        <v>0</v>
      </c>
      <c r="U627" s="39"/>
      <c r="V627" s="39"/>
      <c r="W627" s="39"/>
      <c r="X627" s="39"/>
      <c r="Y627" s="39"/>
      <c r="Z627" s="39"/>
      <c r="AA627" s="39"/>
      <c r="AB627" s="39"/>
      <c r="AC627" s="39"/>
      <c r="AD627" s="39"/>
      <c r="AE627" s="39"/>
      <c r="AR627" s="226" t="s">
        <v>296</v>
      </c>
      <c r="AT627" s="226" t="s">
        <v>177</v>
      </c>
      <c r="AU627" s="226" t="s">
        <v>83</v>
      </c>
      <c r="AY627" s="18" t="s">
        <v>175</v>
      </c>
      <c r="BE627" s="227">
        <f>IF(N627="základní",J627,0)</f>
        <v>0</v>
      </c>
      <c r="BF627" s="227">
        <f>IF(N627="snížená",J627,0)</f>
        <v>0</v>
      </c>
      <c r="BG627" s="227">
        <f>IF(N627="zákl. přenesená",J627,0)</f>
        <v>0</v>
      </c>
      <c r="BH627" s="227">
        <f>IF(N627="sníž. přenesená",J627,0)</f>
        <v>0</v>
      </c>
      <c r="BI627" s="227">
        <f>IF(N627="nulová",J627,0)</f>
        <v>0</v>
      </c>
      <c r="BJ627" s="18" t="s">
        <v>81</v>
      </c>
      <c r="BK627" s="227">
        <f>ROUND(I627*H627,2)</f>
        <v>0</v>
      </c>
      <c r="BL627" s="18" t="s">
        <v>296</v>
      </c>
      <c r="BM627" s="226" t="s">
        <v>2906</v>
      </c>
    </row>
    <row r="628" spans="1:47" s="2" customFormat="1" ht="12">
      <c r="A628" s="39"/>
      <c r="B628" s="40"/>
      <c r="C628" s="41"/>
      <c r="D628" s="228" t="s">
        <v>183</v>
      </c>
      <c r="E628" s="41"/>
      <c r="F628" s="229" t="s">
        <v>2907</v>
      </c>
      <c r="G628" s="41"/>
      <c r="H628" s="41"/>
      <c r="I628" s="230"/>
      <c r="J628" s="41"/>
      <c r="K628" s="41"/>
      <c r="L628" s="45"/>
      <c r="M628" s="231"/>
      <c r="N628" s="232"/>
      <c r="O628" s="85"/>
      <c r="P628" s="85"/>
      <c r="Q628" s="85"/>
      <c r="R628" s="85"/>
      <c r="S628" s="85"/>
      <c r="T628" s="86"/>
      <c r="U628" s="39"/>
      <c r="V628" s="39"/>
      <c r="W628" s="39"/>
      <c r="X628" s="39"/>
      <c r="Y628" s="39"/>
      <c r="Z628" s="39"/>
      <c r="AA628" s="39"/>
      <c r="AB628" s="39"/>
      <c r="AC628" s="39"/>
      <c r="AD628" s="39"/>
      <c r="AE628" s="39"/>
      <c r="AT628" s="18" t="s">
        <v>183</v>
      </c>
      <c r="AU628" s="18" t="s">
        <v>83</v>
      </c>
    </row>
    <row r="629" spans="1:63" s="12" customFormat="1" ht="22.8" customHeight="1">
      <c r="A629" s="12"/>
      <c r="B629" s="198"/>
      <c r="C629" s="199"/>
      <c r="D629" s="200" t="s">
        <v>72</v>
      </c>
      <c r="E629" s="212" t="s">
        <v>2017</v>
      </c>
      <c r="F629" s="212" t="s">
        <v>2018</v>
      </c>
      <c r="G629" s="199"/>
      <c r="H629" s="199"/>
      <c r="I629" s="202"/>
      <c r="J629" s="213">
        <f>BK629</f>
        <v>0</v>
      </c>
      <c r="K629" s="199"/>
      <c r="L629" s="204"/>
      <c r="M629" s="205"/>
      <c r="N629" s="206"/>
      <c r="O629" s="206"/>
      <c r="P629" s="207">
        <f>SUM(P630:P651)</f>
        <v>0</v>
      </c>
      <c r="Q629" s="206"/>
      <c r="R629" s="207">
        <f>SUM(R630:R651)</f>
        <v>0.027720159999999997</v>
      </c>
      <c r="S629" s="206"/>
      <c r="T629" s="208">
        <f>SUM(T630:T651)</f>
        <v>0</v>
      </c>
      <c r="U629" s="12"/>
      <c r="V629" s="12"/>
      <c r="W629" s="12"/>
      <c r="X629" s="12"/>
      <c r="Y629" s="12"/>
      <c r="Z629" s="12"/>
      <c r="AA629" s="12"/>
      <c r="AB629" s="12"/>
      <c r="AC629" s="12"/>
      <c r="AD629" s="12"/>
      <c r="AE629" s="12"/>
      <c r="AR629" s="209" t="s">
        <v>83</v>
      </c>
      <c r="AT629" s="210" t="s">
        <v>72</v>
      </c>
      <c r="AU629" s="210" t="s">
        <v>81</v>
      </c>
      <c r="AY629" s="209" t="s">
        <v>175</v>
      </c>
      <c r="BK629" s="211">
        <f>SUM(BK630:BK651)</f>
        <v>0</v>
      </c>
    </row>
    <row r="630" spans="1:65" s="2" customFormat="1" ht="37.8" customHeight="1">
      <c r="A630" s="39"/>
      <c r="B630" s="40"/>
      <c r="C630" s="214" t="s">
        <v>2908</v>
      </c>
      <c r="D630" s="214" t="s">
        <v>177</v>
      </c>
      <c r="E630" s="215" t="s">
        <v>2909</v>
      </c>
      <c r="F630" s="216" t="s">
        <v>2910</v>
      </c>
      <c r="G630" s="217" t="s">
        <v>180</v>
      </c>
      <c r="H630" s="218">
        <v>213.232</v>
      </c>
      <c r="I630" s="219"/>
      <c r="J630" s="220">
        <f>ROUND(I630*H630,2)</f>
        <v>0</v>
      </c>
      <c r="K630" s="221"/>
      <c r="L630" s="45"/>
      <c r="M630" s="222" t="s">
        <v>19</v>
      </c>
      <c r="N630" s="223" t="s">
        <v>44</v>
      </c>
      <c r="O630" s="85"/>
      <c r="P630" s="224">
        <f>O630*H630</f>
        <v>0</v>
      </c>
      <c r="Q630" s="224">
        <v>0.00013</v>
      </c>
      <c r="R630" s="224">
        <f>Q630*H630</f>
        <v>0.027720159999999997</v>
      </c>
      <c r="S630" s="224">
        <v>0</v>
      </c>
      <c r="T630" s="225">
        <f>S630*H630</f>
        <v>0</v>
      </c>
      <c r="U630" s="39"/>
      <c r="V630" s="39"/>
      <c r="W630" s="39"/>
      <c r="X630" s="39"/>
      <c r="Y630" s="39"/>
      <c r="Z630" s="39"/>
      <c r="AA630" s="39"/>
      <c r="AB630" s="39"/>
      <c r="AC630" s="39"/>
      <c r="AD630" s="39"/>
      <c r="AE630" s="39"/>
      <c r="AR630" s="226" t="s">
        <v>296</v>
      </c>
      <c r="AT630" s="226" t="s">
        <v>177</v>
      </c>
      <c r="AU630" s="226" t="s">
        <v>83</v>
      </c>
      <c r="AY630" s="18" t="s">
        <v>175</v>
      </c>
      <c r="BE630" s="227">
        <f>IF(N630="základní",J630,0)</f>
        <v>0</v>
      </c>
      <c r="BF630" s="227">
        <f>IF(N630="snížená",J630,0)</f>
        <v>0</v>
      </c>
      <c r="BG630" s="227">
        <f>IF(N630="zákl. přenesená",J630,0)</f>
        <v>0</v>
      </c>
      <c r="BH630" s="227">
        <f>IF(N630="sníž. přenesená",J630,0)</f>
        <v>0</v>
      </c>
      <c r="BI630" s="227">
        <f>IF(N630="nulová",J630,0)</f>
        <v>0</v>
      </c>
      <c r="BJ630" s="18" t="s">
        <v>81</v>
      </c>
      <c r="BK630" s="227">
        <f>ROUND(I630*H630,2)</f>
        <v>0</v>
      </c>
      <c r="BL630" s="18" t="s">
        <v>296</v>
      </c>
      <c r="BM630" s="226" t="s">
        <v>2911</v>
      </c>
    </row>
    <row r="631" spans="1:47" s="2" customFormat="1" ht="12">
      <c r="A631" s="39"/>
      <c r="B631" s="40"/>
      <c r="C631" s="41"/>
      <c r="D631" s="228" t="s">
        <v>183</v>
      </c>
      <c r="E631" s="41"/>
      <c r="F631" s="229" t="s">
        <v>2912</v>
      </c>
      <c r="G631" s="41"/>
      <c r="H631" s="41"/>
      <c r="I631" s="230"/>
      <c r="J631" s="41"/>
      <c r="K631" s="41"/>
      <c r="L631" s="45"/>
      <c r="M631" s="231"/>
      <c r="N631" s="232"/>
      <c r="O631" s="85"/>
      <c r="P631" s="85"/>
      <c r="Q631" s="85"/>
      <c r="R631" s="85"/>
      <c r="S631" s="85"/>
      <c r="T631" s="86"/>
      <c r="U631" s="39"/>
      <c r="V631" s="39"/>
      <c r="W631" s="39"/>
      <c r="X631" s="39"/>
      <c r="Y631" s="39"/>
      <c r="Z631" s="39"/>
      <c r="AA631" s="39"/>
      <c r="AB631" s="39"/>
      <c r="AC631" s="39"/>
      <c r="AD631" s="39"/>
      <c r="AE631" s="39"/>
      <c r="AT631" s="18" t="s">
        <v>183</v>
      </c>
      <c r="AU631" s="18" t="s">
        <v>83</v>
      </c>
    </row>
    <row r="632" spans="1:51" s="15" customFormat="1" ht="12">
      <c r="A632" s="15"/>
      <c r="B632" s="257"/>
      <c r="C632" s="258"/>
      <c r="D632" s="235" t="s">
        <v>189</v>
      </c>
      <c r="E632" s="259" t="s">
        <v>19</v>
      </c>
      <c r="F632" s="260" t="s">
        <v>2913</v>
      </c>
      <c r="G632" s="258"/>
      <c r="H632" s="259" t="s">
        <v>19</v>
      </c>
      <c r="I632" s="261"/>
      <c r="J632" s="258"/>
      <c r="K632" s="258"/>
      <c r="L632" s="262"/>
      <c r="M632" s="263"/>
      <c r="N632" s="264"/>
      <c r="O632" s="264"/>
      <c r="P632" s="264"/>
      <c r="Q632" s="264"/>
      <c r="R632" s="264"/>
      <c r="S632" s="264"/>
      <c r="T632" s="265"/>
      <c r="U632" s="15"/>
      <c r="V632" s="15"/>
      <c r="W632" s="15"/>
      <c r="X632" s="15"/>
      <c r="Y632" s="15"/>
      <c r="Z632" s="15"/>
      <c r="AA632" s="15"/>
      <c r="AB632" s="15"/>
      <c r="AC632" s="15"/>
      <c r="AD632" s="15"/>
      <c r="AE632" s="15"/>
      <c r="AT632" s="266" t="s">
        <v>189</v>
      </c>
      <c r="AU632" s="266" t="s">
        <v>83</v>
      </c>
      <c r="AV632" s="15" t="s">
        <v>81</v>
      </c>
      <c r="AW632" s="15" t="s">
        <v>35</v>
      </c>
      <c r="AX632" s="15" t="s">
        <v>73</v>
      </c>
      <c r="AY632" s="266" t="s">
        <v>175</v>
      </c>
    </row>
    <row r="633" spans="1:51" s="13" customFormat="1" ht="12">
      <c r="A633" s="13"/>
      <c r="B633" s="233"/>
      <c r="C633" s="234"/>
      <c r="D633" s="235" t="s">
        <v>189</v>
      </c>
      <c r="E633" s="236" t="s">
        <v>19</v>
      </c>
      <c r="F633" s="237" t="s">
        <v>2386</v>
      </c>
      <c r="G633" s="234"/>
      <c r="H633" s="238">
        <v>18.49</v>
      </c>
      <c r="I633" s="239"/>
      <c r="J633" s="234"/>
      <c r="K633" s="234"/>
      <c r="L633" s="240"/>
      <c r="M633" s="241"/>
      <c r="N633" s="242"/>
      <c r="O633" s="242"/>
      <c r="P633" s="242"/>
      <c r="Q633" s="242"/>
      <c r="R633" s="242"/>
      <c r="S633" s="242"/>
      <c r="T633" s="243"/>
      <c r="U633" s="13"/>
      <c r="V633" s="13"/>
      <c r="W633" s="13"/>
      <c r="X633" s="13"/>
      <c r="Y633" s="13"/>
      <c r="Z633" s="13"/>
      <c r="AA633" s="13"/>
      <c r="AB633" s="13"/>
      <c r="AC633" s="13"/>
      <c r="AD633" s="13"/>
      <c r="AE633" s="13"/>
      <c r="AT633" s="244" t="s">
        <v>189</v>
      </c>
      <c r="AU633" s="244" t="s">
        <v>83</v>
      </c>
      <c r="AV633" s="13" t="s">
        <v>83</v>
      </c>
      <c r="AW633" s="13" t="s">
        <v>35</v>
      </c>
      <c r="AX633" s="13" t="s">
        <v>73</v>
      </c>
      <c r="AY633" s="244" t="s">
        <v>175</v>
      </c>
    </row>
    <row r="634" spans="1:51" s="13" customFormat="1" ht="12">
      <c r="A634" s="13"/>
      <c r="B634" s="233"/>
      <c r="C634" s="234"/>
      <c r="D634" s="235" t="s">
        <v>189</v>
      </c>
      <c r="E634" s="236" t="s">
        <v>19</v>
      </c>
      <c r="F634" s="237" t="s">
        <v>2387</v>
      </c>
      <c r="G634" s="234"/>
      <c r="H634" s="238">
        <v>17.083</v>
      </c>
      <c r="I634" s="239"/>
      <c r="J634" s="234"/>
      <c r="K634" s="234"/>
      <c r="L634" s="240"/>
      <c r="M634" s="241"/>
      <c r="N634" s="242"/>
      <c r="O634" s="242"/>
      <c r="P634" s="242"/>
      <c r="Q634" s="242"/>
      <c r="R634" s="242"/>
      <c r="S634" s="242"/>
      <c r="T634" s="243"/>
      <c r="U634" s="13"/>
      <c r="V634" s="13"/>
      <c r="W634" s="13"/>
      <c r="X634" s="13"/>
      <c r="Y634" s="13"/>
      <c r="Z634" s="13"/>
      <c r="AA634" s="13"/>
      <c r="AB634" s="13"/>
      <c r="AC634" s="13"/>
      <c r="AD634" s="13"/>
      <c r="AE634" s="13"/>
      <c r="AT634" s="244" t="s">
        <v>189</v>
      </c>
      <c r="AU634" s="244" t="s">
        <v>83</v>
      </c>
      <c r="AV634" s="13" t="s">
        <v>83</v>
      </c>
      <c r="AW634" s="13" t="s">
        <v>35</v>
      </c>
      <c r="AX634" s="13" t="s">
        <v>73</v>
      </c>
      <c r="AY634" s="244" t="s">
        <v>175</v>
      </c>
    </row>
    <row r="635" spans="1:51" s="13" customFormat="1" ht="12">
      <c r="A635" s="13"/>
      <c r="B635" s="233"/>
      <c r="C635" s="234"/>
      <c r="D635" s="235" t="s">
        <v>189</v>
      </c>
      <c r="E635" s="236" t="s">
        <v>19</v>
      </c>
      <c r="F635" s="237" t="s">
        <v>2388</v>
      </c>
      <c r="G635" s="234"/>
      <c r="H635" s="238">
        <v>61.785</v>
      </c>
      <c r="I635" s="239"/>
      <c r="J635" s="234"/>
      <c r="K635" s="234"/>
      <c r="L635" s="240"/>
      <c r="M635" s="241"/>
      <c r="N635" s="242"/>
      <c r="O635" s="242"/>
      <c r="P635" s="242"/>
      <c r="Q635" s="242"/>
      <c r="R635" s="242"/>
      <c r="S635" s="242"/>
      <c r="T635" s="243"/>
      <c r="U635" s="13"/>
      <c r="V635" s="13"/>
      <c r="W635" s="13"/>
      <c r="X635" s="13"/>
      <c r="Y635" s="13"/>
      <c r="Z635" s="13"/>
      <c r="AA635" s="13"/>
      <c r="AB635" s="13"/>
      <c r="AC635" s="13"/>
      <c r="AD635" s="13"/>
      <c r="AE635" s="13"/>
      <c r="AT635" s="244" t="s">
        <v>189</v>
      </c>
      <c r="AU635" s="244" t="s">
        <v>83</v>
      </c>
      <c r="AV635" s="13" t="s">
        <v>83</v>
      </c>
      <c r="AW635" s="13" t="s">
        <v>35</v>
      </c>
      <c r="AX635" s="13" t="s">
        <v>73</v>
      </c>
      <c r="AY635" s="244" t="s">
        <v>175</v>
      </c>
    </row>
    <row r="636" spans="1:51" s="13" customFormat="1" ht="12">
      <c r="A636" s="13"/>
      <c r="B636" s="233"/>
      <c r="C636" s="234"/>
      <c r="D636" s="235" t="s">
        <v>189</v>
      </c>
      <c r="E636" s="236" t="s">
        <v>19</v>
      </c>
      <c r="F636" s="237" t="s">
        <v>2389</v>
      </c>
      <c r="G636" s="234"/>
      <c r="H636" s="238">
        <v>22.775</v>
      </c>
      <c r="I636" s="239"/>
      <c r="J636" s="234"/>
      <c r="K636" s="234"/>
      <c r="L636" s="240"/>
      <c r="M636" s="241"/>
      <c r="N636" s="242"/>
      <c r="O636" s="242"/>
      <c r="P636" s="242"/>
      <c r="Q636" s="242"/>
      <c r="R636" s="242"/>
      <c r="S636" s="242"/>
      <c r="T636" s="243"/>
      <c r="U636" s="13"/>
      <c r="V636" s="13"/>
      <c r="W636" s="13"/>
      <c r="X636" s="13"/>
      <c r="Y636" s="13"/>
      <c r="Z636" s="13"/>
      <c r="AA636" s="13"/>
      <c r="AB636" s="13"/>
      <c r="AC636" s="13"/>
      <c r="AD636" s="13"/>
      <c r="AE636" s="13"/>
      <c r="AT636" s="244" t="s">
        <v>189</v>
      </c>
      <c r="AU636" s="244" t="s">
        <v>83</v>
      </c>
      <c r="AV636" s="13" t="s">
        <v>83</v>
      </c>
      <c r="AW636" s="13" t="s">
        <v>35</v>
      </c>
      <c r="AX636" s="13" t="s">
        <v>73</v>
      </c>
      <c r="AY636" s="244" t="s">
        <v>175</v>
      </c>
    </row>
    <row r="637" spans="1:51" s="13" customFormat="1" ht="12">
      <c r="A637" s="13"/>
      <c r="B637" s="233"/>
      <c r="C637" s="234"/>
      <c r="D637" s="235" t="s">
        <v>189</v>
      </c>
      <c r="E637" s="236" t="s">
        <v>19</v>
      </c>
      <c r="F637" s="237" t="s">
        <v>2390</v>
      </c>
      <c r="G637" s="234"/>
      <c r="H637" s="238">
        <v>8.581</v>
      </c>
      <c r="I637" s="239"/>
      <c r="J637" s="234"/>
      <c r="K637" s="234"/>
      <c r="L637" s="240"/>
      <c r="M637" s="241"/>
      <c r="N637" s="242"/>
      <c r="O637" s="242"/>
      <c r="P637" s="242"/>
      <c r="Q637" s="242"/>
      <c r="R637" s="242"/>
      <c r="S637" s="242"/>
      <c r="T637" s="243"/>
      <c r="U637" s="13"/>
      <c r="V637" s="13"/>
      <c r="W637" s="13"/>
      <c r="X637" s="13"/>
      <c r="Y637" s="13"/>
      <c r="Z637" s="13"/>
      <c r="AA637" s="13"/>
      <c r="AB637" s="13"/>
      <c r="AC637" s="13"/>
      <c r="AD637" s="13"/>
      <c r="AE637" s="13"/>
      <c r="AT637" s="244" t="s">
        <v>189</v>
      </c>
      <c r="AU637" s="244" t="s">
        <v>83</v>
      </c>
      <c r="AV637" s="13" t="s">
        <v>83</v>
      </c>
      <c r="AW637" s="13" t="s">
        <v>35</v>
      </c>
      <c r="AX637" s="13" t="s">
        <v>73</v>
      </c>
      <c r="AY637" s="244" t="s">
        <v>175</v>
      </c>
    </row>
    <row r="638" spans="1:51" s="13" customFormat="1" ht="12">
      <c r="A638" s="13"/>
      <c r="B638" s="233"/>
      <c r="C638" s="234"/>
      <c r="D638" s="235" t="s">
        <v>189</v>
      </c>
      <c r="E638" s="236" t="s">
        <v>19</v>
      </c>
      <c r="F638" s="237" t="s">
        <v>2391</v>
      </c>
      <c r="G638" s="234"/>
      <c r="H638" s="238">
        <v>10.494</v>
      </c>
      <c r="I638" s="239"/>
      <c r="J638" s="234"/>
      <c r="K638" s="234"/>
      <c r="L638" s="240"/>
      <c r="M638" s="241"/>
      <c r="N638" s="242"/>
      <c r="O638" s="242"/>
      <c r="P638" s="242"/>
      <c r="Q638" s="242"/>
      <c r="R638" s="242"/>
      <c r="S638" s="242"/>
      <c r="T638" s="243"/>
      <c r="U638" s="13"/>
      <c r="V638" s="13"/>
      <c r="W638" s="13"/>
      <c r="X638" s="13"/>
      <c r="Y638" s="13"/>
      <c r="Z638" s="13"/>
      <c r="AA638" s="13"/>
      <c r="AB638" s="13"/>
      <c r="AC638" s="13"/>
      <c r="AD638" s="13"/>
      <c r="AE638" s="13"/>
      <c r="AT638" s="244" t="s">
        <v>189</v>
      </c>
      <c r="AU638" s="244" t="s">
        <v>83</v>
      </c>
      <c r="AV638" s="13" t="s">
        <v>83</v>
      </c>
      <c r="AW638" s="13" t="s">
        <v>35</v>
      </c>
      <c r="AX638" s="13" t="s">
        <v>73</v>
      </c>
      <c r="AY638" s="244" t="s">
        <v>175</v>
      </c>
    </row>
    <row r="639" spans="1:51" s="13" customFormat="1" ht="12">
      <c r="A639" s="13"/>
      <c r="B639" s="233"/>
      <c r="C639" s="234"/>
      <c r="D639" s="235" t="s">
        <v>189</v>
      </c>
      <c r="E639" s="236" t="s">
        <v>19</v>
      </c>
      <c r="F639" s="237" t="s">
        <v>2392</v>
      </c>
      <c r="G639" s="234"/>
      <c r="H639" s="238">
        <v>7.201</v>
      </c>
      <c r="I639" s="239"/>
      <c r="J639" s="234"/>
      <c r="K639" s="234"/>
      <c r="L639" s="240"/>
      <c r="M639" s="241"/>
      <c r="N639" s="242"/>
      <c r="O639" s="242"/>
      <c r="P639" s="242"/>
      <c r="Q639" s="242"/>
      <c r="R639" s="242"/>
      <c r="S639" s="242"/>
      <c r="T639" s="243"/>
      <c r="U639" s="13"/>
      <c r="V639" s="13"/>
      <c r="W639" s="13"/>
      <c r="X639" s="13"/>
      <c r="Y639" s="13"/>
      <c r="Z639" s="13"/>
      <c r="AA639" s="13"/>
      <c r="AB639" s="13"/>
      <c r="AC639" s="13"/>
      <c r="AD639" s="13"/>
      <c r="AE639" s="13"/>
      <c r="AT639" s="244" t="s">
        <v>189</v>
      </c>
      <c r="AU639" s="244" t="s">
        <v>83</v>
      </c>
      <c r="AV639" s="13" t="s">
        <v>83</v>
      </c>
      <c r="AW639" s="13" t="s">
        <v>35</v>
      </c>
      <c r="AX639" s="13" t="s">
        <v>73</v>
      </c>
      <c r="AY639" s="244" t="s">
        <v>175</v>
      </c>
    </row>
    <row r="640" spans="1:51" s="13" customFormat="1" ht="12">
      <c r="A640" s="13"/>
      <c r="B640" s="233"/>
      <c r="C640" s="234"/>
      <c r="D640" s="235" t="s">
        <v>189</v>
      </c>
      <c r="E640" s="236" t="s">
        <v>19</v>
      </c>
      <c r="F640" s="237" t="s">
        <v>2393</v>
      </c>
      <c r="G640" s="234"/>
      <c r="H640" s="238">
        <v>7.474</v>
      </c>
      <c r="I640" s="239"/>
      <c r="J640" s="234"/>
      <c r="K640" s="234"/>
      <c r="L640" s="240"/>
      <c r="M640" s="241"/>
      <c r="N640" s="242"/>
      <c r="O640" s="242"/>
      <c r="P640" s="242"/>
      <c r="Q640" s="242"/>
      <c r="R640" s="242"/>
      <c r="S640" s="242"/>
      <c r="T640" s="243"/>
      <c r="U640" s="13"/>
      <c r="V640" s="13"/>
      <c r="W640" s="13"/>
      <c r="X640" s="13"/>
      <c r="Y640" s="13"/>
      <c r="Z640" s="13"/>
      <c r="AA640" s="13"/>
      <c r="AB640" s="13"/>
      <c r="AC640" s="13"/>
      <c r="AD640" s="13"/>
      <c r="AE640" s="13"/>
      <c r="AT640" s="244" t="s">
        <v>189</v>
      </c>
      <c r="AU640" s="244" t="s">
        <v>83</v>
      </c>
      <c r="AV640" s="13" t="s">
        <v>83</v>
      </c>
      <c r="AW640" s="13" t="s">
        <v>35</v>
      </c>
      <c r="AX640" s="13" t="s">
        <v>73</v>
      </c>
      <c r="AY640" s="244" t="s">
        <v>175</v>
      </c>
    </row>
    <row r="641" spans="1:51" s="13" customFormat="1" ht="12">
      <c r="A641" s="13"/>
      <c r="B641" s="233"/>
      <c r="C641" s="234"/>
      <c r="D641" s="235" t="s">
        <v>189</v>
      </c>
      <c r="E641" s="236" t="s">
        <v>19</v>
      </c>
      <c r="F641" s="237" t="s">
        <v>2394</v>
      </c>
      <c r="G641" s="234"/>
      <c r="H641" s="238">
        <v>5.775</v>
      </c>
      <c r="I641" s="239"/>
      <c r="J641" s="234"/>
      <c r="K641" s="234"/>
      <c r="L641" s="240"/>
      <c r="M641" s="241"/>
      <c r="N641" s="242"/>
      <c r="O641" s="242"/>
      <c r="P641" s="242"/>
      <c r="Q641" s="242"/>
      <c r="R641" s="242"/>
      <c r="S641" s="242"/>
      <c r="T641" s="243"/>
      <c r="U641" s="13"/>
      <c r="V641" s="13"/>
      <c r="W641" s="13"/>
      <c r="X641" s="13"/>
      <c r="Y641" s="13"/>
      <c r="Z641" s="13"/>
      <c r="AA641" s="13"/>
      <c r="AB641" s="13"/>
      <c r="AC641" s="13"/>
      <c r="AD641" s="13"/>
      <c r="AE641" s="13"/>
      <c r="AT641" s="244" t="s">
        <v>189</v>
      </c>
      <c r="AU641" s="244" t="s">
        <v>83</v>
      </c>
      <c r="AV641" s="13" t="s">
        <v>83</v>
      </c>
      <c r="AW641" s="13" t="s">
        <v>35</v>
      </c>
      <c r="AX641" s="13" t="s">
        <v>73</v>
      </c>
      <c r="AY641" s="244" t="s">
        <v>175</v>
      </c>
    </row>
    <row r="642" spans="1:51" s="13" customFormat="1" ht="12">
      <c r="A642" s="13"/>
      <c r="B642" s="233"/>
      <c r="C642" s="234"/>
      <c r="D642" s="235" t="s">
        <v>189</v>
      </c>
      <c r="E642" s="236" t="s">
        <v>19</v>
      </c>
      <c r="F642" s="237" t="s">
        <v>2395</v>
      </c>
      <c r="G642" s="234"/>
      <c r="H642" s="238">
        <v>0.51</v>
      </c>
      <c r="I642" s="239"/>
      <c r="J642" s="234"/>
      <c r="K642" s="234"/>
      <c r="L642" s="240"/>
      <c r="M642" s="241"/>
      <c r="N642" s="242"/>
      <c r="O642" s="242"/>
      <c r="P642" s="242"/>
      <c r="Q642" s="242"/>
      <c r="R642" s="242"/>
      <c r="S642" s="242"/>
      <c r="T642" s="243"/>
      <c r="U642" s="13"/>
      <c r="V642" s="13"/>
      <c r="W642" s="13"/>
      <c r="X642" s="13"/>
      <c r="Y642" s="13"/>
      <c r="Z642" s="13"/>
      <c r="AA642" s="13"/>
      <c r="AB642" s="13"/>
      <c r="AC642" s="13"/>
      <c r="AD642" s="13"/>
      <c r="AE642" s="13"/>
      <c r="AT642" s="244" t="s">
        <v>189</v>
      </c>
      <c r="AU642" s="244" t="s">
        <v>83</v>
      </c>
      <c r="AV642" s="13" t="s">
        <v>83</v>
      </c>
      <c r="AW642" s="13" t="s">
        <v>35</v>
      </c>
      <c r="AX642" s="13" t="s">
        <v>73</v>
      </c>
      <c r="AY642" s="244" t="s">
        <v>175</v>
      </c>
    </row>
    <row r="643" spans="1:51" s="15" customFormat="1" ht="12">
      <c r="A643" s="15"/>
      <c r="B643" s="257"/>
      <c r="C643" s="258"/>
      <c r="D643" s="235" t="s">
        <v>189</v>
      </c>
      <c r="E643" s="259" t="s">
        <v>19</v>
      </c>
      <c r="F643" s="260" t="s">
        <v>2914</v>
      </c>
      <c r="G643" s="258"/>
      <c r="H643" s="259" t="s">
        <v>19</v>
      </c>
      <c r="I643" s="261"/>
      <c r="J643" s="258"/>
      <c r="K643" s="258"/>
      <c r="L643" s="262"/>
      <c r="M643" s="263"/>
      <c r="N643" s="264"/>
      <c r="O643" s="264"/>
      <c r="P643" s="264"/>
      <c r="Q643" s="264"/>
      <c r="R643" s="264"/>
      <c r="S643" s="264"/>
      <c r="T643" s="265"/>
      <c r="U643" s="15"/>
      <c r="V643" s="15"/>
      <c r="W643" s="15"/>
      <c r="X643" s="15"/>
      <c r="Y643" s="15"/>
      <c r="Z643" s="15"/>
      <c r="AA643" s="15"/>
      <c r="AB643" s="15"/>
      <c r="AC643" s="15"/>
      <c r="AD643" s="15"/>
      <c r="AE643" s="15"/>
      <c r="AT643" s="266" t="s">
        <v>189</v>
      </c>
      <c r="AU643" s="266" t="s">
        <v>83</v>
      </c>
      <c r="AV643" s="15" t="s">
        <v>81</v>
      </c>
      <c r="AW643" s="15" t="s">
        <v>35</v>
      </c>
      <c r="AX643" s="15" t="s">
        <v>73</v>
      </c>
      <c r="AY643" s="266" t="s">
        <v>175</v>
      </c>
    </row>
    <row r="644" spans="1:51" s="13" customFormat="1" ht="12">
      <c r="A644" s="13"/>
      <c r="B644" s="233"/>
      <c r="C644" s="234"/>
      <c r="D644" s="235" t="s">
        <v>189</v>
      </c>
      <c r="E644" s="236" t="s">
        <v>19</v>
      </c>
      <c r="F644" s="237" t="s">
        <v>2377</v>
      </c>
      <c r="G644" s="234"/>
      <c r="H644" s="238">
        <v>5.055</v>
      </c>
      <c r="I644" s="239"/>
      <c r="J644" s="234"/>
      <c r="K644" s="234"/>
      <c r="L644" s="240"/>
      <c r="M644" s="241"/>
      <c r="N644" s="242"/>
      <c r="O644" s="242"/>
      <c r="P644" s="242"/>
      <c r="Q644" s="242"/>
      <c r="R644" s="242"/>
      <c r="S644" s="242"/>
      <c r="T644" s="243"/>
      <c r="U644" s="13"/>
      <c r="V644" s="13"/>
      <c r="W644" s="13"/>
      <c r="X644" s="13"/>
      <c r="Y644" s="13"/>
      <c r="Z644" s="13"/>
      <c r="AA644" s="13"/>
      <c r="AB644" s="13"/>
      <c r="AC644" s="13"/>
      <c r="AD644" s="13"/>
      <c r="AE644" s="13"/>
      <c r="AT644" s="244" t="s">
        <v>189</v>
      </c>
      <c r="AU644" s="244" t="s">
        <v>83</v>
      </c>
      <c r="AV644" s="13" t="s">
        <v>83</v>
      </c>
      <c r="AW644" s="13" t="s">
        <v>35</v>
      </c>
      <c r="AX644" s="13" t="s">
        <v>73</v>
      </c>
      <c r="AY644" s="244" t="s">
        <v>175</v>
      </c>
    </row>
    <row r="645" spans="1:51" s="13" customFormat="1" ht="12">
      <c r="A645" s="13"/>
      <c r="B645" s="233"/>
      <c r="C645" s="234"/>
      <c r="D645" s="235" t="s">
        <v>189</v>
      </c>
      <c r="E645" s="236" t="s">
        <v>19</v>
      </c>
      <c r="F645" s="237" t="s">
        <v>2378</v>
      </c>
      <c r="G645" s="234"/>
      <c r="H645" s="238">
        <v>3.95</v>
      </c>
      <c r="I645" s="239"/>
      <c r="J645" s="234"/>
      <c r="K645" s="234"/>
      <c r="L645" s="240"/>
      <c r="M645" s="241"/>
      <c r="N645" s="242"/>
      <c r="O645" s="242"/>
      <c r="P645" s="242"/>
      <c r="Q645" s="242"/>
      <c r="R645" s="242"/>
      <c r="S645" s="242"/>
      <c r="T645" s="243"/>
      <c r="U645" s="13"/>
      <c r="V645" s="13"/>
      <c r="W645" s="13"/>
      <c r="X645" s="13"/>
      <c r="Y645" s="13"/>
      <c r="Z645" s="13"/>
      <c r="AA645" s="13"/>
      <c r="AB645" s="13"/>
      <c r="AC645" s="13"/>
      <c r="AD645" s="13"/>
      <c r="AE645" s="13"/>
      <c r="AT645" s="244" t="s">
        <v>189</v>
      </c>
      <c r="AU645" s="244" t="s">
        <v>83</v>
      </c>
      <c r="AV645" s="13" t="s">
        <v>83</v>
      </c>
      <c r="AW645" s="13" t="s">
        <v>35</v>
      </c>
      <c r="AX645" s="13" t="s">
        <v>73</v>
      </c>
      <c r="AY645" s="244" t="s">
        <v>175</v>
      </c>
    </row>
    <row r="646" spans="1:51" s="13" customFormat="1" ht="12">
      <c r="A646" s="13"/>
      <c r="B646" s="233"/>
      <c r="C646" s="234"/>
      <c r="D646" s="235" t="s">
        <v>189</v>
      </c>
      <c r="E646" s="236" t="s">
        <v>19</v>
      </c>
      <c r="F646" s="237" t="s">
        <v>2379</v>
      </c>
      <c r="G646" s="234"/>
      <c r="H646" s="238">
        <v>33.414</v>
      </c>
      <c r="I646" s="239"/>
      <c r="J646" s="234"/>
      <c r="K646" s="234"/>
      <c r="L646" s="240"/>
      <c r="M646" s="241"/>
      <c r="N646" s="242"/>
      <c r="O646" s="242"/>
      <c r="P646" s="242"/>
      <c r="Q646" s="242"/>
      <c r="R646" s="242"/>
      <c r="S646" s="242"/>
      <c r="T646" s="243"/>
      <c r="U646" s="13"/>
      <c r="V646" s="13"/>
      <c r="W646" s="13"/>
      <c r="X646" s="13"/>
      <c r="Y646" s="13"/>
      <c r="Z646" s="13"/>
      <c r="AA646" s="13"/>
      <c r="AB646" s="13"/>
      <c r="AC646" s="13"/>
      <c r="AD646" s="13"/>
      <c r="AE646" s="13"/>
      <c r="AT646" s="244" t="s">
        <v>189</v>
      </c>
      <c r="AU646" s="244" t="s">
        <v>83</v>
      </c>
      <c r="AV646" s="13" t="s">
        <v>83</v>
      </c>
      <c r="AW646" s="13" t="s">
        <v>35</v>
      </c>
      <c r="AX646" s="13" t="s">
        <v>73</v>
      </c>
      <c r="AY646" s="244" t="s">
        <v>175</v>
      </c>
    </row>
    <row r="647" spans="1:51" s="13" customFormat="1" ht="12">
      <c r="A647" s="13"/>
      <c r="B647" s="233"/>
      <c r="C647" s="234"/>
      <c r="D647" s="235" t="s">
        <v>189</v>
      </c>
      <c r="E647" s="236" t="s">
        <v>19</v>
      </c>
      <c r="F647" s="237" t="s">
        <v>2380</v>
      </c>
      <c r="G647" s="234"/>
      <c r="H647" s="238">
        <v>5.433</v>
      </c>
      <c r="I647" s="239"/>
      <c r="J647" s="234"/>
      <c r="K647" s="234"/>
      <c r="L647" s="240"/>
      <c r="M647" s="241"/>
      <c r="N647" s="242"/>
      <c r="O647" s="242"/>
      <c r="P647" s="242"/>
      <c r="Q647" s="242"/>
      <c r="R647" s="242"/>
      <c r="S647" s="242"/>
      <c r="T647" s="243"/>
      <c r="U647" s="13"/>
      <c r="V647" s="13"/>
      <c r="W647" s="13"/>
      <c r="X647" s="13"/>
      <c r="Y647" s="13"/>
      <c r="Z647" s="13"/>
      <c r="AA647" s="13"/>
      <c r="AB647" s="13"/>
      <c r="AC647" s="13"/>
      <c r="AD647" s="13"/>
      <c r="AE647" s="13"/>
      <c r="AT647" s="244" t="s">
        <v>189</v>
      </c>
      <c r="AU647" s="244" t="s">
        <v>83</v>
      </c>
      <c r="AV647" s="13" t="s">
        <v>83</v>
      </c>
      <c r="AW647" s="13" t="s">
        <v>35</v>
      </c>
      <c r="AX647" s="13" t="s">
        <v>73</v>
      </c>
      <c r="AY647" s="244" t="s">
        <v>175</v>
      </c>
    </row>
    <row r="648" spans="1:51" s="13" customFormat="1" ht="12">
      <c r="A648" s="13"/>
      <c r="B648" s="233"/>
      <c r="C648" s="234"/>
      <c r="D648" s="235" t="s">
        <v>189</v>
      </c>
      <c r="E648" s="236" t="s">
        <v>19</v>
      </c>
      <c r="F648" s="237" t="s">
        <v>2381</v>
      </c>
      <c r="G648" s="234"/>
      <c r="H648" s="238">
        <v>1.856</v>
      </c>
      <c r="I648" s="239"/>
      <c r="J648" s="234"/>
      <c r="K648" s="234"/>
      <c r="L648" s="240"/>
      <c r="M648" s="241"/>
      <c r="N648" s="242"/>
      <c r="O648" s="242"/>
      <c r="P648" s="242"/>
      <c r="Q648" s="242"/>
      <c r="R648" s="242"/>
      <c r="S648" s="242"/>
      <c r="T648" s="243"/>
      <c r="U648" s="13"/>
      <c r="V648" s="13"/>
      <c r="W648" s="13"/>
      <c r="X648" s="13"/>
      <c r="Y648" s="13"/>
      <c r="Z648" s="13"/>
      <c r="AA648" s="13"/>
      <c r="AB648" s="13"/>
      <c r="AC648" s="13"/>
      <c r="AD648" s="13"/>
      <c r="AE648" s="13"/>
      <c r="AT648" s="244" t="s">
        <v>189</v>
      </c>
      <c r="AU648" s="244" t="s">
        <v>83</v>
      </c>
      <c r="AV648" s="13" t="s">
        <v>83</v>
      </c>
      <c r="AW648" s="13" t="s">
        <v>35</v>
      </c>
      <c r="AX648" s="13" t="s">
        <v>73</v>
      </c>
      <c r="AY648" s="244" t="s">
        <v>175</v>
      </c>
    </row>
    <row r="649" spans="1:51" s="13" customFormat="1" ht="12">
      <c r="A649" s="13"/>
      <c r="B649" s="233"/>
      <c r="C649" s="234"/>
      <c r="D649" s="235" t="s">
        <v>189</v>
      </c>
      <c r="E649" s="236" t="s">
        <v>19</v>
      </c>
      <c r="F649" s="237" t="s">
        <v>2382</v>
      </c>
      <c r="G649" s="234"/>
      <c r="H649" s="238">
        <v>1.46</v>
      </c>
      <c r="I649" s="239"/>
      <c r="J649" s="234"/>
      <c r="K649" s="234"/>
      <c r="L649" s="240"/>
      <c r="M649" s="241"/>
      <c r="N649" s="242"/>
      <c r="O649" s="242"/>
      <c r="P649" s="242"/>
      <c r="Q649" s="242"/>
      <c r="R649" s="242"/>
      <c r="S649" s="242"/>
      <c r="T649" s="243"/>
      <c r="U649" s="13"/>
      <c r="V649" s="13"/>
      <c r="W649" s="13"/>
      <c r="X649" s="13"/>
      <c r="Y649" s="13"/>
      <c r="Z649" s="13"/>
      <c r="AA649" s="13"/>
      <c r="AB649" s="13"/>
      <c r="AC649" s="13"/>
      <c r="AD649" s="13"/>
      <c r="AE649" s="13"/>
      <c r="AT649" s="244" t="s">
        <v>189</v>
      </c>
      <c r="AU649" s="244" t="s">
        <v>83</v>
      </c>
      <c r="AV649" s="13" t="s">
        <v>83</v>
      </c>
      <c r="AW649" s="13" t="s">
        <v>35</v>
      </c>
      <c r="AX649" s="13" t="s">
        <v>73</v>
      </c>
      <c r="AY649" s="244" t="s">
        <v>175</v>
      </c>
    </row>
    <row r="650" spans="1:51" s="13" customFormat="1" ht="12">
      <c r="A650" s="13"/>
      <c r="B650" s="233"/>
      <c r="C650" s="234"/>
      <c r="D650" s="235" t="s">
        <v>189</v>
      </c>
      <c r="E650" s="236" t="s">
        <v>19</v>
      </c>
      <c r="F650" s="237" t="s">
        <v>2383</v>
      </c>
      <c r="G650" s="234"/>
      <c r="H650" s="238">
        <v>1.896</v>
      </c>
      <c r="I650" s="239"/>
      <c r="J650" s="234"/>
      <c r="K650" s="234"/>
      <c r="L650" s="240"/>
      <c r="M650" s="241"/>
      <c r="N650" s="242"/>
      <c r="O650" s="242"/>
      <c r="P650" s="242"/>
      <c r="Q650" s="242"/>
      <c r="R650" s="242"/>
      <c r="S650" s="242"/>
      <c r="T650" s="243"/>
      <c r="U650" s="13"/>
      <c r="V650" s="13"/>
      <c r="W650" s="13"/>
      <c r="X650" s="13"/>
      <c r="Y650" s="13"/>
      <c r="Z650" s="13"/>
      <c r="AA650" s="13"/>
      <c r="AB650" s="13"/>
      <c r="AC650" s="13"/>
      <c r="AD650" s="13"/>
      <c r="AE650" s="13"/>
      <c r="AT650" s="244" t="s">
        <v>189</v>
      </c>
      <c r="AU650" s="244" t="s">
        <v>83</v>
      </c>
      <c r="AV650" s="13" t="s">
        <v>83</v>
      </c>
      <c r="AW650" s="13" t="s">
        <v>35</v>
      </c>
      <c r="AX650" s="13" t="s">
        <v>73</v>
      </c>
      <c r="AY650" s="244" t="s">
        <v>175</v>
      </c>
    </row>
    <row r="651" spans="1:51" s="14" customFormat="1" ht="12">
      <c r="A651" s="14"/>
      <c r="B651" s="245"/>
      <c r="C651" s="246"/>
      <c r="D651" s="235" t="s">
        <v>189</v>
      </c>
      <c r="E651" s="247" t="s">
        <v>19</v>
      </c>
      <c r="F651" s="248" t="s">
        <v>198</v>
      </c>
      <c r="G651" s="246"/>
      <c r="H651" s="249">
        <v>213.2319999999999</v>
      </c>
      <c r="I651" s="250"/>
      <c r="J651" s="246"/>
      <c r="K651" s="246"/>
      <c r="L651" s="251"/>
      <c r="M651" s="290"/>
      <c r="N651" s="291"/>
      <c r="O651" s="291"/>
      <c r="P651" s="291"/>
      <c r="Q651" s="291"/>
      <c r="R651" s="291"/>
      <c r="S651" s="291"/>
      <c r="T651" s="292"/>
      <c r="U651" s="14"/>
      <c r="V651" s="14"/>
      <c r="W651" s="14"/>
      <c r="X651" s="14"/>
      <c r="Y651" s="14"/>
      <c r="Z651" s="14"/>
      <c r="AA651" s="14"/>
      <c r="AB651" s="14"/>
      <c r="AC651" s="14"/>
      <c r="AD651" s="14"/>
      <c r="AE651" s="14"/>
      <c r="AT651" s="255" t="s">
        <v>189</v>
      </c>
      <c r="AU651" s="255" t="s">
        <v>83</v>
      </c>
      <c r="AV651" s="14" t="s">
        <v>181</v>
      </c>
      <c r="AW651" s="14" t="s">
        <v>35</v>
      </c>
      <c r="AX651" s="14" t="s">
        <v>81</v>
      </c>
      <c r="AY651" s="255" t="s">
        <v>175</v>
      </c>
    </row>
    <row r="652" spans="1:31" s="2" customFormat="1" ht="6.95" customHeight="1">
      <c r="A652" s="39"/>
      <c r="B652" s="60"/>
      <c r="C652" s="61"/>
      <c r="D652" s="61"/>
      <c r="E652" s="61"/>
      <c r="F652" s="61"/>
      <c r="G652" s="61"/>
      <c r="H652" s="61"/>
      <c r="I652" s="61"/>
      <c r="J652" s="61"/>
      <c r="K652" s="61"/>
      <c r="L652" s="45"/>
      <c r="M652" s="39"/>
      <c r="O652" s="39"/>
      <c r="P652" s="39"/>
      <c r="Q652" s="39"/>
      <c r="R652" s="39"/>
      <c r="S652" s="39"/>
      <c r="T652" s="39"/>
      <c r="U652" s="39"/>
      <c r="V652" s="39"/>
      <c r="W652" s="39"/>
      <c r="X652" s="39"/>
      <c r="Y652" s="39"/>
      <c r="Z652" s="39"/>
      <c r="AA652" s="39"/>
      <c r="AB652" s="39"/>
      <c r="AC652" s="39"/>
      <c r="AD652" s="39"/>
      <c r="AE652" s="39"/>
    </row>
  </sheetData>
  <sheetProtection password="CC35" sheet="1" objects="1" scenarios="1" formatColumns="0" formatRows="0" autoFilter="0"/>
  <autoFilter ref="C98:K651"/>
  <mergeCells count="9">
    <mergeCell ref="E7:H7"/>
    <mergeCell ref="E9:H9"/>
    <mergeCell ref="E18:H18"/>
    <mergeCell ref="E27:H27"/>
    <mergeCell ref="E48:H48"/>
    <mergeCell ref="E50:H50"/>
    <mergeCell ref="E89:H89"/>
    <mergeCell ref="E91:H91"/>
    <mergeCell ref="L2:V2"/>
  </mergeCells>
  <hyperlinks>
    <hyperlink ref="F103" r:id="rId1" display="https://podminky.urs.cz/item/CS_URS_2022_01/121151106"/>
    <hyperlink ref="F107" r:id="rId2" display="https://podminky.urs.cz/item/CS_URS_2022_01/131151100"/>
    <hyperlink ref="F110" r:id="rId3" display="https://podminky.urs.cz/item/CS_URS_2022_01/132151101"/>
    <hyperlink ref="F114" r:id="rId4" display="https://podminky.urs.cz/item/CS_URS_2022_01/132151252"/>
    <hyperlink ref="F119" r:id="rId5" display="https://podminky.urs.cz/item/CS_URS_2022_01/162251102"/>
    <hyperlink ref="F124" r:id="rId6" display="https://podminky.urs.cz/item/CS_URS_2022_01/162351104"/>
    <hyperlink ref="F128" r:id="rId7" display="https://podminky.urs.cz/item/CS_URS_2022_01/174111101"/>
    <hyperlink ref="F134" r:id="rId8" display="https://podminky.urs.cz/item/CS_URS_2022_01/174151101"/>
    <hyperlink ref="F144" r:id="rId9" display="https://podminky.urs.cz/item/CS_URS_2022_01/271542211"/>
    <hyperlink ref="F148" r:id="rId10" display="https://podminky.urs.cz/item/CS_URS_2022_01/273313511"/>
    <hyperlink ref="F153" r:id="rId11" display="https://podminky.urs.cz/item/CS_URS_2022_01/273321411"/>
    <hyperlink ref="F157" r:id="rId12" display="https://podminky.urs.cz/item/CS_URS_2022_01/273351121"/>
    <hyperlink ref="F160" r:id="rId13" display="https://podminky.urs.cz/item/CS_URS_2022_01/273351122"/>
    <hyperlink ref="F162" r:id="rId14" display="https://podminky.urs.cz/item/CS_URS_2022_01/273362021"/>
    <hyperlink ref="F166" r:id="rId15" display="https://podminky.urs.cz/item/CS_URS_2022_01/274313711"/>
    <hyperlink ref="F169" r:id="rId16" display="https://podminky.urs.cz/item/CS_URS_2022_01/279113144"/>
    <hyperlink ref="F175" r:id="rId17" display="https://podminky.urs.cz/item/CS_URS_2022_01/279361821"/>
    <hyperlink ref="F182" r:id="rId18" display="https://podminky.urs.cz/item/CS_URS_2022_01/311101212"/>
    <hyperlink ref="F188" r:id="rId19" display="https://podminky.urs.cz/item/CS_URS_2022_01/311101213"/>
    <hyperlink ref="F194" r:id="rId20" display="https://podminky.urs.cz/item/CS_URS_2022_01/311270391"/>
    <hyperlink ref="F201" r:id="rId21" display="https://podminky.urs.cz/item/CS_URS_2022_01/317278001"/>
    <hyperlink ref="F203" r:id="rId22" display="https://podminky.urs.cz/item/CS_URS_2022_01/317278002"/>
    <hyperlink ref="F205" r:id="rId23" display="https://podminky.urs.cz/item/CS_URS_2022_01/317278221"/>
    <hyperlink ref="F207" r:id="rId24" display="https://podminky.urs.cz/item/CS_URS_2022_01/317278241"/>
    <hyperlink ref="F209" r:id="rId25" display="https://podminky.urs.cz/item/CS_URS_2022_01/342271401"/>
    <hyperlink ref="F213" r:id="rId26" display="https://podminky.urs.cz/item/CS_URS_2022_01/411168285"/>
    <hyperlink ref="F217" r:id="rId27" display="https://podminky.urs.cz/item/CS_URS_2022_01/417321414"/>
    <hyperlink ref="F220" r:id="rId28" display="https://podminky.urs.cz/item/CS_URS_2022_01/417351115"/>
    <hyperlink ref="F223" r:id="rId29" display="https://podminky.urs.cz/item/CS_URS_2022_01/417351116"/>
    <hyperlink ref="F225" r:id="rId30" display="https://podminky.urs.cz/item/CS_URS_2022_01/417361821"/>
    <hyperlink ref="F234" r:id="rId31" display="https://podminky.urs.cz/item/CS_URS_2022_01/611321341"/>
    <hyperlink ref="F245" r:id="rId32" display="https://podminky.urs.cz/item/CS_URS_2022_01/612321341"/>
    <hyperlink ref="F259" r:id="rId33" display="https://podminky.urs.cz/item/CS_URS_2022_01/619991011"/>
    <hyperlink ref="F262" r:id="rId34" display="https://podminky.urs.cz/item/CS_URS_2022_01/619991021"/>
    <hyperlink ref="F275" r:id="rId35" display="https://podminky.urs.cz/item/CS_URS_2022_01/622142001"/>
    <hyperlink ref="F277" r:id="rId36" display="https://podminky.urs.cz/item/CS_URS_2022_01/622151011"/>
    <hyperlink ref="F286" r:id="rId37" display="https://podminky.urs.cz/item/CS_URS_2022_01/622211031"/>
    <hyperlink ref="F295" r:id="rId38" display="https://podminky.urs.cz/item/CS_URS_2022_01/622252001"/>
    <hyperlink ref="F300" r:id="rId39" display="https://podminky.urs.cz/item/CS_URS_2022_01/622252002"/>
    <hyperlink ref="F321" r:id="rId40" display="https://podminky.urs.cz/item/CS_URS_2022_01/622511112"/>
    <hyperlink ref="F328" r:id="rId41" display="https://podminky.urs.cz/item/CS_URS_2022_01/622521012"/>
    <hyperlink ref="F337" r:id="rId42" display="https://podminky.urs.cz/item/CS_URS_2022_01/629991012"/>
    <hyperlink ref="F342" r:id="rId43" display="https://podminky.urs.cz/item/CS_URS_2022_01/631311114"/>
    <hyperlink ref="F354" r:id="rId44" display="https://podminky.urs.cz/item/CS_URS_2022_01/635111141"/>
    <hyperlink ref="F357" r:id="rId45" display="https://podminky.urs.cz/item/CS_URS_2022_01/637211121"/>
    <hyperlink ref="F361" r:id="rId46" display="https://podminky.urs.cz/item/CS_URS_2022_01/998011001"/>
    <hyperlink ref="F366" r:id="rId47" display="https://podminky.urs.cz/item/CS_URS_2022_01/711161273"/>
    <hyperlink ref="F372" r:id="rId48" display="https://podminky.urs.cz/item/CS_URS_2022_01/711161384"/>
    <hyperlink ref="F375" r:id="rId49" display="https://podminky.urs.cz/item/CS_URS_2022_01/711831111"/>
    <hyperlink ref="F378" r:id="rId50" display="https://podminky.urs.cz/item/CS_URS_2022_01/711831511"/>
    <hyperlink ref="F383" r:id="rId51" display="https://podminky.urs.cz/item/CS_URS_2022_01/998711101"/>
    <hyperlink ref="F386" r:id="rId52" display="https://podminky.urs.cz/item/CS_URS_2022_01/712311101"/>
    <hyperlink ref="F395" r:id="rId53" display="https://podminky.urs.cz/item/CS_URS_2022_01/712341559"/>
    <hyperlink ref="F403" r:id="rId54" display="https://podminky.urs.cz/item/CS_URS_2022_01/712363504"/>
    <hyperlink ref="F414" r:id="rId55" display="https://podminky.urs.cz/item/CS_URS_2022_01/712363005"/>
    <hyperlink ref="F419" r:id="rId56" display="https://podminky.urs.cz/item/CS_URS_2022_01/712363112"/>
    <hyperlink ref="F426" r:id="rId57" display="https://podminky.urs.cz/item/CS_URS_2022_01/712363352"/>
    <hyperlink ref="F429" r:id="rId58" display="https://podminky.urs.cz/item/CS_URS_2022_01/712363353"/>
    <hyperlink ref="F432" r:id="rId59" display="https://podminky.urs.cz/item/CS_URS_2022_01/712964703"/>
    <hyperlink ref="F435" r:id="rId60" display="https://podminky.urs.cz/item/CS_URS_2022_01/998712101"/>
    <hyperlink ref="F438" r:id="rId61" display="https://podminky.urs.cz/item/CS_URS_2022_01/713121111"/>
    <hyperlink ref="F449" r:id="rId62" display="https://podminky.urs.cz/item/CS_URS_2022_01/713131141"/>
    <hyperlink ref="F452" r:id="rId63" display="https://podminky.urs.cz/item/CS_URS_2022_01/713141152"/>
    <hyperlink ref="F457" r:id="rId64" display="https://podminky.urs.cz/item/CS_URS_2022_01/713141311"/>
    <hyperlink ref="F461" r:id="rId65" display="https://podminky.urs.cz/item/CS_URS_2022_01/713141358"/>
    <hyperlink ref="F466" r:id="rId66" display="https://podminky.urs.cz/item/CS_URS_2022_01/713191132"/>
    <hyperlink ref="F476" r:id="rId67" display="https://podminky.urs.cz/item/CS_URS_2022_01/998713101"/>
    <hyperlink ref="F479" r:id="rId68" display="https://podminky.urs.cz/item/CS_URS_2022_01/762361313"/>
    <hyperlink ref="F482" r:id="rId69" display="https://podminky.urs.cz/item/CS_URS_2022_01/762723341"/>
    <hyperlink ref="F486" r:id="rId70" display="https://podminky.urs.cz/item/CS_URS_2022_01/998762101"/>
    <hyperlink ref="F489" r:id="rId71" display="https://podminky.urs.cz/item/CS_URS_2022_01/763131451"/>
    <hyperlink ref="F497" r:id="rId72" display="https://podminky.urs.cz/item/CS_URS_2022_01/998763301"/>
    <hyperlink ref="F500" r:id="rId73" display="https://podminky.urs.cz/item/CS_URS_2022_01/764212664"/>
    <hyperlink ref="F502" r:id="rId74" display="https://podminky.urs.cz/item/CS_URS_2022_01/764214607"/>
    <hyperlink ref="F505" r:id="rId75" display="https://podminky.urs.cz/item/CS_URS_2022_01/764215646"/>
    <hyperlink ref="F507" r:id="rId76" display="https://podminky.urs.cz/item/CS_URS_2022_01/764216642"/>
    <hyperlink ref="F512" r:id="rId77" display="https://podminky.urs.cz/item/CS_URS_2022_01/764216665"/>
    <hyperlink ref="F514" r:id="rId78" display="https://podminky.urs.cz/item/CS_URS_2022_01/764511602"/>
    <hyperlink ref="F516" r:id="rId79" display="https://podminky.urs.cz/item/CS_URS_2022_01/764511642"/>
    <hyperlink ref="F518" r:id="rId80" display="https://podminky.urs.cz/item/CS_URS_2022_01/764518622"/>
    <hyperlink ref="F520" r:id="rId81" display="https://podminky.urs.cz/item/CS_URS_2022_01/998764101"/>
    <hyperlink ref="F523" r:id="rId82" display="https://podminky.urs.cz/item/CS_URS_2022_01/766622131"/>
    <hyperlink ref="F529" r:id="rId83" display="https://podminky.urs.cz/item/CS_URS_2022_01/766660171"/>
    <hyperlink ref="F532" r:id="rId84" display="https://podminky.urs.cz/item/CS_URS_2022_01/766660172"/>
    <hyperlink ref="F535" r:id="rId85" display="https://podminky.urs.cz/item/CS_URS_2022_01/766660411"/>
    <hyperlink ref="F540" r:id="rId86" display="https://podminky.urs.cz/item/CS_URS_2022_01/766682111"/>
    <hyperlink ref="F543" r:id="rId87" display="https://podminky.urs.cz/item/CS_URS_2022_01/766694111"/>
    <hyperlink ref="F545" r:id="rId88" display="https://podminky.urs.cz/item/CS_URS_2022_01/766694112"/>
    <hyperlink ref="F551" r:id="rId89" display="https://podminky.urs.cz/item/CS_URS_2022_01/998766101"/>
    <hyperlink ref="F554" r:id="rId90" display="https://podminky.urs.cz/item/CS_URS_2022_01/767812611"/>
    <hyperlink ref="F557" r:id="rId91" display="https://podminky.urs.cz/item/CS_URS_2022_01/998767101"/>
    <hyperlink ref="F560" r:id="rId92" display="https://podminky.urs.cz/item/CS_URS_2022_01/771121011"/>
    <hyperlink ref="F568" r:id="rId93" display="https://podminky.urs.cz/item/CS_URS_2022_01/771473112"/>
    <hyperlink ref="F574" r:id="rId94" display="https://podminky.urs.cz/item/CS_URS_2022_01/771573114"/>
    <hyperlink ref="F578" r:id="rId95" display="https://podminky.urs.cz/item/CS_URS_2022_01/771592011"/>
    <hyperlink ref="F580" r:id="rId96" display="https://podminky.urs.cz/item/CS_URS_2022_01/998771101"/>
    <hyperlink ref="F583" r:id="rId97" display="https://podminky.urs.cz/item/CS_URS_2022_01/776121112"/>
    <hyperlink ref="F589" r:id="rId98" display="https://podminky.urs.cz/item/CS_URS_2022_01/776221111"/>
    <hyperlink ref="F593" r:id="rId99" display="https://podminky.urs.cz/item/CS_URS_2022_01/776411111"/>
    <hyperlink ref="F601" r:id="rId100" display="https://podminky.urs.cz/item/CS_URS_2022_01/998776101"/>
    <hyperlink ref="F604" r:id="rId101" display="https://podminky.urs.cz/item/CS_URS_2022_01/781121011"/>
    <hyperlink ref="F611" r:id="rId102" display="https://podminky.urs.cz/item/CS_URS_2022_01/781473113"/>
    <hyperlink ref="F615" r:id="rId103" display="https://podminky.urs.cz/item/CS_URS_2022_01/781493111"/>
    <hyperlink ref="F621" r:id="rId104" display="https://podminky.urs.cz/item/CS_URS_2022_01/781493511"/>
    <hyperlink ref="F628" r:id="rId105" display="https://podminky.urs.cz/item/CS_URS_2022_01/998781101"/>
    <hyperlink ref="F631" r:id="rId106" display="https://podminky.urs.cz/item/CS_URS_2022_01/7842110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07"/>
</worksheet>
</file>

<file path=xl/worksheets/sheet12.xml><?xml version="1.0" encoding="utf-8"?>
<worksheet xmlns="http://schemas.openxmlformats.org/spreadsheetml/2006/main" xmlns:r="http://schemas.openxmlformats.org/officeDocument/2006/relationships">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115</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2217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2023</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ROUND((SUM(BE89:BE184)),2)</f>
        <v>0</v>
      </c>
      <c r="G35" s="39"/>
      <c r="H35" s="39"/>
      <c r="I35" s="158">
        <v>0.21</v>
      </c>
      <c r="J35" s="157">
        <f>ROUND(((SUM(BE89:BE184))*I35),2)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ROUND((SUM(BF89:BF184)),2)</f>
        <v>0</v>
      </c>
      <c r="G36" s="39"/>
      <c r="H36" s="39"/>
      <c r="I36" s="158">
        <v>0.15</v>
      </c>
      <c r="J36" s="157">
        <f>ROUND(((SUM(BF89:BF184))*I36),2)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ROUND((SUM(BG89:BG184)),2)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ROUND((SUM(BH89:BH184)),2)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ROUND((SUM(BI89:BI184)),2)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2217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D.1.4.1 - Elektroinstalace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statutární město Opava, Horní náměstí 69, Opava</v>
      </c>
      <c r="G58" s="41"/>
      <c r="H58" s="41"/>
      <c r="I58" s="33" t="s">
        <v>32</v>
      </c>
      <c r="J58" s="37" t="str">
        <f>E23</f>
        <v>Agroprojekt Jihlava, spol. s.r.o.</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2024</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2025</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4.85" customHeight="1">
      <c r="A66" s="10"/>
      <c r="B66" s="181"/>
      <c r="C66" s="126"/>
      <c r="D66" s="182" t="s">
        <v>1075</v>
      </c>
      <c r="E66" s="183"/>
      <c r="F66" s="183"/>
      <c r="G66" s="183"/>
      <c r="H66" s="183"/>
      <c r="I66" s="183"/>
      <c r="J66" s="184">
        <f>J177</f>
        <v>0</v>
      </c>
      <c r="K66" s="126"/>
      <c r="L66" s="185"/>
      <c r="S66" s="10"/>
      <c r="T66" s="10"/>
      <c r="U66" s="10"/>
      <c r="V66" s="10"/>
      <c r="W66" s="10"/>
      <c r="X66" s="10"/>
      <c r="Y66" s="10"/>
      <c r="Z66" s="10"/>
      <c r="AA66" s="10"/>
      <c r="AB66" s="10"/>
      <c r="AC66" s="10"/>
      <c r="AD66" s="10"/>
      <c r="AE66" s="10"/>
    </row>
    <row r="67" spans="1:31" s="10" customFormat="1" ht="14.85" customHeight="1">
      <c r="A67" s="10"/>
      <c r="B67" s="181"/>
      <c r="C67" s="126"/>
      <c r="D67" s="182" t="s">
        <v>1076</v>
      </c>
      <c r="E67" s="183"/>
      <c r="F67" s="183"/>
      <c r="G67" s="183"/>
      <c r="H67" s="183"/>
      <c r="I67" s="183"/>
      <c r="J67" s="184">
        <f>J178</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160</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Kylešovice - sběrný dvůr</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141</v>
      </c>
      <c r="D78" s="23"/>
      <c r="E78" s="23"/>
      <c r="F78" s="23"/>
      <c r="G78" s="23"/>
      <c r="H78" s="23"/>
      <c r="I78" s="23"/>
      <c r="J78" s="23"/>
      <c r="K78" s="23"/>
      <c r="L78" s="21"/>
    </row>
    <row r="79" spans="1:31" s="2" customFormat="1" ht="16.5" customHeight="1">
      <c r="A79" s="39"/>
      <c r="B79" s="40"/>
      <c r="C79" s="41"/>
      <c r="D79" s="41"/>
      <c r="E79" s="170" t="s">
        <v>2217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1070</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D.1.4.1 - Elektroinstalace</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Kylešovice</v>
      </c>
      <c r="G83" s="41"/>
      <c r="H83" s="41"/>
      <c r="I83" s="33" t="s">
        <v>23</v>
      </c>
      <c r="J83" s="73" t="str">
        <f>IF(J14="","",J14)</f>
        <v>1. 2. 2023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statutární město Opava, Horní náměstí 69, Opava</v>
      </c>
      <c r="G85" s="41"/>
      <c r="H85" s="41"/>
      <c r="I85" s="33" t="s">
        <v>32</v>
      </c>
      <c r="J85" s="37" t="str">
        <f>E23</f>
        <v>Agroprojekt Jihlava, spol. s.r.o.</v>
      </c>
      <c r="K85" s="41"/>
      <c r="L85" s="145"/>
      <c r="S85" s="39"/>
      <c r="T85" s="39"/>
      <c r="U85" s="39"/>
      <c r="V85" s="39"/>
      <c r="W85" s="39"/>
      <c r="X85" s="39"/>
      <c r="Y85" s="39"/>
      <c r="Z85" s="39"/>
      <c r="AA85" s="39"/>
      <c r="AB85" s="39"/>
      <c r="AC85" s="39"/>
      <c r="AD85" s="39"/>
      <c r="AE85" s="39"/>
    </row>
    <row r="86" spans="1:31" s="2" customFormat="1" ht="25.65" customHeight="1">
      <c r="A86" s="39"/>
      <c r="B86" s="40"/>
      <c r="C86" s="33" t="s">
        <v>30</v>
      </c>
      <c r="D86" s="41"/>
      <c r="E86" s="41"/>
      <c r="F86" s="28" t="str">
        <f>IF(E20="","",E20)</f>
        <v>Vyplň údaj</v>
      </c>
      <c r="G86" s="41"/>
      <c r="H86" s="41"/>
      <c r="I86" s="33" t="s">
        <v>36</v>
      </c>
      <c r="J86" s="37" t="str">
        <f>E26</f>
        <v>Agroprojekt Jihlava, spol. s.r.o.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161</v>
      </c>
      <c r="D88" s="189" t="s">
        <v>58</v>
      </c>
      <c r="E88" s="189" t="s">
        <v>54</v>
      </c>
      <c r="F88" s="189" t="s">
        <v>55</v>
      </c>
      <c r="G88" s="189" t="s">
        <v>162</v>
      </c>
      <c r="H88" s="189" t="s">
        <v>163</v>
      </c>
      <c r="I88" s="189" t="s">
        <v>164</v>
      </c>
      <c r="J88" s="190" t="s">
        <v>145</v>
      </c>
      <c r="K88" s="191" t="s">
        <v>165</v>
      </c>
      <c r="L88" s="192"/>
      <c r="M88" s="93" t="s">
        <v>19</v>
      </c>
      <c r="N88" s="94" t="s">
        <v>43</v>
      </c>
      <c r="O88" s="94" t="s">
        <v>166</v>
      </c>
      <c r="P88" s="94" t="s">
        <v>167</v>
      </c>
      <c r="Q88" s="94" t="s">
        <v>168</v>
      </c>
      <c r="R88" s="94" t="s">
        <v>169</v>
      </c>
      <c r="S88" s="94" t="s">
        <v>170</v>
      </c>
      <c r="T88" s="95" t="s">
        <v>171</v>
      </c>
      <c r="U88" s="186"/>
      <c r="V88" s="186"/>
      <c r="W88" s="186"/>
      <c r="X88" s="186"/>
      <c r="Y88" s="186"/>
      <c r="Z88" s="186"/>
      <c r="AA88" s="186"/>
      <c r="AB88" s="186"/>
      <c r="AC88" s="186"/>
      <c r="AD88" s="186"/>
      <c r="AE88" s="186"/>
    </row>
    <row r="89" spans="1:63" s="2" customFormat="1" ht="22.8" customHeight="1">
      <c r="A89" s="39"/>
      <c r="B89" s="40"/>
      <c r="C89" s="100" t="s">
        <v>172</v>
      </c>
      <c r="D89" s="41"/>
      <c r="E89" s="41"/>
      <c r="F89" s="41"/>
      <c r="G89" s="41"/>
      <c r="H89" s="41"/>
      <c r="I89" s="41"/>
      <c r="J89" s="193">
        <f>BK89</f>
        <v>0</v>
      </c>
      <c r="K89" s="41"/>
      <c r="L89" s="45"/>
      <c r="M89" s="96"/>
      <c r="N89" s="194"/>
      <c r="O89" s="97"/>
      <c r="P89" s="195">
        <f>P90</f>
        <v>0</v>
      </c>
      <c r="Q89" s="97"/>
      <c r="R89" s="195">
        <f>R90</f>
        <v>0.24908300000000003</v>
      </c>
      <c r="S89" s="97"/>
      <c r="T89" s="196">
        <f>T90</f>
        <v>0</v>
      </c>
      <c r="U89" s="39"/>
      <c r="V89" s="39"/>
      <c r="W89" s="39"/>
      <c r="X89" s="39"/>
      <c r="Y89" s="39"/>
      <c r="Z89" s="39"/>
      <c r="AA89" s="39"/>
      <c r="AB89" s="39"/>
      <c r="AC89" s="39"/>
      <c r="AD89" s="39"/>
      <c r="AE89" s="39"/>
      <c r="AT89" s="18" t="s">
        <v>72</v>
      </c>
      <c r="AU89" s="18" t="s">
        <v>146</v>
      </c>
      <c r="BK89" s="197">
        <f>BK90</f>
        <v>0</v>
      </c>
    </row>
    <row r="90" spans="1:63" s="12" customFormat="1" ht="25.9" customHeight="1">
      <c r="A90" s="12"/>
      <c r="B90" s="198"/>
      <c r="C90" s="199"/>
      <c r="D90" s="200" t="s">
        <v>72</v>
      </c>
      <c r="E90" s="201" t="s">
        <v>733</v>
      </c>
      <c r="F90" s="201" t="s">
        <v>733</v>
      </c>
      <c r="G90" s="199"/>
      <c r="H90" s="199"/>
      <c r="I90" s="202"/>
      <c r="J90" s="203">
        <f>BK90</f>
        <v>0</v>
      </c>
      <c r="K90" s="199"/>
      <c r="L90" s="204"/>
      <c r="M90" s="205"/>
      <c r="N90" s="206"/>
      <c r="O90" s="206"/>
      <c r="P90" s="207">
        <f>P91</f>
        <v>0</v>
      </c>
      <c r="Q90" s="206"/>
      <c r="R90" s="207">
        <f>R91</f>
        <v>0.24908300000000003</v>
      </c>
      <c r="S90" s="206"/>
      <c r="T90" s="208">
        <f>T91</f>
        <v>0</v>
      </c>
      <c r="U90" s="12"/>
      <c r="V90" s="12"/>
      <c r="W90" s="12"/>
      <c r="X90" s="12"/>
      <c r="Y90" s="12"/>
      <c r="Z90" s="12"/>
      <c r="AA90" s="12"/>
      <c r="AB90" s="12"/>
      <c r="AC90" s="12"/>
      <c r="AD90" s="12"/>
      <c r="AE90" s="12"/>
      <c r="AR90" s="209" t="s">
        <v>83</v>
      </c>
      <c r="AT90" s="210" t="s">
        <v>72</v>
      </c>
      <c r="AU90" s="210" t="s">
        <v>73</v>
      </c>
      <c r="AY90" s="209" t="s">
        <v>175</v>
      </c>
      <c r="BK90" s="211">
        <f>BK91</f>
        <v>0</v>
      </c>
    </row>
    <row r="91" spans="1:63" s="12" customFormat="1" ht="22.8" customHeight="1">
      <c r="A91" s="12"/>
      <c r="B91" s="198"/>
      <c r="C91" s="199"/>
      <c r="D91" s="200" t="s">
        <v>72</v>
      </c>
      <c r="E91" s="212" t="s">
        <v>2026</v>
      </c>
      <c r="F91" s="212" t="s">
        <v>2027</v>
      </c>
      <c r="G91" s="199"/>
      <c r="H91" s="199"/>
      <c r="I91" s="202"/>
      <c r="J91" s="213">
        <f>BK91</f>
        <v>0</v>
      </c>
      <c r="K91" s="199"/>
      <c r="L91" s="204"/>
      <c r="M91" s="205"/>
      <c r="N91" s="206"/>
      <c r="O91" s="206"/>
      <c r="P91" s="207">
        <f>P92+SUM(P93:P178)</f>
        <v>0</v>
      </c>
      <c r="Q91" s="206"/>
      <c r="R91" s="207">
        <f>R92+SUM(R93:R178)</f>
        <v>0.24908300000000003</v>
      </c>
      <c r="S91" s="206"/>
      <c r="T91" s="208">
        <f>T92+SUM(T93:T178)</f>
        <v>0</v>
      </c>
      <c r="U91" s="12"/>
      <c r="V91" s="12"/>
      <c r="W91" s="12"/>
      <c r="X91" s="12"/>
      <c r="Y91" s="12"/>
      <c r="Z91" s="12"/>
      <c r="AA91" s="12"/>
      <c r="AB91" s="12"/>
      <c r="AC91" s="12"/>
      <c r="AD91" s="12"/>
      <c r="AE91" s="12"/>
      <c r="AR91" s="209" t="s">
        <v>83</v>
      </c>
      <c r="AT91" s="210" t="s">
        <v>72</v>
      </c>
      <c r="AU91" s="210" t="s">
        <v>81</v>
      </c>
      <c r="AY91" s="209" t="s">
        <v>175</v>
      </c>
      <c r="BK91" s="211">
        <f>BK92+SUM(BK93:BK178)</f>
        <v>0</v>
      </c>
    </row>
    <row r="92" spans="1:65" s="2" customFormat="1" ht="24.15" customHeight="1">
      <c r="A92" s="39"/>
      <c r="B92" s="40"/>
      <c r="C92" s="214" t="s">
        <v>81</v>
      </c>
      <c r="D92" s="214" t="s">
        <v>177</v>
      </c>
      <c r="E92" s="215" t="s">
        <v>2915</v>
      </c>
      <c r="F92" s="216" t="s">
        <v>2916</v>
      </c>
      <c r="G92" s="217" t="s">
        <v>342</v>
      </c>
      <c r="H92" s="218">
        <v>50</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2917</v>
      </c>
    </row>
    <row r="93" spans="1:65" s="2" customFormat="1" ht="21.75" customHeight="1">
      <c r="A93" s="39"/>
      <c r="B93" s="40"/>
      <c r="C93" s="267" t="s">
        <v>83</v>
      </c>
      <c r="D93" s="267" t="s">
        <v>307</v>
      </c>
      <c r="E93" s="268" t="s">
        <v>2918</v>
      </c>
      <c r="F93" s="269" t="s">
        <v>2919</v>
      </c>
      <c r="G93" s="270" t="s">
        <v>342</v>
      </c>
      <c r="H93" s="271">
        <v>57.5</v>
      </c>
      <c r="I93" s="272"/>
      <c r="J93" s="273">
        <f>ROUND(I93*H93,2)</f>
        <v>0</v>
      </c>
      <c r="K93" s="274"/>
      <c r="L93" s="275"/>
      <c r="M93" s="276" t="s">
        <v>19</v>
      </c>
      <c r="N93" s="277" t="s">
        <v>44</v>
      </c>
      <c r="O93" s="85"/>
      <c r="P93" s="224">
        <f>O93*H93</f>
        <v>0</v>
      </c>
      <c r="Q93" s="224">
        <v>4E-05</v>
      </c>
      <c r="R93" s="224">
        <f>Q93*H93</f>
        <v>0.0023000000000000004</v>
      </c>
      <c r="S93" s="224">
        <v>0</v>
      </c>
      <c r="T93" s="225">
        <f>S93*H93</f>
        <v>0</v>
      </c>
      <c r="U93" s="39"/>
      <c r="V93" s="39"/>
      <c r="W93" s="39"/>
      <c r="X93" s="39"/>
      <c r="Y93" s="39"/>
      <c r="Z93" s="39"/>
      <c r="AA93" s="39"/>
      <c r="AB93" s="39"/>
      <c r="AC93" s="39"/>
      <c r="AD93" s="39"/>
      <c r="AE93" s="39"/>
      <c r="AR93" s="226" t="s">
        <v>239</v>
      </c>
      <c r="AT93" s="226" t="s">
        <v>307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181</v>
      </c>
      <c r="BM93" s="226" t="s">
        <v>2920</v>
      </c>
    </row>
    <row r="94" spans="1:65" s="2" customFormat="1" ht="24.15" customHeight="1">
      <c r="A94" s="39"/>
      <c r="B94" s="40"/>
      <c r="C94" s="214" t="s">
        <v>191</v>
      </c>
      <c r="D94" s="214" t="s">
        <v>177</v>
      </c>
      <c r="E94" s="215" t="s">
        <v>2037</v>
      </c>
      <c r="F94" s="216" t="s">
        <v>2038</v>
      </c>
      <c r="G94" s="217" t="s">
        <v>342</v>
      </c>
      <c r="H94" s="218">
        <v>15</v>
      </c>
      <c r="I94" s="219"/>
      <c r="J94" s="220">
        <f>ROUND(I94*H94,2)</f>
        <v>0</v>
      </c>
      <c r="K94" s="221"/>
      <c r="L94" s="45"/>
      <c r="M94" s="222" t="s">
        <v>19</v>
      </c>
      <c r="N94" s="223" t="s">
        <v>44</v>
      </c>
      <c r="O94" s="85"/>
      <c r="P94" s="224">
        <f>O94*H94</f>
        <v>0</v>
      </c>
      <c r="Q94" s="224">
        <v>0</v>
      </c>
      <c r="R94" s="224">
        <f>Q94*H94</f>
        <v>0</v>
      </c>
      <c r="S94" s="224">
        <v>0</v>
      </c>
      <c r="T94" s="225">
        <f>S94*H94</f>
        <v>0</v>
      </c>
      <c r="U94" s="39"/>
      <c r="V94" s="39"/>
      <c r="W94" s="39"/>
      <c r="X94" s="39"/>
      <c r="Y94" s="39"/>
      <c r="Z94" s="39"/>
      <c r="AA94" s="39"/>
      <c r="AB94" s="39"/>
      <c r="AC94" s="39"/>
      <c r="AD94" s="39"/>
      <c r="AE94" s="39"/>
      <c r="AR94" s="226" t="s">
        <v>181</v>
      </c>
      <c r="AT94" s="226" t="s">
        <v>177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181</v>
      </c>
      <c r="BM94" s="226" t="s">
        <v>2921</v>
      </c>
    </row>
    <row r="95" spans="1:65" s="2" customFormat="1" ht="24.15" customHeight="1">
      <c r="A95" s="39"/>
      <c r="B95" s="40"/>
      <c r="C95" s="267" t="s">
        <v>181</v>
      </c>
      <c r="D95" s="267" t="s">
        <v>307</v>
      </c>
      <c r="E95" s="268" t="s">
        <v>2040</v>
      </c>
      <c r="F95" s="269" t="s">
        <v>2041</v>
      </c>
      <c r="G95" s="270" t="s">
        <v>342</v>
      </c>
      <c r="H95" s="271">
        <v>17.25</v>
      </c>
      <c r="I95" s="272"/>
      <c r="J95" s="273">
        <f>ROUND(I95*H95,2)</f>
        <v>0</v>
      </c>
      <c r="K95" s="274"/>
      <c r="L95" s="275"/>
      <c r="M95" s="276" t="s">
        <v>19</v>
      </c>
      <c r="N95" s="277" t="s">
        <v>44</v>
      </c>
      <c r="O95" s="85"/>
      <c r="P95" s="224">
        <f>O95*H95</f>
        <v>0</v>
      </c>
      <c r="Q95" s="224">
        <v>0.00035</v>
      </c>
      <c r="R95" s="224">
        <f>Q95*H95</f>
        <v>0.0060375</v>
      </c>
      <c r="S95" s="224">
        <v>0</v>
      </c>
      <c r="T95" s="225">
        <f>S95*H95</f>
        <v>0</v>
      </c>
      <c r="U95" s="39"/>
      <c r="V95" s="39"/>
      <c r="W95" s="39"/>
      <c r="X95" s="39"/>
      <c r="Y95" s="39"/>
      <c r="Z95" s="39"/>
      <c r="AA95" s="39"/>
      <c r="AB95" s="39"/>
      <c r="AC95" s="39"/>
      <c r="AD95" s="39"/>
      <c r="AE95" s="39"/>
      <c r="AR95" s="226" t="s">
        <v>239</v>
      </c>
      <c r="AT95" s="226" t="s">
        <v>307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2922</v>
      </c>
    </row>
    <row r="96" spans="1:65" s="2" customFormat="1" ht="24.15" customHeight="1">
      <c r="A96" s="39"/>
      <c r="B96" s="40"/>
      <c r="C96" s="214" t="s">
        <v>212</v>
      </c>
      <c r="D96" s="214" t="s">
        <v>177</v>
      </c>
      <c r="E96" s="215" t="s">
        <v>2923</v>
      </c>
      <c r="F96" s="216" t="s">
        <v>2924</v>
      </c>
      <c r="G96" s="217" t="s">
        <v>342</v>
      </c>
      <c r="H96" s="218">
        <v>9</v>
      </c>
      <c r="I96" s="219"/>
      <c r="J96" s="220">
        <f>ROUND(I96*H96,2)</f>
        <v>0</v>
      </c>
      <c r="K96" s="221"/>
      <c r="L96" s="45"/>
      <c r="M96" s="222" t="s">
        <v>19</v>
      </c>
      <c r="N96" s="223"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181</v>
      </c>
      <c r="AT96" s="226" t="s">
        <v>177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2925</v>
      </c>
    </row>
    <row r="97" spans="1:65" s="2" customFormat="1" ht="24.15" customHeight="1">
      <c r="A97" s="39"/>
      <c r="B97" s="40"/>
      <c r="C97" s="267" t="s">
        <v>223</v>
      </c>
      <c r="D97" s="267" t="s">
        <v>307</v>
      </c>
      <c r="E97" s="268" t="s">
        <v>2926</v>
      </c>
      <c r="F97" s="269" t="s">
        <v>2927</v>
      </c>
      <c r="G97" s="270" t="s">
        <v>342</v>
      </c>
      <c r="H97" s="271">
        <v>9.45</v>
      </c>
      <c r="I97" s="272"/>
      <c r="J97" s="273">
        <f>ROUND(I97*H97,2)</f>
        <v>0</v>
      </c>
      <c r="K97" s="274"/>
      <c r="L97" s="275"/>
      <c r="M97" s="276" t="s">
        <v>19</v>
      </c>
      <c r="N97" s="277" t="s">
        <v>44</v>
      </c>
      <c r="O97" s="85"/>
      <c r="P97" s="224">
        <f>O97*H97</f>
        <v>0</v>
      </c>
      <c r="Q97" s="224">
        <v>1E-05</v>
      </c>
      <c r="R97" s="224">
        <f>Q97*H97</f>
        <v>9.45E-05</v>
      </c>
      <c r="S97" s="224">
        <v>0</v>
      </c>
      <c r="T97" s="225">
        <f>S97*H97</f>
        <v>0</v>
      </c>
      <c r="U97" s="39"/>
      <c r="V97" s="39"/>
      <c r="W97" s="39"/>
      <c r="X97" s="39"/>
      <c r="Y97" s="39"/>
      <c r="Z97" s="39"/>
      <c r="AA97" s="39"/>
      <c r="AB97" s="39"/>
      <c r="AC97" s="39"/>
      <c r="AD97" s="39"/>
      <c r="AE97" s="39"/>
      <c r="AR97" s="226" t="s">
        <v>239</v>
      </c>
      <c r="AT97" s="226" t="s">
        <v>307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2928</v>
      </c>
    </row>
    <row r="98" spans="1:65" s="2" customFormat="1" ht="21.75" customHeight="1">
      <c r="A98" s="39"/>
      <c r="B98" s="40"/>
      <c r="C98" s="214" t="s">
        <v>231</v>
      </c>
      <c r="D98" s="214" t="s">
        <v>177</v>
      </c>
      <c r="E98" s="215" t="s">
        <v>2929</v>
      </c>
      <c r="F98" s="216" t="s">
        <v>2930</v>
      </c>
      <c r="G98" s="217" t="s">
        <v>358</v>
      </c>
      <c r="H98" s="218">
        <v>32</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181</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2931</v>
      </c>
    </row>
    <row r="99" spans="1:65" s="2" customFormat="1" ht="24.15" customHeight="1">
      <c r="A99" s="39"/>
      <c r="B99" s="40"/>
      <c r="C99" s="267" t="s">
        <v>239</v>
      </c>
      <c r="D99" s="267" t="s">
        <v>307</v>
      </c>
      <c r="E99" s="268" t="s">
        <v>2932</v>
      </c>
      <c r="F99" s="269" t="s">
        <v>2933</v>
      </c>
      <c r="G99" s="270" t="s">
        <v>358</v>
      </c>
      <c r="H99" s="271">
        <v>32</v>
      </c>
      <c r="I99" s="272"/>
      <c r="J99" s="273">
        <f>ROUND(I99*H99,2)</f>
        <v>0</v>
      </c>
      <c r="K99" s="274"/>
      <c r="L99" s="275"/>
      <c r="M99" s="276" t="s">
        <v>19</v>
      </c>
      <c r="N99" s="277" t="s">
        <v>44</v>
      </c>
      <c r="O99" s="85"/>
      <c r="P99" s="224">
        <f>O99*H99</f>
        <v>0</v>
      </c>
      <c r="Q99" s="224">
        <v>5E-05</v>
      </c>
      <c r="R99" s="224">
        <f>Q99*H99</f>
        <v>0.0016</v>
      </c>
      <c r="S99" s="224">
        <v>0</v>
      </c>
      <c r="T99" s="225">
        <f>S99*H99</f>
        <v>0</v>
      </c>
      <c r="U99" s="39"/>
      <c r="V99" s="39"/>
      <c r="W99" s="39"/>
      <c r="X99" s="39"/>
      <c r="Y99" s="39"/>
      <c r="Z99" s="39"/>
      <c r="AA99" s="39"/>
      <c r="AB99" s="39"/>
      <c r="AC99" s="39"/>
      <c r="AD99" s="39"/>
      <c r="AE99" s="39"/>
      <c r="AR99" s="226" t="s">
        <v>239</v>
      </c>
      <c r="AT99" s="226" t="s">
        <v>307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181</v>
      </c>
      <c r="BM99" s="226" t="s">
        <v>2934</v>
      </c>
    </row>
    <row r="100" spans="1:65" s="2" customFormat="1" ht="16.5" customHeight="1">
      <c r="A100" s="39"/>
      <c r="B100" s="40"/>
      <c r="C100" s="214" t="s">
        <v>246</v>
      </c>
      <c r="D100" s="214" t="s">
        <v>177</v>
      </c>
      <c r="E100" s="215" t="s">
        <v>2935</v>
      </c>
      <c r="F100" s="216" t="s">
        <v>2936</v>
      </c>
      <c r="G100" s="217" t="s">
        <v>358</v>
      </c>
      <c r="H100" s="218">
        <v>20</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2937</v>
      </c>
    </row>
    <row r="101" spans="1:65" s="2" customFormat="1" ht="24.15" customHeight="1">
      <c r="A101" s="39"/>
      <c r="B101" s="40"/>
      <c r="C101" s="267" t="s">
        <v>259</v>
      </c>
      <c r="D101" s="267" t="s">
        <v>307</v>
      </c>
      <c r="E101" s="268" t="s">
        <v>2938</v>
      </c>
      <c r="F101" s="269" t="s">
        <v>2939</v>
      </c>
      <c r="G101" s="270" t="s">
        <v>358</v>
      </c>
      <c r="H101" s="271">
        <v>8</v>
      </c>
      <c r="I101" s="272"/>
      <c r="J101" s="273">
        <f>ROUND(I101*H101,2)</f>
        <v>0</v>
      </c>
      <c r="K101" s="274"/>
      <c r="L101" s="275"/>
      <c r="M101" s="276" t="s">
        <v>19</v>
      </c>
      <c r="N101" s="277" t="s">
        <v>44</v>
      </c>
      <c r="O101" s="85"/>
      <c r="P101" s="224">
        <f>O101*H101</f>
        <v>0</v>
      </c>
      <c r="Q101" s="224">
        <v>9E-05</v>
      </c>
      <c r="R101" s="224">
        <f>Q101*H101</f>
        <v>0.00072</v>
      </c>
      <c r="S101" s="224">
        <v>0</v>
      </c>
      <c r="T101" s="225">
        <f>S101*H101</f>
        <v>0</v>
      </c>
      <c r="U101" s="39"/>
      <c r="V101" s="39"/>
      <c r="W101" s="39"/>
      <c r="X101" s="39"/>
      <c r="Y101" s="39"/>
      <c r="Z101" s="39"/>
      <c r="AA101" s="39"/>
      <c r="AB101" s="39"/>
      <c r="AC101" s="39"/>
      <c r="AD101" s="39"/>
      <c r="AE101" s="39"/>
      <c r="AR101" s="226" t="s">
        <v>239</v>
      </c>
      <c r="AT101" s="226" t="s">
        <v>307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2940</v>
      </c>
    </row>
    <row r="102" spans="1:65" s="2" customFormat="1" ht="24.15" customHeight="1">
      <c r="A102" s="39"/>
      <c r="B102" s="40"/>
      <c r="C102" s="267" t="s">
        <v>266</v>
      </c>
      <c r="D102" s="267" t="s">
        <v>307</v>
      </c>
      <c r="E102" s="268" t="s">
        <v>2941</v>
      </c>
      <c r="F102" s="269" t="s">
        <v>2942</v>
      </c>
      <c r="G102" s="270" t="s">
        <v>358</v>
      </c>
      <c r="H102" s="271">
        <v>12</v>
      </c>
      <c r="I102" s="272"/>
      <c r="J102" s="273">
        <f>ROUND(I102*H102,2)</f>
        <v>0</v>
      </c>
      <c r="K102" s="274"/>
      <c r="L102" s="275"/>
      <c r="M102" s="276" t="s">
        <v>19</v>
      </c>
      <c r="N102" s="277" t="s">
        <v>44</v>
      </c>
      <c r="O102" s="85"/>
      <c r="P102" s="224">
        <f>O102*H102</f>
        <v>0</v>
      </c>
      <c r="Q102" s="224">
        <v>0.00019</v>
      </c>
      <c r="R102" s="224">
        <f>Q102*H102</f>
        <v>0.00228</v>
      </c>
      <c r="S102" s="224">
        <v>0</v>
      </c>
      <c r="T102" s="225">
        <f>S102*H102</f>
        <v>0</v>
      </c>
      <c r="U102" s="39"/>
      <c r="V102" s="39"/>
      <c r="W102" s="39"/>
      <c r="X102" s="39"/>
      <c r="Y102" s="39"/>
      <c r="Z102" s="39"/>
      <c r="AA102" s="39"/>
      <c r="AB102" s="39"/>
      <c r="AC102" s="39"/>
      <c r="AD102" s="39"/>
      <c r="AE102" s="39"/>
      <c r="AR102" s="226" t="s">
        <v>239</v>
      </c>
      <c r="AT102" s="226" t="s">
        <v>307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2943</v>
      </c>
    </row>
    <row r="103" spans="1:65" s="2" customFormat="1" ht="24.15" customHeight="1">
      <c r="A103" s="39"/>
      <c r="B103" s="40"/>
      <c r="C103" s="214" t="s">
        <v>272</v>
      </c>
      <c r="D103" s="214" t="s">
        <v>177</v>
      </c>
      <c r="E103" s="215" t="s">
        <v>2049</v>
      </c>
      <c r="F103" s="216" t="s">
        <v>2050</v>
      </c>
      <c r="G103" s="217" t="s">
        <v>342</v>
      </c>
      <c r="H103" s="218">
        <v>380</v>
      </c>
      <c r="I103" s="219"/>
      <c r="J103" s="220">
        <f>ROUND(I103*H103,2)</f>
        <v>0</v>
      </c>
      <c r="K103" s="221"/>
      <c r="L103" s="45"/>
      <c r="M103" s="222" t="s">
        <v>19</v>
      </c>
      <c r="N103" s="223" t="s">
        <v>44</v>
      </c>
      <c r="O103" s="85"/>
      <c r="P103" s="224">
        <f>O103*H103</f>
        <v>0</v>
      </c>
      <c r="Q103" s="224">
        <v>0</v>
      </c>
      <c r="R103" s="224">
        <f>Q103*H103</f>
        <v>0</v>
      </c>
      <c r="S103" s="224">
        <v>0</v>
      </c>
      <c r="T103" s="225">
        <f>S103*H103</f>
        <v>0</v>
      </c>
      <c r="U103" s="39"/>
      <c r="V103" s="39"/>
      <c r="W103" s="39"/>
      <c r="X103" s="39"/>
      <c r="Y103" s="39"/>
      <c r="Z103" s="39"/>
      <c r="AA103" s="39"/>
      <c r="AB103" s="39"/>
      <c r="AC103" s="39"/>
      <c r="AD103" s="39"/>
      <c r="AE103" s="39"/>
      <c r="AR103" s="226" t="s">
        <v>181</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181</v>
      </c>
      <c r="BM103" s="226" t="s">
        <v>2944</v>
      </c>
    </row>
    <row r="104" spans="1:65" s="2" customFormat="1" ht="24.15" customHeight="1">
      <c r="A104" s="39"/>
      <c r="B104" s="40"/>
      <c r="C104" s="267" t="s">
        <v>278</v>
      </c>
      <c r="D104" s="267" t="s">
        <v>307</v>
      </c>
      <c r="E104" s="268" t="s">
        <v>2052</v>
      </c>
      <c r="F104" s="269" t="s">
        <v>2053</v>
      </c>
      <c r="G104" s="270" t="s">
        <v>342</v>
      </c>
      <c r="H104" s="271">
        <v>151.8</v>
      </c>
      <c r="I104" s="272"/>
      <c r="J104" s="273">
        <f>ROUND(I104*H104,2)</f>
        <v>0</v>
      </c>
      <c r="K104" s="274"/>
      <c r="L104" s="275"/>
      <c r="M104" s="276" t="s">
        <v>19</v>
      </c>
      <c r="N104" s="277" t="s">
        <v>44</v>
      </c>
      <c r="O104" s="85"/>
      <c r="P104" s="224">
        <f>O104*H104</f>
        <v>0</v>
      </c>
      <c r="Q104" s="224">
        <v>0.00012</v>
      </c>
      <c r="R104" s="224">
        <f>Q104*H104</f>
        <v>0.018216000000000003</v>
      </c>
      <c r="S104" s="224">
        <v>0</v>
      </c>
      <c r="T104" s="225">
        <f>S104*H104</f>
        <v>0</v>
      </c>
      <c r="U104" s="39"/>
      <c r="V104" s="39"/>
      <c r="W104" s="39"/>
      <c r="X104" s="39"/>
      <c r="Y104" s="39"/>
      <c r="Z104" s="39"/>
      <c r="AA104" s="39"/>
      <c r="AB104" s="39"/>
      <c r="AC104" s="39"/>
      <c r="AD104" s="39"/>
      <c r="AE104" s="39"/>
      <c r="AR104" s="226" t="s">
        <v>239</v>
      </c>
      <c r="AT104" s="226" t="s">
        <v>307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2945</v>
      </c>
    </row>
    <row r="105" spans="1:65" s="2" customFormat="1" ht="24.15" customHeight="1">
      <c r="A105" s="39"/>
      <c r="B105" s="40"/>
      <c r="C105" s="267" t="s">
        <v>285</v>
      </c>
      <c r="D105" s="267" t="s">
        <v>307</v>
      </c>
      <c r="E105" s="268" t="s">
        <v>1556</v>
      </c>
      <c r="F105" s="269" t="s">
        <v>1557</v>
      </c>
      <c r="G105" s="270" t="s">
        <v>342</v>
      </c>
      <c r="H105" s="271">
        <v>285.2</v>
      </c>
      <c r="I105" s="272"/>
      <c r="J105" s="273">
        <f>ROUND(I105*H105,2)</f>
        <v>0</v>
      </c>
      <c r="K105" s="274"/>
      <c r="L105" s="275"/>
      <c r="M105" s="276" t="s">
        <v>19</v>
      </c>
      <c r="N105" s="277" t="s">
        <v>44</v>
      </c>
      <c r="O105" s="85"/>
      <c r="P105" s="224">
        <f>O105*H105</f>
        <v>0</v>
      </c>
      <c r="Q105" s="224">
        <v>0.00017</v>
      </c>
      <c r="R105" s="224">
        <f>Q105*H105</f>
        <v>0.048484</v>
      </c>
      <c r="S105" s="224">
        <v>0</v>
      </c>
      <c r="T105" s="225">
        <f>S105*H105</f>
        <v>0</v>
      </c>
      <c r="U105" s="39"/>
      <c r="V105" s="39"/>
      <c r="W105" s="39"/>
      <c r="X105" s="39"/>
      <c r="Y105" s="39"/>
      <c r="Z105" s="39"/>
      <c r="AA105" s="39"/>
      <c r="AB105" s="39"/>
      <c r="AC105" s="39"/>
      <c r="AD105" s="39"/>
      <c r="AE105" s="39"/>
      <c r="AR105" s="226" t="s">
        <v>239</v>
      </c>
      <c r="AT105" s="226" t="s">
        <v>307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2946</v>
      </c>
    </row>
    <row r="106" spans="1:65" s="2" customFormat="1" ht="24.15" customHeight="1">
      <c r="A106" s="39"/>
      <c r="B106" s="40"/>
      <c r="C106" s="214" t="s">
        <v>8</v>
      </c>
      <c r="D106" s="214" t="s">
        <v>177</v>
      </c>
      <c r="E106" s="215" t="s">
        <v>2056</v>
      </c>
      <c r="F106" s="216" t="s">
        <v>2057</v>
      </c>
      <c r="G106" s="217" t="s">
        <v>342</v>
      </c>
      <c r="H106" s="218">
        <v>90</v>
      </c>
      <c r="I106" s="219"/>
      <c r="J106" s="220">
        <f>ROUND(I106*H106,2)</f>
        <v>0</v>
      </c>
      <c r="K106" s="221"/>
      <c r="L106" s="45"/>
      <c r="M106" s="222" t="s">
        <v>19</v>
      </c>
      <c r="N106" s="223" t="s">
        <v>44</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181</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2947</v>
      </c>
    </row>
    <row r="107" spans="1:65" s="2" customFormat="1" ht="24.15" customHeight="1">
      <c r="A107" s="39"/>
      <c r="B107" s="40"/>
      <c r="C107" s="267" t="s">
        <v>296</v>
      </c>
      <c r="D107" s="267" t="s">
        <v>307</v>
      </c>
      <c r="E107" s="268" t="s">
        <v>2059</v>
      </c>
      <c r="F107" s="269" t="s">
        <v>2060</v>
      </c>
      <c r="G107" s="270" t="s">
        <v>342</v>
      </c>
      <c r="H107" s="271">
        <v>34.5</v>
      </c>
      <c r="I107" s="272"/>
      <c r="J107" s="273">
        <f>ROUND(I107*H107,2)</f>
        <v>0</v>
      </c>
      <c r="K107" s="274"/>
      <c r="L107" s="275"/>
      <c r="M107" s="276" t="s">
        <v>19</v>
      </c>
      <c r="N107" s="277" t="s">
        <v>44</v>
      </c>
      <c r="O107" s="85"/>
      <c r="P107" s="224">
        <f>O107*H107</f>
        <v>0</v>
      </c>
      <c r="Q107" s="224">
        <v>0.00016</v>
      </c>
      <c r="R107" s="224">
        <f>Q107*H107</f>
        <v>0.005520000000000001</v>
      </c>
      <c r="S107" s="224">
        <v>0</v>
      </c>
      <c r="T107" s="225">
        <f>S107*H107</f>
        <v>0</v>
      </c>
      <c r="U107" s="39"/>
      <c r="V107" s="39"/>
      <c r="W107" s="39"/>
      <c r="X107" s="39"/>
      <c r="Y107" s="39"/>
      <c r="Z107" s="39"/>
      <c r="AA107" s="39"/>
      <c r="AB107" s="39"/>
      <c r="AC107" s="39"/>
      <c r="AD107" s="39"/>
      <c r="AE107" s="39"/>
      <c r="AR107" s="226" t="s">
        <v>239</v>
      </c>
      <c r="AT107" s="226" t="s">
        <v>307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2948</v>
      </c>
    </row>
    <row r="108" spans="1:65" s="2" customFormat="1" ht="24.15" customHeight="1">
      <c r="A108" s="39"/>
      <c r="B108" s="40"/>
      <c r="C108" s="267" t="s">
        <v>306</v>
      </c>
      <c r="D108" s="267" t="s">
        <v>307</v>
      </c>
      <c r="E108" s="268" t="s">
        <v>2062</v>
      </c>
      <c r="F108" s="269" t="s">
        <v>2063</v>
      </c>
      <c r="G108" s="270" t="s">
        <v>342</v>
      </c>
      <c r="H108" s="271">
        <v>69</v>
      </c>
      <c r="I108" s="272"/>
      <c r="J108" s="273">
        <f>ROUND(I108*H108,2)</f>
        <v>0</v>
      </c>
      <c r="K108" s="274"/>
      <c r="L108" s="275"/>
      <c r="M108" s="276" t="s">
        <v>19</v>
      </c>
      <c r="N108" s="277" t="s">
        <v>44</v>
      </c>
      <c r="O108" s="85"/>
      <c r="P108" s="224">
        <f>O108*H108</f>
        <v>0</v>
      </c>
      <c r="Q108" s="224">
        <v>0.00025</v>
      </c>
      <c r="R108" s="224">
        <f>Q108*H108</f>
        <v>0.01725</v>
      </c>
      <c r="S108" s="224">
        <v>0</v>
      </c>
      <c r="T108" s="225">
        <f>S108*H108</f>
        <v>0</v>
      </c>
      <c r="U108" s="39"/>
      <c r="V108" s="39"/>
      <c r="W108" s="39"/>
      <c r="X108" s="39"/>
      <c r="Y108" s="39"/>
      <c r="Z108" s="39"/>
      <c r="AA108" s="39"/>
      <c r="AB108" s="39"/>
      <c r="AC108" s="39"/>
      <c r="AD108" s="39"/>
      <c r="AE108" s="39"/>
      <c r="AR108" s="226" t="s">
        <v>239</v>
      </c>
      <c r="AT108" s="226" t="s">
        <v>307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2949</v>
      </c>
    </row>
    <row r="109" spans="1:65" s="2" customFormat="1" ht="24.15" customHeight="1">
      <c r="A109" s="39"/>
      <c r="B109" s="40"/>
      <c r="C109" s="214" t="s">
        <v>312</v>
      </c>
      <c r="D109" s="214" t="s">
        <v>177</v>
      </c>
      <c r="E109" s="215" t="s">
        <v>2950</v>
      </c>
      <c r="F109" s="216" t="s">
        <v>2951</v>
      </c>
      <c r="G109" s="217" t="s">
        <v>342</v>
      </c>
      <c r="H109" s="218">
        <v>20</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2952</v>
      </c>
    </row>
    <row r="110" spans="1:65" s="2" customFormat="1" ht="24.15" customHeight="1">
      <c r="A110" s="39"/>
      <c r="B110" s="40"/>
      <c r="C110" s="267" t="s">
        <v>317</v>
      </c>
      <c r="D110" s="267" t="s">
        <v>307</v>
      </c>
      <c r="E110" s="268" t="s">
        <v>1550</v>
      </c>
      <c r="F110" s="269" t="s">
        <v>1551</v>
      </c>
      <c r="G110" s="270" t="s">
        <v>342</v>
      </c>
      <c r="H110" s="271">
        <v>23</v>
      </c>
      <c r="I110" s="272"/>
      <c r="J110" s="273">
        <f>ROUND(I110*H110,2)</f>
        <v>0</v>
      </c>
      <c r="K110" s="274"/>
      <c r="L110" s="275"/>
      <c r="M110" s="276" t="s">
        <v>19</v>
      </c>
      <c r="N110" s="277" t="s">
        <v>44</v>
      </c>
      <c r="O110" s="85"/>
      <c r="P110" s="224">
        <f>O110*H110</f>
        <v>0</v>
      </c>
      <c r="Q110" s="224">
        <v>0.00077</v>
      </c>
      <c r="R110" s="224">
        <f>Q110*H110</f>
        <v>0.01771</v>
      </c>
      <c r="S110" s="224">
        <v>0</v>
      </c>
      <c r="T110" s="225">
        <f>S110*H110</f>
        <v>0</v>
      </c>
      <c r="U110" s="39"/>
      <c r="V110" s="39"/>
      <c r="W110" s="39"/>
      <c r="X110" s="39"/>
      <c r="Y110" s="39"/>
      <c r="Z110" s="39"/>
      <c r="AA110" s="39"/>
      <c r="AB110" s="39"/>
      <c r="AC110" s="39"/>
      <c r="AD110" s="39"/>
      <c r="AE110" s="39"/>
      <c r="AR110" s="226" t="s">
        <v>239</v>
      </c>
      <c r="AT110" s="226" t="s">
        <v>307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2953</v>
      </c>
    </row>
    <row r="111" spans="1:65" s="2" customFormat="1" ht="24.15" customHeight="1">
      <c r="A111" s="39"/>
      <c r="B111" s="40"/>
      <c r="C111" s="214" t="s">
        <v>323</v>
      </c>
      <c r="D111" s="214" t="s">
        <v>177</v>
      </c>
      <c r="E111" s="215" t="s">
        <v>2069</v>
      </c>
      <c r="F111" s="216" t="s">
        <v>2070</v>
      </c>
      <c r="G111" s="217" t="s">
        <v>342</v>
      </c>
      <c r="H111" s="218">
        <v>10</v>
      </c>
      <c r="I111" s="219"/>
      <c r="J111" s="220">
        <f>ROUND(I111*H111,2)</f>
        <v>0</v>
      </c>
      <c r="K111" s="221"/>
      <c r="L111" s="45"/>
      <c r="M111" s="222" t="s">
        <v>19</v>
      </c>
      <c r="N111" s="223" t="s">
        <v>44</v>
      </c>
      <c r="O111" s="85"/>
      <c r="P111" s="224">
        <f>O111*H111</f>
        <v>0</v>
      </c>
      <c r="Q111" s="224">
        <v>0</v>
      </c>
      <c r="R111" s="224">
        <f>Q111*H111</f>
        <v>0</v>
      </c>
      <c r="S111" s="224">
        <v>0</v>
      </c>
      <c r="T111" s="225">
        <f>S111*H111</f>
        <v>0</v>
      </c>
      <c r="U111" s="39"/>
      <c r="V111" s="39"/>
      <c r="W111" s="39"/>
      <c r="X111" s="39"/>
      <c r="Y111" s="39"/>
      <c r="Z111" s="39"/>
      <c r="AA111" s="39"/>
      <c r="AB111" s="39"/>
      <c r="AC111" s="39"/>
      <c r="AD111" s="39"/>
      <c r="AE111" s="39"/>
      <c r="AR111" s="226" t="s">
        <v>181</v>
      </c>
      <c r="AT111" s="226" t="s">
        <v>177</v>
      </c>
      <c r="AU111" s="226" t="s">
        <v>83</v>
      </c>
      <c r="AY111" s="18" t="s">
        <v>175</v>
      </c>
      <c r="BE111" s="227">
        <f>IF(N111="základní",J111,0)</f>
        <v>0</v>
      </c>
      <c r="BF111" s="227">
        <f>IF(N111="snížená",J111,0)</f>
        <v>0</v>
      </c>
      <c r="BG111" s="227">
        <f>IF(N111="zákl. přenesená",J111,0)</f>
        <v>0</v>
      </c>
      <c r="BH111" s="227">
        <f>IF(N111="sníž. přenesená",J111,0)</f>
        <v>0</v>
      </c>
      <c r="BI111" s="227">
        <f>IF(N111="nulová",J111,0)</f>
        <v>0</v>
      </c>
      <c r="BJ111" s="18" t="s">
        <v>81</v>
      </c>
      <c r="BK111" s="227">
        <f>ROUND(I111*H111,2)</f>
        <v>0</v>
      </c>
      <c r="BL111" s="18" t="s">
        <v>181</v>
      </c>
      <c r="BM111" s="226" t="s">
        <v>2954</v>
      </c>
    </row>
    <row r="112" spans="1:65" s="2" customFormat="1" ht="24.15" customHeight="1">
      <c r="A112" s="39"/>
      <c r="B112" s="40"/>
      <c r="C112" s="267" t="s">
        <v>7</v>
      </c>
      <c r="D112" s="267" t="s">
        <v>307</v>
      </c>
      <c r="E112" s="268" t="s">
        <v>1151</v>
      </c>
      <c r="F112" s="269" t="s">
        <v>1152</v>
      </c>
      <c r="G112" s="270" t="s">
        <v>342</v>
      </c>
      <c r="H112" s="271">
        <v>11.5</v>
      </c>
      <c r="I112" s="272"/>
      <c r="J112" s="273">
        <f>ROUND(I112*H112,2)</f>
        <v>0</v>
      </c>
      <c r="K112" s="274"/>
      <c r="L112" s="275"/>
      <c r="M112" s="276" t="s">
        <v>19</v>
      </c>
      <c r="N112" s="277" t="s">
        <v>44</v>
      </c>
      <c r="O112" s="85"/>
      <c r="P112" s="224">
        <f>O112*H112</f>
        <v>0</v>
      </c>
      <c r="Q112" s="224">
        <v>0.00021</v>
      </c>
      <c r="R112" s="224">
        <f>Q112*H112</f>
        <v>0.002415</v>
      </c>
      <c r="S112" s="224">
        <v>0</v>
      </c>
      <c r="T112" s="225">
        <f>S112*H112</f>
        <v>0</v>
      </c>
      <c r="U112" s="39"/>
      <c r="V112" s="39"/>
      <c r="W112" s="39"/>
      <c r="X112" s="39"/>
      <c r="Y112" s="39"/>
      <c r="Z112" s="39"/>
      <c r="AA112" s="39"/>
      <c r="AB112" s="39"/>
      <c r="AC112" s="39"/>
      <c r="AD112" s="39"/>
      <c r="AE112" s="39"/>
      <c r="AR112" s="226" t="s">
        <v>239</v>
      </c>
      <c r="AT112" s="226" t="s">
        <v>307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181</v>
      </c>
      <c r="BM112" s="226" t="s">
        <v>2955</v>
      </c>
    </row>
    <row r="113" spans="1:65" s="2" customFormat="1" ht="24.15" customHeight="1">
      <c r="A113" s="39"/>
      <c r="B113" s="40"/>
      <c r="C113" s="214" t="s">
        <v>332</v>
      </c>
      <c r="D113" s="214" t="s">
        <v>177</v>
      </c>
      <c r="E113" s="215" t="s">
        <v>2073</v>
      </c>
      <c r="F113" s="216" t="s">
        <v>2074</v>
      </c>
      <c r="G113" s="217" t="s">
        <v>358</v>
      </c>
      <c r="H113" s="218">
        <v>50</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181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2956</v>
      </c>
    </row>
    <row r="114" spans="1:65" s="2" customFormat="1" ht="24.15" customHeight="1">
      <c r="A114" s="39"/>
      <c r="B114" s="40"/>
      <c r="C114" s="214" t="s">
        <v>339</v>
      </c>
      <c r="D114" s="214" t="s">
        <v>177</v>
      </c>
      <c r="E114" s="215" t="s">
        <v>2076</v>
      </c>
      <c r="F114" s="216" t="s">
        <v>2077</v>
      </c>
      <c r="G114" s="217" t="s">
        <v>358</v>
      </c>
      <c r="H114" s="218">
        <v>30</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2957</v>
      </c>
    </row>
    <row r="115" spans="1:65" s="2" customFormat="1" ht="24.15" customHeight="1">
      <c r="A115" s="39"/>
      <c r="B115" s="40"/>
      <c r="C115" s="214" t="s">
        <v>348</v>
      </c>
      <c r="D115" s="214" t="s">
        <v>177</v>
      </c>
      <c r="E115" s="215" t="s">
        <v>2958</v>
      </c>
      <c r="F115" s="216" t="s">
        <v>2959</v>
      </c>
      <c r="G115" s="217" t="s">
        <v>358</v>
      </c>
      <c r="H115" s="218">
        <v>30</v>
      </c>
      <c r="I115" s="219"/>
      <c r="J115" s="220">
        <f>ROUND(I115*H115,2)</f>
        <v>0</v>
      </c>
      <c r="K115" s="221"/>
      <c r="L115" s="45"/>
      <c r="M115" s="222" t="s">
        <v>19</v>
      </c>
      <c r="N115" s="223" t="s">
        <v>44</v>
      </c>
      <c r="O115" s="85"/>
      <c r="P115" s="224">
        <f>O115*H115</f>
        <v>0</v>
      </c>
      <c r="Q115" s="224">
        <v>0</v>
      </c>
      <c r="R115" s="224">
        <f>Q115*H115</f>
        <v>0</v>
      </c>
      <c r="S115" s="224">
        <v>0</v>
      </c>
      <c r="T115" s="225">
        <f>S115*H115</f>
        <v>0</v>
      </c>
      <c r="U115" s="39"/>
      <c r="V115" s="39"/>
      <c r="W115" s="39"/>
      <c r="X115" s="39"/>
      <c r="Y115" s="39"/>
      <c r="Z115" s="39"/>
      <c r="AA115" s="39"/>
      <c r="AB115" s="39"/>
      <c r="AC115" s="39"/>
      <c r="AD115" s="39"/>
      <c r="AE115" s="39"/>
      <c r="AR115" s="226" t="s">
        <v>181</v>
      </c>
      <c r="AT115" s="226" t="s">
        <v>177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181</v>
      </c>
      <c r="BM115" s="226" t="s">
        <v>2960</v>
      </c>
    </row>
    <row r="116" spans="1:65" s="2" customFormat="1" ht="24.15" customHeight="1">
      <c r="A116" s="39"/>
      <c r="B116" s="40"/>
      <c r="C116" s="214" t="s">
        <v>355</v>
      </c>
      <c r="D116" s="214" t="s">
        <v>177</v>
      </c>
      <c r="E116" s="215" t="s">
        <v>2961</v>
      </c>
      <c r="F116" s="216" t="s">
        <v>2962</v>
      </c>
      <c r="G116" s="217" t="s">
        <v>358</v>
      </c>
      <c r="H116" s="218">
        <v>10</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181</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2963</v>
      </c>
    </row>
    <row r="117" spans="1:65" s="2" customFormat="1" ht="24.15" customHeight="1">
      <c r="A117" s="39"/>
      <c r="B117" s="40"/>
      <c r="C117" s="214" t="s">
        <v>363</v>
      </c>
      <c r="D117" s="214" t="s">
        <v>177</v>
      </c>
      <c r="E117" s="215" t="s">
        <v>2079</v>
      </c>
      <c r="F117" s="216" t="s">
        <v>2080</v>
      </c>
      <c r="G117" s="217" t="s">
        <v>358</v>
      </c>
      <c r="H117" s="218">
        <v>50</v>
      </c>
      <c r="I117" s="219"/>
      <c r="J117" s="220">
        <f>ROUND(I117*H117,2)</f>
        <v>0</v>
      </c>
      <c r="K117" s="221"/>
      <c r="L117" s="45"/>
      <c r="M117" s="222" t="s">
        <v>19</v>
      </c>
      <c r="N117" s="223" t="s">
        <v>44</v>
      </c>
      <c r="O117" s="85"/>
      <c r="P117" s="224">
        <f>O117*H117</f>
        <v>0</v>
      </c>
      <c r="Q117" s="224">
        <v>0</v>
      </c>
      <c r="R117" s="224">
        <f>Q117*H117</f>
        <v>0</v>
      </c>
      <c r="S117" s="224">
        <v>0</v>
      </c>
      <c r="T117" s="225">
        <f>S117*H117</f>
        <v>0</v>
      </c>
      <c r="U117" s="39"/>
      <c r="V117" s="39"/>
      <c r="W117" s="39"/>
      <c r="X117" s="39"/>
      <c r="Y117" s="39"/>
      <c r="Z117" s="39"/>
      <c r="AA117" s="39"/>
      <c r="AB117" s="39"/>
      <c r="AC117" s="39"/>
      <c r="AD117" s="39"/>
      <c r="AE117" s="39"/>
      <c r="AR117" s="226" t="s">
        <v>181</v>
      </c>
      <c r="AT117" s="226" t="s">
        <v>177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181</v>
      </c>
      <c r="BM117" s="226" t="s">
        <v>2964</v>
      </c>
    </row>
    <row r="118" spans="1:65" s="2" customFormat="1" ht="16.5" customHeight="1">
      <c r="A118" s="39"/>
      <c r="B118" s="40"/>
      <c r="C118" s="267" t="s">
        <v>367</v>
      </c>
      <c r="D118" s="267" t="s">
        <v>307</v>
      </c>
      <c r="E118" s="268" t="s">
        <v>1082</v>
      </c>
      <c r="F118" s="269" t="s">
        <v>1083</v>
      </c>
      <c r="G118" s="270" t="s">
        <v>342</v>
      </c>
      <c r="H118" s="271">
        <v>5</v>
      </c>
      <c r="I118" s="272"/>
      <c r="J118" s="273">
        <f>ROUND(I118*H118,2)</f>
        <v>0</v>
      </c>
      <c r="K118" s="274"/>
      <c r="L118" s="275"/>
      <c r="M118" s="276" t="s">
        <v>19</v>
      </c>
      <c r="N118" s="277" t="s">
        <v>44</v>
      </c>
      <c r="O118" s="85"/>
      <c r="P118" s="224">
        <f>O118*H118</f>
        <v>0</v>
      </c>
      <c r="Q118" s="224">
        <v>0.0001</v>
      </c>
      <c r="R118" s="224">
        <f>Q118*H118</f>
        <v>0.0005</v>
      </c>
      <c r="S118" s="224">
        <v>0</v>
      </c>
      <c r="T118" s="225">
        <f>S118*H118</f>
        <v>0</v>
      </c>
      <c r="U118" s="39"/>
      <c r="V118" s="39"/>
      <c r="W118" s="39"/>
      <c r="X118" s="39"/>
      <c r="Y118" s="39"/>
      <c r="Z118" s="39"/>
      <c r="AA118" s="39"/>
      <c r="AB118" s="39"/>
      <c r="AC118" s="39"/>
      <c r="AD118" s="39"/>
      <c r="AE118" s="39"/>
      <c r="AR118" s="226" t="s">
        <v>239</v>
      </c>
      <c r="AT118" s="226" t="s">
        <v>307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2965</v>
      </c>
    </row>
    <row r="119" spans="1:65" s="2" customFormat="1" ht="24.15" customHeight="1">
      <c r="A119" s="39"/>
      <c r="B119" s="40"/>
      <c r="C119" s="214" t="s">
        <v>372</v>
      </c>
      <c r="D119" s="214" t="s">
        <v>177</v>
      </c>
      <c r="E119" s="215" t="s">
        <v>2083</v>
      </c>
      <c r="F119" s="216" t="s">
        <v>2084</v>
      </c>
      <c r="G119" s="217" t="s">
        <v>358</v>
      </c>
      <c r="H119" s="218">
        <v>10</v>
      </c>
      <c r="I119" s="219"/>
      <c r="J119" s="220">
        <f>ROUND(I119*H119,2)</f>
        <v>0</v>
      </c>
      <c r="K119" s="221"/>
      <c r="L119" s="45"/>
      <c r="M119" s="222" t="s">
        <v>19</v>
      </c>
      <c r="N119" s="223" t="s">
        <v>44</v>
      </c>
      <c r="O119" s="85"/>
      <c r="P119" s="224">
        <f>O119*H119</f>
        <v>0</v>
      </c>
      <c r="Q119" s="224">
        <v>0</v>
      </c>
      <c r="R119" s="224">
        <f>Q119*H119</f>
        <v>0</v>
      </c>
      <c r="S119" s="224">
        <v>0</v>
      </c>
      <c r="T119" s="225">
        <f>S119*H119</f>
        <v>0</v>
      </c>
      <c r="U119" s="39"/>
      <c r="V119" s="39"/>
      <c r="W119" s="39"/>
      <c r="X119" s="39"/>
      <c r="Y119" s="39"/>
      <c r="Z119" s="39"/>
      <c r="AA119" s="39"/>
      <c r="AB119" s="39"/>
      <c r="AC119" s="39"/>
      <c r="AD119" s="39"/>
      <c r="AE119" s="39"/>
      <c r="AR119" s="226" t="s">
        <v>181</v>
      </c>
      <c r="AT119" s="226" t="s">
        <v>177</v>
      </c>
      <c r="AU119" s="226" t="s">
        <v>83</v>
      </c>
      <c r="AY119" s="18" t="s">
        <v>175</v>
      </c>
      <c r="BE119" s="227">
        <f>IF(N119="základní",J119,0)</f>
        <v>0</v>
      </c>
      <c r="BF119" s="227">
        <f>IF(N119="snížená",J119,0)</f>
        <v>0</v>
      </c>
      <c r="BG119" s="227">
        <f>IF(N119="zákl. přenesená",J119,0)</f>
        <v>0</v>
      </c>
      <c r="BH119" s="227">
        <f>IF(N119="sníž. přenesená",J119,0)</f>
        <v>0</v>
      </c>
      <c r="BI119" s="227">
        <f>IF(N119="nulová",J119,0)</f>
        <v>0</v>
      </c>
      <c r="BJ119" s="18" t="s">
        <v>81</v>
      </c>
      <c r="BK119" s="227">
        <f>ROUND(I119*H119,2)</f>
        <v>0</v>
      </c>
      <c r="BL119" s="18" t="s">
        <v>181</v>
      </c>
      <c r="BM119" s="226" t="s">
        <v>2966</v>
      </c>
    </row>
    <row r="120" spans="1:65" s="2" customFormat="1" ht="24.15" customHeight="1">
      <c r="A120" s="39"/>
      <c r="B120" s="40"/>
      <c r="C120" s="214" t="s">
        <v>376</v>
      </c>
      <c r="D120" s="214" t="s">
        <v>177</v>
      </c>
      <c r="E120" s="215" t="s">
        <v>2092</v>
      </c>
      <c r="F120" s="216" t="s">
        <v>2093</v>
      </c>
      <c r="G120" s="217" t="s">
        <v>358</v>
      </c>
      <c r="H120" s="218">
        <v>1</v>
      </c>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2967</v>
      </c>
    </row>
    <row r="121" spans="1:65" s="2" customFormat="1" ht="16.5" customHeight="1">
      <c r="A121" s="39"/>
      <c r="B121" s="40"/>
      <c r="C121" s="267" t="s">
        <v>384</v>
      </c>
      <c r="D121" s="267" t="s">
        <v>307</v>
      </c>
      <c r="E121" s="268" t="s">
        <v>2968</v>
      </c>
      <c r="F121" s="269" t="s">
        <v>2969</v>
      </c>
      <c r="G121" s="270" t="s">
        <v>358</v>
      </c>
      <c r="H121" s="271">
        <v>1</v>
      </c>
      <c r="I121" s="272"/>
      <c r="J121" s="273">
        <f>ROUND(I121*H121,2)</f>
        <v>0</v>
      </c>
      <c r="K121" s="274"/>
      <c r="L121" s="275"/>
      <c r="M121" s="276" t="s">
        <v>19</v>
      </c>
      <c r="N121" s="277" t="s">
        <v>44</v>
      </c>
      <c r="O121" s="85"/>
      <c r="P121" s="224">
        <f>O121*H121</f>
        <v>0</v>
      </c>
      <c r="Q121" s="224">
        <v>0</v>
      </c>
      <c r="R121" s="224">
        <f>Q121*H121</f>
        <v>0</v>
      </c>
      <c r="S121" s="224">
        <v>0</v>
      </c>
      <c r="T121" s="225">
        <f>S121*H121</f>
        <v>0</v>
      </c>
      <c r="U121" s="39"/>
      <c r="V121" s="39"/>
      <c r="W121" s="39"/>
      <c r="X121" s="39"/>
      <c r="Y121" s="39"/>
      <c r="Z121" s="39"/>
      <c r="AA121" s="39"/>
      <c r="AB121" s="39"/>
      <c r="AC121" s="39"/>
      <c r="AD121" s="39"/>
      <c r="AE121" s="39"/>
      <c r="AR121" s="226" t="s">
        <v>239</v>
      </c>
      <c r="AT121" s="226" t="s">
        <v>307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181</v>
      </c>
      <c r="BM121" s="226" t="s">
        <v>2970</v>
      </c>
    </row>
    <row r="122" spans="1:65" s="2" customFormat="1" ht="24.15" customHeight="1">
      <c r="A122" s="39"/>
      <c r="B122" s="40"/>
      <c r="C122" s="214" t="s">
        <v>238</v>
      </c>
      <c r="D122" s="214" t="s">
        <v>177</v>
      </c>
      <c r="E122" s="215" t="s">
        <v>2971</v>
      </c>
      <c r="F122" s="216" t="s">
        <v>2972</v>
      </c>
      <c r="G122" s="217" t="s">
        <v>358</v>
      </c>
      <c r="H122" s="218">
        <v>2</v>
      </c>
      <c r="I122" s="219"/>
      <c r="J122" s="220">
        <f>ROUND(I122*H122,2)</f>
        <v>0</v>
      </c>
      <c r="K122" s="221"/>
      <c r="L122" s="45"/>
      <c r="M122" s="222" t="s">
        <v>19</v>
      </c>
      <c r="N122" s="223" t="s">
        <v>44</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181</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181</v>
      </c>
      <c r="BM122" s="226" t="s">
        <v>2973</v>
      </c>
    </row>
    <row r="123" spans="1:65" s="2" customFormat="1" ht="24.15" customHeight="1">
      <c r="A123" s="39"/>
      <c r="B123" s="40"/>
      <c r="C123" s="267" t="s">
        <v>396</v>
      </c>
      <c r="D123" s="267" t="s">
        <v>307</v>
      </c>
      <c r="E123" s="268" t="s">
        <v>2974</v>
      </c>
      <c r="F123" s="269" t="s">
        <v>2975</v>
      </c>
      <c r="G123" s="270" t="s">
        <v>358</v>
      </c>
      <c r="H123" s="271">
        <v>2</v>
      </c>
      <c r="I123" s="272"/>
      <c r="J123" s="273">
        <f>ROUND(I123*H123,2)</f>
        <v>0</v>
      </c>
      <c r="K123" s="274"/>
      <c r="L123" s="275"/>
      <c r="M123" s="276" t="s">
        <v>19</v>
      </c>
      <c r="N123" s="277" t="s">
        <v>44</v>
      </c>
      <c r="O123" s="85"/>
      <c r="P123" s="224">
        <f>O123*H123</f>
        <v>0</v>
      </c>
      <c r="Q123" s="224">
        <v>4E-05</v>
      </c>
      <c r="R123" s="224">
        <f>Q123*H123</f>
        <v>8E-05</v>
      </c>
      <c r="S123" s="224">
        <v>0</v>
      </c>
      <c r="T123" s="225">
        <f>S123*H123</f>
        <v>0</v>
      </c>
      <c r="U123" s="39"/>
      <c r="V123" s="39"/>
      <c r="W123" s="39"/>
      <c r="X123" s="39"/>
      <c r="Y123" s="39"/>
      <c r="Z123" s="39"/>
      <c r="AA123" s="39"/>
      <c r="AB123" s="39"/>
      <c r="AC123" s="39"/>
      <c r="AD123" s="39"/>
      <c r="AE123" s="39"/>
      <c r="AR123" s="226" t="s">
        <v>239</v>
      </c>
      <c r="AT123" s="226" t="s">
        <v>307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2976</v>
      </c>
    </row>
    <row r="124" spans="1:65" s="2" customFormat="1" ht="33" customHeight="1">
      <c r="A124" s="39"/>
      <c r="B124" s="40"/>
      <c r="C124" s="214" t="s">
        <v>401</v>
      </c>
      <c r="D124" s="214" t="s">
        <v>177</v>
      </c>
      <c r="E124" s="215" t="s">
        <v>2977</v>
      </c>
      <c r="F124" s="216" t="s">
        <v>2978</v>
      </c>
      <c r="G124" s="217" t="s">
        <v>358</v>
      </c>
      <c r="H124" s="218">
        <v>1</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2979</v>
      </c>
    </row>
    <row r="125" spans="1:65" s="2" customFormat="1" ht="16.5" customHeight="1">
      <c r="A125" s="39"/>
      <c r="B125" s="40"/>
      <c r="C125" s="267" t="s">
        <v>406</v>
      </c>
      <c r="D125" s="267" t="s">
        <v>307</v>
      </c>
      <c r="E125" s="268" t="s">
        <v>2980</v>
      </c>
      <c r="F125" s="269" t="s">
        <v>2981</v>
      </c>
      <c r="G125" s="270" t="s">
        <v>358</v>
      </c>
      <c r="H125" s="271">
        <v>1</v>
      </c>
      <c r="I125" s="272"/>
      <c r="J125" s="273">
        <f>ROUND(I125*H125,2)</f>
        <v>0</v>
      </c>
      <c r="K125" s="274"/>
      <c r="L125" s="275"/>
      <c r="M125" s="276" t="s">
        <v>19</v>
      </c>
      <c r="N125" s="277" t="s">
        <v>44</v>
      </c>
      <c r="O125" s="85"/>
      <c r="P125" s="224">
        <f>O125*H125</f>
        <v>0</v>
      </c>
      <c r="Q125" s="224">
        <v>0.00046</v>
      </c>
      <c r="R125" s="224">
        <f>Q125*H125</f>
        <v>0.00046</v>
      </c>
      <c r="S125" s="224">
        <v>0</v>
      </c>
      <c r="T125" s="225">
        <f>S125*H125</f>
        <v>0</v>
      </c>
      <c r="U125" s="39"/>
      <c r="V125" s="39"/>
      <c r="W125" s="39"/>
      <c r="X125" s="39"/>
      <c r="Y125" s="39"/>
      <c r="Z125" s="39"/>
      <c r="AA125" s="39"/>
      <c r="AB125" s="39"/>
      <c r="AC125" s="39"/>
      <c r="AD125" s="39"/>
      <c r="AE125" s="39"/>
      <c r="AR125" s="226" t="s">
        <v>239</v>
      </c>
      <c r="AT125" s="226" t="s">
        <v>307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2982</v>
      </c>
    </row>
    <row r="126" spans="1:65" s="2" customFormat="1" ht="24.15" customHeight="1">
      <c r="A126" s="39"/>
      <c r="B126" s="40"/>
      <c r="C126" s="214" t="s">
        <v>413</v>
      </c>
      <c r="D126" s="214" t="s">
        <v>177</v>
      </c>
      <c r="E126" s="215" t="s">
        <v>2983</v>
      </c>
      <c r="F126" s="216" t="s">
        <v>2984</v>
      </c>
      <c r="G126" s="217" t="s">
        <v>358</v>
      </c>
      <c r="H126" s="218">
        <v>2</v>
      </c>
      <c r="I126" s="219"/>
      <c r="J126" s="220">
        <f>ROUND(I126*H126,2)</f>
        <v>0</v>
      </c>
      <c r="K126" s="221"/>
      <c r="L126" s="45"/>
      <c r="M126" s="222" t="s">
        <v>19</v>
      </c>
      <c r="N126" s="223" t="s">
        <v>44</v>
      </c>
      <c r="O126" s="85"/>
      <c r="P126" s="224">
        <f>O126*H126</f>
        <v>0</v>
      </c>
      <c r="Q126" s="224">
        <v>0</v>
      </c>
      <c r="R126" s="224">
        <f>Q126*H126</f>
        <v>0</v>
      </c>
      <c r="S126" s="224">
        <v>0</v>
      </c>
      <c r="T126" s="225">
        <f>S126*H126</f>
        <v>0</v>
      </c>
      <c r="U126" s="39"/>
      <c r="V126" s="39"/>
      <c r="W126" s="39"/>
      <c r="X126" s="39"/>
      <c r="Y126" s="39"/>
      <c r="Z126" s="39"/>
      <c r="AA126" s="39"/>
      <c r="AB126" s="39"/>
      <c r="AC126" s="39"/>
      <c r="AD126" s="39"/>
      <c r="AE126" s="39"/>
      <c r="AR126" s="226" t="s">
        <v>181</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181</v>
      </c>
      <c r="BM126" s="226" t="s">
        <v>2985</v>
      </c>
    </row>
    <row r="127" spans="1:65" s="2" customFormat="1" ht="24.15" customHeight="1">
      <c r="A127" s="39"/>
      <c r="B127" s="40"/>
      <c r="C127" s="267" t="s">
        <v>418</v>
      </c>
      <c r="D127" s="267" t="s">
        <v>307</v>
      </c>
      <c r="E127" s="268" t="s">
        <v>2986</v>
      </c>
      <c r="F127" s="269" t="s">
        <v>2987</v>
      </c>
      <c r="G127" s="270" t="s">
        <v>358</v>
      </c>
      <c r="H127" s="271">
        <v>2</v>
      </c>
      <c r="I127" s="272"/>
      <c r="J127" s="273">
        <f>ROUND(I127*H127,2)</f>
        <v>0</v>
      </c>
      <c r="K127" s="274"/>
      <c r="L127" s="275"/>
      <c r="M127" s="276" t="s">
        <v>19</v>
      </c>
      <c r="N127" s="277" t="s">
        <v>44</v>
      </c>
      <c r="O127" s="85"/>
      <c r="P127" s="224">
        <f>O127*H127</f>
        <v>0</v>
      </c>
      <c r="Q127" s="224">
        <v>4E-05</v>
      </c>
      <c r="R127" s="224">
        <f>Q127*H127</f>
        <v>8E-05</v>
      </c>
      <c r="S127" s="224">
        <v>0</v>
      </c>
      <c r="T127" s="225">
        <f>S127*H127</f>
        <v>0</v>
      </c>
      <c r="U127" s="39"/>
      <c r="V127" s="39"/>
      <c r="W127" s="39"/>
      <c r="X127" s="39"/>
      <c r="Y127" s="39"/>
      <c r="Z127" s="39"/>
      <c r="AA127" s="39"/>
      <c r="AB127" s="39"/>
      <c r="AC127" s="39"/>
      <c r="AD127" s="39"/>
      <c r="AE127" s="39"/>
      <c r="AR127" s="226" t="s">
        <v>239</v>
      </c>
      <c r="AT127" s="226" t="s">
        <v>307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2988</v>
      </c>
    </row>
    <row r="128" spans="1:65" s="2" customFormat="1" ht="24.15" customHeight="1">
      <c r="A128" s="39"/>
      <c r="B128" s="40"/>
      <c r="C128" s="214" t="s">
        <v>424</v>
      </c>
      <c r="D128" s="214" t="s">
        <v>177</v>
      </c>
      <c r="E128" s="215" t="s">
        <v>2989</v>
      </c>
      <c r="F128" s="216" t="s">
        <v>2990</v>
      </c>
      <c r="G128" s="217" t="s">
        <v>358</v>
      </c>
      <c r="H128" s="218">
        <v>2</v>
      </c>
      <c r="I128" s="219"/>
      <c r="J128" s="220">
        <f>ROUND(I128*H128,2)</f>
        <v>0</v>
      </c>
      <c r="K128" s="221"/>
      <c r="L128" s="45"/>
      <c r="M128" s="222" t="s">
        <v>19</v>
      </c>
      <c r="N128" s="223" t="s">
        <v>44</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2991</v>
      </c>
    </row>
    <row r="129" spans="1:65" s="2" customFormat="1" ht="24.15" customHeight="1">
      <c r="A129" s="39"/>
      <c r="B129" s="40"/>
      <c r="C129" s="267" t="s">
        <v>429</v>
      </c>
      <c r="D129" s="267" t="s">
        <v>307</v>
      </c>
      <c r="E129" s="268" t="s">
        <v>2992</v>
      </c>
      <c r="F129" s="269" t="s">
        <v>2993</v>
      </c>
      <c r="G129" s="270" t="s">
        <v>358</v>
      </c>
      <c r="H129" s="271">
        <v>2</v>
      </c>
      <c r="I129" s="272"/>
      <c r="J129" s="273">
        <f>ROUND(I129*H129,2)</f>
        <v>0</v>
      </c>
      <c r="K129" s="274"/>
      <c r="L129" s="275"/>
      <c r="M129" s="276" t="s">
        <v>19</v>
      </c>
      <c r="N129" s="277" t="s">
        <v>44</v>
      </c>
      <c r="O129" s="85"/>
      <c r="P129" s="224">
        <f>O129*H129</f>
        <v>0</v>
      </c>
      <c r="Q129" s="224">
        <v>4E-05</v>
      </c>
      <c r="R129" s="224">
        <f>Q129*H129</f>
        <v>8E-05</v>
      </c>
      <c r="S129" s="224">
        <v>0</v>
      </c>
      <c r="T129" s="225">
        <f>S129*H129</f>
        <v>0</v>
      </c>
      <c r="U129" s="39"/>
      <c r="V129" s="39"/>
      <c r="W129" s="39"/>
      <c r="X129" s="39"/>
      <c r="Y129" s="39"/>
      <c r="Z129" s="39"/>
      <c r="AA129" s="39"/>
      <c r="AB129" s="39"/>
      <c r="AC129" s="39"/>
      <c r="AD129" s="39"/>
      <c r="AE129" s="39"/>
      <c r="AR129" s="226" t="s">
        <v>239</v>
      </c>
      <c r="AT129" s="226" t="s">
        <v>307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2994</v>
      </c>
    </row>
    <row r="130" spans="1:65" s="2" customFormat="1" ht="16.5" customHeight="1">
      <c r="A130" s="39"/>
      <c r="B130" s="40"/>
      <c r="C130" s="214" t="s">
        <v>435</v>
      </c>
      <c r="D130" s="214" t="s">
        <v>177</v>
      </c>
      <c r="E130" s="215" t="s">
        <v>2995</v>
      </c>
      <c r="F130" s="216" t="s">
        <v>2996</v>
      </c>
      <c r="G130" s="217" t="s">
        <v>358</v>
      </c>
      <c r="H130" s="218">
        <v>1</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2997</v>
      </c>
    </row>
    <row r="131" spans="1:65" s="2" customFormat="1" ht="21.75" customHeight="1">
      <c r="A131" s="39"/>
      <c r="B131" s="40"/>
      <c r="C131" s="214" t="s">
        <v>440</v>
      </c>
      <c r="D131" s="214" t="s">
        <v>177</v>
      </c>
      <c r="E131" s="215" t="s">
        <v>2998</v>
      </c>
      <c r="F131" s="216" t="s">
        <v>2999</v>
      </c>
      <c r="G131" s="217" t="s">
        <v>358</v>
      </c>
      <c r="H131" s="218">
        <v>3</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3000</v>
      </c>
    </row>
    <row r="132" spans="1:65" s="2" customFormat="1" ht="21.75" customHeight="1">
      <c r="A132" s="39"/>
      <c r="B132" s="40"/>
      <c r="C132" s="267" t="s">
        <v>445</v>
      </c>
      <c r="D132" s="267" t="s">
        <v>307</v>
      </c>
      <c r="E132" s="268" t="s">
        <v>3001</v>
      </c>
      <c r="F132" s="269" t="s">
        <v>3002</v>
      </c>
      <c r="G132" s="270" t="s">
        <v>358</v>
      </c>
      <c r="H132" s="271">
        <v>3</v>
      </c>
      <c r="I132" s="272"/>
      <c r="J132" s="273">
        <f>ROUND(I132*H132,2)</f>
        <v>0</v>
      </c>
      <c r="K132" s="274"/>
      <c r="L132" s="275"/>
      <c r="M132" s="276" t="s">
        <v>19</v>
      </c>
      <c r="N132" s="277" t="s">
        <v>44</v>
      </c>
      <c r="O132" s="85"/>
      <c r="P132" s="224">
        <f>O132*H132</f>
        <v>0</v>
      </c>
      <c r="Q132" s="224">
        <v>0</v>
      </c>
      <c r="R132" s="224">
        <f>Q132*H132</f>
        <v>0</v>
      </c>
      <c r="S132" s="224">
        <v>0</v>
      </c>
      <c r="T132" s="225">
        <f>S132*H132</f>
        <v>0</v>
      </c>
      <c r="U132" s="39"/>
      <c r="V132" s="39"/>
      <c r="W132" s="39"/>
      <c r="X132" s="39"/>
      <c r="Y132" s="39"/>
      <c r="Z132" s="39"/>
      <c r="AA132" s="39"/>
      <c r="AB132" s="39"/>
      <c r="AC132" s="39"/>
      <c r="AD132" s="39"/>
      <c r="AE132" s="39"/>
      <c r="AR132" s="226" t="s">
        <v>239</v>
      </c>
      <c r="AT132" s="226" t="s">
        <v>307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181</v>
      </c>
      <c r="BM132" s="226" t="s">
        <v>3003</v>
      </c>
    </row>
    <row r="133" spans="1:65" s="2" customFormat="1" ht="33" customHeight="1">
      <c r="A133" s="39"/>
      <c r="B133" s="40"/>
      <c r="C133" s="214" t="s">
        <v>451</v>
      </c>
      <c r="D133" s="214" t="s">
        <v>177</v>
      </c>
      <c r="E133" s="215" t="s">
        <v>3004</v>
      </c>
      <c r="F133" s="216" t="s">
        <v>3005</v>
      </c>
      <c r="G133" s="217" t="s">
        <v>358</v>
      </c>
      <c r="H133" s="218">
        <v>13</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3006</v>
      </c>
    </row>
    <row r="134" spans="1:65" s="2" customFormat="1" ht="24.15" customHeight="1">
      <c r="A134" s="39"/>
      <c r="B134" s="40"/>
      <c r="C134" s="267" t="s">
        <v>456</v>
      </c>
      <c r="D134" s="267" t="s">
        <v>307</v>
      </c>
      <c r="E134" s="268" t="s">
        <v>3007</v>
      </c>
      <c r="F134" s="269" t="s">
        <v>3008</v>
      </c>
      <c r="G134" s="270" t="s">
        <v>358</v>
      </c>
      <c r="H134" s="271">
        <v>13</v>
      </c>
      <c r="I134" s="272"/>
      <c r="J134" s="273">
        <f>ROUND(I134*H134,2)</f>
        <v>0</v>
      </c>
      <c r="K134" s="274"/>
      <c r="L134" s="275"/>
      <c r="M134" s="276" t="s">
        <v>19</v>
      </c>
      <c r="N134" s="277" t="s">
        <v>44</v>
      </c>
      <c r="O134" s="85"/>
      <c r="P134" s="224">
        <f>O134*H134</f>
        <v>0</v>
      </c>
      <c r="Q134" s="224">
        <v>6E-05</v>
      </c>
      <c r="R134" s="224">
        <f>Q134*H134</f>
        <v>0.00078</v>
      </c>
      <c r="S134" s="224">
        <v>0</v>
      </c>
      <c r="T134" s="225">
        <f>S134*H134</f>
        <v>0</v>
      </c>
      <c r="U134" s="39"/>
      <c r="V134" s="39"/>
      <c r="W134" s="39"/>
      <c r="X134" s="39"/>
      <c r="Y134" s="39"/>
      <c r="Z134" s="39"/>
      <c r="AA134" s="39"/>
      <c r="AB134" s="39"/>
      <c r="AC134" s="39"/>
      <c r="AD134" s="39"/>
      <c r="AE134" s="39"/>
      <c r="AR134" s="226" t="s">
        <v>239</v>
      </c>
      <c r="AT134" s="226" t="s">
        <v>307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181</v>
      </c>
      <c r="BM134" s="226" t="s">
        <v>3009</v>
      </c>
    </row>
    <row r="135" spans="1:65" s="2" customFormat="1" ht="33" customHeight="1">
      <c r="A135" s="39"/>
      <c r="B135" s="40"/>
      <c r="C135" s="214" t="s">
        <v>461</v>
      </c>
      <c r="D135" s="214" t="s">
        <v>177</v>
      </c>
      <c r="E135" s="215" t="s">
        <v>3010</v>
      </c>
      <c r="F135" s="216" t="s">
        <v>3011</v>
      </c>
      <c r="G135" s="217" t="s">
        <v>358</v>
      </c>
      <c r="H135" s="218">
        <v>7</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3012</v>
      </c>
    </row>
    <row r="136" spans="1:65" s="2" customFormat="1" ht="24.15" customHeight="1">
      <c r="A136" s="39"/>
      <c r="B136" s="40"/>
      <c r="C136" s="267" t="s">
        <v>466</v>
      </c>
      <c r="D136" s="267" t="s">
        <v>307</v>
      </c>
      <c r="E136" s="268" t="s">
        <v>3013</v>
      </c>
      <c r="F136" s="269" t="s">
        <v>3014</v>
      </c>
      <c r="G136" s="270" t="s">
        <v>358</v>
      </c>
      <c r="H136" s="271">
        <v>7</v>
      </c>
      <c r="I136" s="272"/>
      <c r="J136" s="273">
        <f>ROUND(I136*H136,2)</f>
        <v>0</v>
      </c>
      <c r="K136" s="274"/>
      <c r="L136" s="275"/>
      <c r="M136" s="276" t="s">
        <v>19</v>
      </c>
      <c r="N136" s="277" t="s">
        <v>44</v>
      </c>
      <c r="O136" s="85"/>
      <c r="P136" s="224">
        <f>O136*H136</f>
        <v>0</v>
      </c>
      <c r="Q136" s="224">
        <v>0.0001</v>
      </c>
      <c r="R136" s="224">
        <f>Q136*H136</f>
        <v>0.0007</v>
      </c>
      <c r="S136" s="224">
        <v>0</v>
      </c>
      <c r="T136" s="225">
        <f>S136*H136</f>
        <v>0</v>
      </c>
      <c r="U136" s="39"/>
      <c r="V136" s="39"/>
      <c r="W136" s="39"/>
      <c r="X136" s="39"/>
      <c r="Y136" s="39"/>
      <c r="Z136" s="39"/>
      <c r="AA136" s="39"/>
      <c r="AB136" s="39"/>
      <c r="AC136" s="39"/>
      <c r="AD136" s="39"/>
      <c r="AE136" s="39"/>
      <c r="AR136" s="226" t="s">
        <v>239</v>
      </c>
      <c r="AT136" s="226" t="s">
        <v>307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3015</v>
      </c>
    </row>
    <row r="137" spans="1:65" s="2" customFormat="1" ht="33" customHeight="1">
      <c r="A137" s="39"/>
      <c r="B137" s="40"/>
      <c r="C137" s="214" t="s">
        <v>471</v>
      </c>
      <c r="D137" s="214" t="s">
        <v>177</v>
      </c>
      <c r="E137" s="215" t="s">
        <v>3016</v>
      </c>
      <c r="F137" s="216" t="s">
        <v>3017</v>
      </c>
      <c r="G137" s="217" t="s">
        <v>358</v>
      </c>
      <c r="H137" s="218">
        <v>3</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3018</v>
      </c>
    </row>
    <row r="138" spans="1:65" s="2" customFormat="1" ht="37.8" customHeight="1">
      <c r="A138" s="39"/>
      <c r="B138" s="40"/>
      <c r="C138" s="267" t="s">
        <v>478</v>
      </c>
      <c r="D138" s="267" t="s">
        <v>307</v>
      </c>
      <c r="E138" s="268" t="s">
        <v>3019</v>
      </c>
      <c r="F138" s="269" t="s">
        <v>3020</v>
      </c>
      <c r="G138" s="270" t="s">
        <v>358</v>
      </c>
      <c r="H138" s="271">
        <v>3</v>
      </c>
      <c r="I138" s="272"/>
      <c r="J138" s="273">
        <f>ROUND(I138*H138,2)</f>
        <v>0</v>
      </c>
      <c r="K138" s="274"/>
      <c r="L138" s="275"/>
      <c r="M138" s="276" t="s">
        <v>19</v>
      </c>
      <c r="N138" s="277" t="s">
        <v>44</v>
      </c>
      <c r="O138" s="85"/>
      <c r="P138" s="224">
        <f>O138*H138</f>
        <v>0</v>
      </c>
      <c r="Q138" s="224">
        <v>7E-05</v>
      </c>
      <c r="R138" s="224">
        <f>Q138*H138</f>
        <v>0.00020999999999999998</v>
      </c>
      <c r="S138" s="224">
        <v>0</v>
      </c>
      <c r="T138" s="225">
        <f>S138*H138</f>
        <v>0</v>
      </c>
      <c r="U138" s="39"/>
      <c r="V138" s="39"/>
      <c r="W138" s="39"/>
      <c r="X138" s="39"/>
      <c r="Y138" s="39"/>
      <c r="Z138" s="39"/>
      <c r="AA138" s="39"/>
      <c r="AB138" s="39"/>
      <c r="AC138" s="39"/>
      <c r="AD138" s="39"/>
      <c r="AE138" s="39"/>
      <c r="AR138" s="226" t="s">
        <v>239</v>
      </c>
      <c r="AT138" s="226" t="s">
        <v>307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3021</v>
      </c>
    </row>
    <row r="139" spans="1:65" s="2" customFormat="1" ht="16.5" customHeight="1">
      <c r="A139" s="39"/>
      <c r="B139" s="40"/>
      <c r="C139" s="214" t="s">
        <v>483</v>
      </c>
      <c r="D139" s="214" t="s">
        <v>177</v>
      </c>
      <c r="E139" s="215" t="s">
        <v>3022</v>
      </c>
      <c r="F139" s="216" t="s">
        <v>3023</v>
      </c>
      <c r="G139" s="217" t="s">
        <v>358</v>
      </c>
      <c r="H139" s="218">
        <v>5</v>
      </c>
      <c r="I139" s="219"/>
      <c r="J139" s="220">
        <f>ROUND(I139*H139,2)</f>
        <v>0</v>
      </c>
      <c r="K139" s="221"/>
      <c r="L139" s="45"/>
      <c r="M139" s="222" t="s">
        <v>19</v>
      </c>
      <c r="N139" s="223" t="s">
        <v>44</v>
      </c>
      <c r="O139" s="85"/>
      <c r="P139" s="224">
        <f>O139*H139</f>
        <v>0</v>
      </c>
      <c r="Q139" s="224">
        <v>0</v>
      </c>
      <c r="R139" s="224">
        <f>Q139*H139</f>
        <v>0</v>
      </c>
      <c r="S139" s="224">
        <v>0</v>
      </c>
      <c r="T139" s="225">
        <f>S139*H139</f>
        <v>0</v>
      </c>
      <c r="U139" s="39"/>
      <c r="V139" s="39"/>
      <c r="W139" s="39"/>
      <c r="X139" s="39"/>
      <c r="Y139" s="39"/>
      <c r="Z139" s="39"/>
      <c r="AA139" s="39"/>
      <c r="AB139" s="39"/>
      <c r="AC139" s="39"/>
      <c r="AD139" s="39"/>
      <c r="AE139" s="39"/>
      <c r="AR139" s="226" t="s">
        <v>181</v>
      </c>
      <c r="AT139" s="226" t="s">
        <v>177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3024</v>
      </c>
    </row>
    <row r="140" spans="1:65" s="2" customFormat="1" ht="16.5" customHeight="1">
      <c r="A140" s="39"/>
      <c r="B140" s="40"/>
      <c r="C140" s="214" t="s">
        <v>489</v>
      </c>
      <c r="D140" s="214" t="s">
        <v>177</v>
      </c>
      <c r="E140" s="215" t="s">
        <v>2128</v>
      </c>
      <c r="F140" s="216" t="s">
        <v>2129</v>
      </c>
      <c r="G140" s="217" t="s">
        <v>358</v>
      </c>
      <c r="H140" s="218">
        <v>1</v>
      </c>
      <c r="I140" s="219"/>
      <c r="J140" s="220">
        <f>ROUND(I140*H140,2)</f>
        <v>0</v>
      </c>
      <c r="K140" s="221"/>
      <c r="L140" s="45"/>
      <c r="M140" s="222" t="s">
        <v>19</v>
      </c>
      <c r="N140" s="223" t="s">
        <v>44</v>
      </c>
      <c r="O140" s="85"/>
      <c r="P140" s="224">
        <f>O140*H140</f>
        <v>0</v>
      </c>
      <c r="Q140" s="224">
        <v>0</v>
      </c>
      <c r="R140" s="224">
        <f>Q140*H140</f>
        <v>0</v>
      </c>
      <c r="S140" s="224">
        <v>0</v>
      </c>
      <c r="T140" s="225">
        <f>S140*H140</f>
        <v>0</v>
      </c>
      <c r="U140" s="39"/>
      <c r="V140" s="39"/>
      <c r="W140" s="39"/>
      <c r="X140" s="39"/>
      <c r="Y140" s="39"/>
      <c r="Z140" s="39"/>
      <c r="AA140" s="39"/>
      <c r="AB140" s="39"/>
      <c r="AC140" s="39"/>
      <c r="AD140" s="39"/>
      <c r="AE140" s="39"/>
      <c r="AR140" s="226" t="s">
        <v>181</v>
      </c>
      <c r="AT140" s="226" t="s">
        <v>177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3025</v>
      </c>
    </row>
    <row r="141" spans="1:65" s="2" customFormat="1" ht="24.15" customHeight="1">
      <c r="A141" s="39"/>
      <c r="B141" s="40"/>
      <c r="C141" s="267" t="s">
        <v>494</v>
      </c>
      <c r="D141" s="267" t="s">
        <v>307</v>
      </c>
      <c r="E141" s="268" t="s">
        <v>2134</v>
      </c>
      <c r="F141" s="269" t="s">
        <v>2135</v>
      </c>
      <c r="G141" s="270" t="s">
        <v>358</v>
      </c>
      <c r="H141" s="271">
        <v>1</v>
      </c>
      <c r="I141" s="272"/>
      <c r="J141" s="273">
        <f>ROUND(I141*H141,2)</f>
        <v>0</v>
      </c>
      <c r="K141" s="274"/>
      <c r="L141" s="275"/>
      <c r="M141" s="276" t="s">
        <v>19</v>
      </c>
      <c r="N141" s="277" t="s">
        <v>44</v>
      </c>
      <c r="O141" s="85"/>
      <c r="P141" s="224">
        <f>O141*H141</f>
        <v>0</v>
      </c>
      <c r="Q141" s="224">
        <v>0</v>
      </c>
      <c r="R141" s="224">
        <f>Q141*H141</f>
        <v>0</v>
      </c>
      <c r="S141" s="224">
        <v>0</v>
      </c>
      <c r="T141" s="225">
        <f>S141*H141</f>
        <v>0</v>
      </c>
      <c r="U141" s="39"/>
      <c r="V141" s="39"/>
      <c r="W141" s="39"/>
      <c r="X141" s="39"/>
      <c r="Y141" s="39"/>
      <c r="Z141" s="39"/>
      <c r="AA141" s="39"/>
      <c r="AB141" s="39"/>
      <c r="AC141" s="39"/>
      <c r="AD141" s="39"/>
      <c r="AE141" s="39"/>
      <c r="AR141" s="226" t="s">
        <v>239</v>
      </c>
      <c r="AT141" s="226" t="s">
        <v>307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3026</v>
      </c>
    </row>
    <row r="142" spans="1:65" s="2" customFormat="1" ht="24.15" customHeight="1">
      <c r="A142" s="39"/>
      <c r="B142" s="40"/>
      <c r="C142" s="267" t="s">
        <v>499</v>
      </c>
      <c r="D142" s="267" t="s">
        <v>307</v>
      </c>
      <c r="E142" s="268" t="s">
        <v>3027</v>
      </c>
      <c r="F142" s="269" t="s">
        <v>2135</v>
      </c>
      <c r="G142" s="270" t="s">
        <v>358</v>
      </c>
      <c r="H142" s="271">
        <v>3</v>
      </c>
      <c r="I142" s="272"/>
      <c r="J142" s="273">
        <f>ROUND(I142*H142,2)</f>
        <v>0</v>
      </c>
      <c r="K142" s="274"/>
      <c r="L142" s="275"/>
      <c r="M142" s="276" t="s">
        <v>19</v>
      </c>
      <c r="N142" s="277" t="s">
        <v>44</v>
      </c>
      <c r="O142" s="85"/>
      <c r="P142" s="224">
        <f>O142*H142</f>
        <v>0</v>
      </c>
      <c r="Q142" s="224">
        <v>0</v>
      </c>
      <c r="R142" s="224">
        <f>Q142*H142</f>
        <v>0</v>
      </c>
      <c r="S142" s="224">
        <v>0</v>
      </c>
      <c r="T142" s="225">
        <f>S142*H142</f>
        <v>0</v>
      </c>
      <c r="U142" s="39"/>
      <c r="V142" s="39"/>
      <c r="W142" s="39"/>
      <c r="X142" s="39"/>
      <c r="Y142" s="39"/>
      <c r="Z142" s="39"/>
      <c r="AA142" s="39"/>
      <c r="AB142" s="39"/>
      <c r="AC142" s="39"/>
      <c r="AD142" s="39"/>
      <c r="AE142" s="39"/>
      <c r="AR142" s="226" t="s">
        <v>239</v>
      </c>
      <c r="AT142" s="226" t="s">
        <v>307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3028</v>
      </c>
    </row>
    <row r="143" spans="1:65" s="2" customFormat="1" ht="24.15" customHeight="1">
      <c r="A143" s="39"/>
      <c r="B143" s="40"/>
      <c r="C143" s="267" t="s">
        <v>505</v>
      </c>
      <c r="D143" s="267" t="s">
        <v>307</v>
      </c>
      <c r="E143" s="268" t="s">
        <v>3029</v>
      </c>
      <c r="F143" s="269" t="s">
        <v>2135</v>
      </c>
      <c r="G143" s="270" t="s">
        <v>358</v>
      </c>
      <c r="H143" s="271">
        <v>5</v>
      </c>
      <c r="I143" s="272"/>
      <c r="J143" s="273">
        <f>ROUND(I143*H143,2)</f>
        <v>0</v>
      </c>
      <c r="K143" s="274"/>
      <c r="L143" s="275"/>
      <c r="M143" s="276" t="s">
        <v>19</v>
      </c>
      <c r="N143" s="277"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239</v>
      </c>
      <c r="AT143" s="226" t="s">
        <v>307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3030</v>
      </c>
    </row>
    <row r="144" spans="1:65" s="2" customFormat="1" ht="24.15" customHeight="1">
      <c r="A144" s="39"/>
      <c r="B144" s="40"/>
      <c r="C144" s="267" t="s">
        <v>509</v>
      </c>
      <c r="D144" s="267" t="s">
        <v>307</v>
      </c>
      <c r="E144" s="268" t="s">
        <v>3031</v>
      </c>
      <c r="F144" s="269" t="s">
        <v>2135</v>
      </c>
      <c r="G144" s="270" t="s">
        <v>358</v>
      </c>
      <c r="H144" s="271">
        <v>3</v>
      </c>
      <c r="I144" s="272"/>
      <c r="J144" s="273">
        <f>ROUND(I144*H144,2)</f>
        <v>0</v>
      </c>
      <c r="K144" s="274"/>
      <c r="L144" s="275"/>
      <c r="M144" s="276" t="s">
        <v>19</v>
      </c>
      <c r="N144" s="277" t="s">
        <v>44</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239</v>
      </c>
      <c r="AT144" s="226" t="s">
        <v>307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3032</v>
      </c>
    </row>
    <row r="145" spans="1:65" s="2" customFormat="1" ht="24.15" customHeight="1">
      <c r="A145" s="39"/>
      <c r="B145" s="40"/>
      <c r="C145" s="267" t="s">
        <v>517</v>
      </c>
      <c r="D145" s="267" t="s">
        <v>307</v>
      </c>
      <c r="E145" s="268" t="s">
        <v>3033</v>
      </c>
      <c r="F145" s="269" t="s">
        <v>2135</v>
      </c>
      <c r="G145" s="270" t="s">
        <v>358</v>
      </c>
      <c r="H145" s="271">
        <v>3</v>
      </c>
      <c r="I145" s="272"/>
      <c r="J145" s="273">
        <f>ROUND(I145*H145,2)</f>
        <v>0</v>
      </c>
      <c r="K145" s="274"/>
      <c r="L145" s="275"/>
      <c r="M145" s="276" t="s">
        <v>19</v>
      </c>
      <c r="N145" s="277" t="s">
        <v>44</v>
      </c>
      <c r="O145" s="85"/>
      <c r="P145" s="224">
        <f>O145*H145</f>
        <v>0</v>
      </c>
      <c r="Q145" s="224">
        <v>0</v>
      </c>
      <c r="R145" s="224">
        <f>Q145*H145</f>
        <v>0</v>
      </c>
      <c r="S145" s="224">
        <v>0</v>
      </c>
      <c r="T145" s="225">
        <f>S145*H145</f>
        <v>0</v>
      </c>
      <c r="U145" s="39"/>
      <c r="V145" s="39"/>
      <c r="W145" s="39"/>
      <c r="X145" s="39"/>
      <c r="Y145" s="39"/>
      <c r="Z145" s="39"/>
      <c r="AA145" s="39"/>
      <c r="AB145" s="39"/>
      <c r="AC145" s="39"/>
      <c r="AD145" s="39"/>
      <c r="AE145" s="39"/>
      <c r="AR145" s="226" t="s">
        <v>239</v>
      </c>
      <c r="AT145" s="226" t="s">
        <v>307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3034</v>
      </c>
    </row>
    <row r="146" spans="1:65" s="2" customFormat="1" ht="24.15" customHeight="1">
      <c r="A146" s="39"/>
      <c r="B146" s="40"/>
      <c r="C146" s="214" t="s">
        <v>522</v>
      </c>
      <c r="D146" s="214" t="s">
        <v>177</v>
      </c>
      <c r="E146" s="215" t="s">
        <v>2137</v>
      </c>
      <c r="F146" s="216" t="s">
        <v>2138</v>
      </c>
      <c r="G146" s="217" t="s">
        <v>342</v>
      </c>
      <c r="H146" s="218">
        <v>36</v>
      </c>
      <c r="I146" s="219"/>
      <c r="J146" s="220">
        <f>ROUND(I146*H146,2)</f>
        <v>0</v>
      </c>
      <c r="K146" s="221"/>
      <c r="L146" s="45"/>
      <c r="M146" s="222" t="s">
        <v>19</v>
      </c>
      <c r="N146" s="223" t="s">
        <v>44</v>
      </c>
      <c r="O146" s="85"/>
      <c r="P146" s="224">
        <f>O146*H146</f>
        <v>0</v>
      </c>
      <c r="Q146" s="224">
        <v>0</v>
      </c>
      <c r="R146" s="224">
        <f>Q146*H146</f>
        <v>0</v>
      </c>
      <c r="S146" s="224">
        <v>0</v>
      </c>
      <c r="T146" s="225">
        <f>S146*H146</f>
        <v>0</v>
      </c>
      <c r="U146" s="39"/>
      <c r="V146" s="39"/>
      <c r="W146" s="39"/>
      <c r="X146" s="39"/>
      <c r="Y146" s="39"/>
      <c r="Z146" s="39"/>
      <c r="AA146" s="39"/>
      <c r="AB146" s="39"/>
      <c r="AC146" s="39"/>
      <c r="AD146" s="39"/>
      <c r="AE146" s="39"/>
      <c r="AR146" s="226" t="s">
        <v>181</v>
      </c>
      <c r="AT146" s="226" t="s">
        <v>177</v>
      </c>
      <c r="AU146" s="226" t="s">
        <v>83</v>
      </c>
      <c r="AY146" s="18" t="s">
        <v>175</v>
      </c>
      <c r="BE146" s="227">
        <f>IF(N146="základní",J146,0)</f>
        <v>0</v>
      </c>
      <c r="BF146" s="227">
        <f>IF(N146="snížená",J146,0)</f>
        <v>0</v>
      </c>
      <c r="BG146" s="227">
        <f>IF(N146="zákl. přenesená",J146,0)</f>
        <v>0</v>
      </c>
      <c r="BH146" s="227">
        <f>IF(N146="sníž. přenesená",J146,0)</f>
        <v>0</v>
      </c>
      <c r="BI146" s="227">
        <f>IF(N146="nulová",J146,0)</f>
        <v>0</v>
      </c>
      <c r="BJ146" s="18" t="s">
        <v>81</v>
      </c>
      <c r="BK146" s="227">
        <f>ROUND(I146*H146,2)</f>
        <v>0</v>
      </c>
      <c r="BL146" s="18" t="s">
        <v>181</v>
      </c>
      <c r="BM146" s="226" t="s">
        <v>3035</v>
      </c>
    </row>
    <row r="147" spans="1:65" s="2" customFormat="1" ht="16.5" customHeight="1">
      <c r="A147" s="39"/>
      <c r="B147" s="40"/>
      <c r="C147" s="267" t="s">
        <v>526</v>
      </c>
      <c r="D147" s="267" t="s">
        <v>307</v>
      </c>
      <c r="E147" s="268" t="s">
        <v>1100</v>
      </c>
      <c r="F147" s="269" t="s">
        <v>1101</v>
      </c>
      <c r="G147" s="270" t="s">
        <v>335</v>
      </c>
      <c r="H147" s="271">
        <v>33.912</v>
      </c>
      <c r="I147" s="272"/>
      <c r="J147" s="273">
        <f>ROUND(I147*H147,2)</f>
        <v>0</v>
      </c>
      <c r="K147" s="274"/>
      <c r="L147" s="275"/>
      <c r="M147" s="276" t="s">
        <v>19</v>
      </c>
      <c r="N147" s="277" t="s">
        <v>44</v>
      </c>
      <c r="O147" s="85"/>
      <c r="P147" s="224">
        <f>O147*H147</f>
        <v>0</v>
      </c>
      <c r="Q147" s="224">
        <v>0.001</v>
      </c>
      <c r="R147" s="224">
        <f>Q147*H147</f>
        <v>0.033912</v>
      </c>
      <c r="S147" s="224">
        <v>0</v>
      </c>
      <c r="T147" s="225">
        <f>S147*H147</f>
        <v>0</v>
      </c>
      <c r="U147" s="39"/>
      <c r="V147" s="39"/>
      <c r="W147" s="39"/>
      <c r="X147" s="39"/>
      <c r="Y147" s="39"/>
      <c r="Z147" s="39"/>
      <c r="AA147" s="39"/>
      <c r="AB147" s="39"/>
      <c r="AC147" s="39"/>
      <c r="AD147" s="39"/>
      <c r="AE147" s="39"/>
      <c r="AR147" s="226" t="s">
        <v>239</v>
      </c>
      <c r="AT147" s="226" t="s">
        <v>307</v>
      </c>
      <c r="AU147" s="226" t="s">
        <v>83</v>
      </c>
      <c r="AY147" s="18" t="s">
        <v>175</v>
      </c>
      <c r="BE147" s="227">
        <f>IF(N147="základní",J147,0)</f>
        <v>0</v>
      </c>
      <c r="BF147" s="227">
        <f>IF(N147="snížená",J147,0)</f>
        <v>0</v>
      </c>
      <c r="BG147" s="227">
        <f>IF(N147="zákl. přenesená",J147,0)</f>
        <v>0</v>
      </c>
      <c r="BH147" s="227">
        <f>IF(N147="sníž. přenesená",J147,0)</f>
        <v>0</v>
      </c>
      <c r="BI147" s="227">
        <f>IF(N147="nulová",J147,0)</f>
        <v>0</v>
      </c>
      <c r="BJ147" s="18" t="s">
        <v>81</v>
      </c>
      <c r="BK147" s="227">
        <f>ROUND(I147*H147,2)</f>
        <v>0</v>
      </c>
      <c r="BL147" s="18" t="s">
        <v>181</v>
      </c>
      <c r="BM147" s="226" t="s">
        <v>3036</v>
      </c>
    </row>
    <row r="148" spans="1:65" s="2" customFormat="1" ht="16.5" customHeight="1">
      <c r="A148" s="39"/>
      <c r="B148" s="40"/>
      <c r="C148" s="267" t="s">
        <v>531</v>
      </c>
      <c r="D148" s="267" t="s">
        <v>307</v>
      </c>
      <c r="E148" s="268" t="s">
        <v>2144</v>
      </c>
      <c r="F148" s="269" t="s">
        <v>2145</v>
      </c>
      <c r="G148" s="270" t="s">
        <v>358</v>
      </c>
      <c r="H148" s="271">
        <v>24</v>
      </c>
      <c r="I148" s="272"/>
      <c r="J148" s="273">
        <f>ROUND(I148*H148,2)</f>
        <v>0</v>
      </c>
      <c r="K148" s="274"/>
      <c r="L148" s="275"/>
      <c r="M148" s="276" t="s">
        <v>19</v>
      </c>
      <c r="N148" s="277" t="s">
        <v>44</v>
      </c>
      <c r="O148" s="85"/>
      <c r="P148" s="224">
        <f>O148*H148</f>
        <v>0</v>
      </c>
      <c r="Q148" s="224">
        <v>0.0004</v>
      </c>
      <c r="R148" s="224">
        <f>Q148*H148</f>
        <v>0.009600000000000001</v>
      </c>
      <c r="S148" s="224">
        <v>0</v>
      </c>
      <c r="T148" s="225">
        <f>S148*H148</f>
        <v>0</v>
      </c>
      <c r="U148" s="39"/>
      <c r="V148" s="39"/>
      <c r="W148" s="39"/>
      <c r="X148" s="39"/>
      <c r="Y148" s="39"/>
      <c r="Z148" s="39"/>
      <c r="AA148" s="39"/>
      <c r="AB148" s="39"/>
      <c r="AC148" s="39"/>
      <c r="AD148" s="39"/>
      <c r="AE148" s="39"/>
      <c r="AR148" s="226" t="s">
        <v>239</v>
      </c>
      <c r="AT148" s="226" t="s">
        <v>307</v>
      </c>
      <c r="AU148" s="226" t="s">
        <v>83</v>
      </c>
      <c r="AY148" s="18" t="s">
        <v>175</v>
      </c>
      <c r="BE148" s="227">
        <f>IF(N148="základní",J148,0)</f>
        <v>0</v>
      </c>
      <c r="BF148" s="227">
        <f>IF(N148="snížená",J148,0)</f>
        <v>0</v>
      </c>
      <c r="BG148" s="227">
        <f>IF(N148="zákl. přenesená",J148,0)</f>
        <v>0</v>
      </c>
      <c r="BH148" s="227">
        <f>IF(N148="sníž. přenesená",J148,0)</f>
        <v>0</v>
      </c>
      <c r="BI148" s="227">
        <f>IF(N148="nulová",J148,0)</f>
        <v>0</v>
      </c>
      <c r="BJ148" s="18" t="s">
        <v>81</v>
      </c>
      <c r="BK148" s="227">
        <f>ROUND(I148*H148,2)</f>
        <v>0</v>
      </c>
      <c r="BL148" s="18" t="s">
        <v>181</v>
      </c>
      <c r="BM148" s="226" t="s">
        <v>3037</v>
      </c>
    </row>
    <row r="149" spans="1:65" s="2" customFormat="1" ht="24.15" customHeight="1">
      <c r="A149" s="39"/>
      <c r="B149" s="40"/>
      <c r="C149" s="214" t="s">
        <v>535</v>
      </c>
      <c r="D149" s="214" t="s">
        <v>177</v>
      </c>
      <c r="E149" s="215" t="s">
        <v>2147</v>
      </c>
      <c r="F149" s="216" t="s">
        <v>2148</v>
      </c>
      <c r="G149" s="217" t="s">
        <v>342</v>
      </c>
      <c r="H149" s="218">
        <v>80</v>
      </c>
      <c r="I149" s="219"/>
      <c r="J149" s="220">
        <f>ROUND(I149*H149,2)</f>
        <v>0</v>
      </c>
      <c r="K149" s="221"/>
      <c r="L149" s="45"/>
      <c r="M149" s="222" t="s">
        <v>19</v>
      </c>
      <c r="N149" s="223" t="s">
        <v>44</v>
      </c>
      <c r="O149" s="85"/>
      <c r="P149" s="224">
        <f>O149*H149</f>
        <v>0</v>
      </c>
      <c r="Q149" s="224">
        <v>0</v>
      </c>
      <c r="R149" s="224">
        <f>Q149*H149</f>
        <v>0</v>
      </c>
      <c r="S149" s="224">
        <v>0</v>
      </c>
      <c r="T149" s="225">
        <f>S149*H149</f>
        <v>0</v>
      </c>
      <c r="U149" s="39"/>
      <c r="V149" s="39"/>
      <c r="W149" s="39"/>
      <c r="X149" s="39"/>
      <c r="Y149" s="39"/>
      <c r="Z149" s="39"/>
      <c r="AA149" s="39"/>
      <c r="AB149" s="39"/>
      <c r="AC149" s="39"/>
      <c r="AD149" s="39"/>
      <c r="AE149" s="39"/>
      <c r="AR149" s="226" t="s">
        <v>181</v>
      </c>
      <c r="AT149" s="226" t="s">
        <v>177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3038</v>
      </c>
    </row>
    <row r="150" spans="1:65" s="2" customFormat="1" ht="24.15" customHeight="1">
      <c r="A150" s="39"/>
      <c r="B150" s="40"/>
      <c r="C150" s="267" t="s">
        <v>540</v>
      </c>
      <c r="D150" s="267" t="s">
        <v>307</v>
      </c>
      <c r="E150" s="268" t="s">
        <v>2150</v>
      </c>
      <c r="F150" s="269" t="s">
        <v>2151</v>
      </c>
      <c r="G150" s="270" t="s">
        <v>342</v>
      </c>
      <c r="H150" s="271">
        <v>34.5</v>
      </c>
      <c r="I150" s="272"/>
      <c r="J150" s="273">
        <f>ROUND(I150*H150,2)</f>
        <v>0</v>
      </c>
      <c r="K150" s="274"/>
      <c r="L150" s="275"/>
      <c r="M150" s="276" t="s">
        <v>19</v>
      </c>
      <c r="N150" s="277" t="s">
        <v>44</v>
      </c>
      <c r="O150" s="85"/>
      <c r="P150" s="224">
        <f>O150*H150</f>
        <v>0</v>
      </c>
      <c r="Q150" s="224">
        <v>0.00022</v>
      </c>
      <c r="R150" s="224">
        <f>Q150*H150</f>
        <v>0.00759</v>
      </c>
      <c r="S150" s="224">
        <v>0</v>
      </c>
      <c r="T150" s="225">
        <f>S150*H150</f>
        <v>0</v>
      </c>
      <c r="U150" s="39"/>
      <c r="V150" s="39"/>
      <c r="W150" s="39"/>
      <c r="X150" s="39"/>
      <c r="Y150" s="39"/>
      <c r="Z150" s="39"/>
      <c r="AA150" s="39"/>
      <c r="AB150" s="39"/>
      <c r="AC150" s="39"/>
      <c r="AD150" s="39"/>
      <c r="AE150" s="39"/>
      <c r="AR150" s="226" t="s">
        <v>239</v>
      </c>
      <c r="AT150" s="226" t="s">
        <v>307</v>
      </c>
      <c r="AU150" s="226" t="s">
        <v>83</v>
      </c>
      <c r="AY150" s="18" t="s">
        <v>175</v>
      </c>
      <c r="BE150" s="227">
        <f>IF(N150="základní",J150,0)</f>
        <v>0</v>
      </c>
      <c r="BF150" s="227">
        <f>IF(N150="snížená",J150,0)</f>
        <v>0</v>
      </c>
      <c r="BG150" s="227">
        <f>IF(N150="zákl. přenesená",J150,0)</f>
        <v>0</v>
      </c>
      <c r="BH150" s="227">
        <f>IF(N150="sníž. přenesená",J150,0)</f>
        <v>0</v>
      </c>
      <c r="BI150" s="227">
        <f>IF(N150="nulová",J150,0)</f>
        <v>0</v>
      </c>
      <c r="BJ150" s="18" t="s">
        <v>81</v>
      </c>
      <c r="BK150" s="227">
        <f>ROUND(I150*H150,2)</f>
        <v>0</v>
      </c>
      <c r="BL150" s="18" t="s">
        <v>181</v>
      </c>
      <c r="BM150" s="226" t="s">
        <v>3039</v>
      </c>
    </row>
    <row r="151" spans="1:65" s="2" customFormat="1" ht="24.15" customHeight="1">
      <c r="A151" s="39"/>
      <c r="B151" s="40"/>
      <c r="C151" s="267" t="s">
        <v>544</v>
      </c>
      <c r="D151" s="267" t="s">
        <v>307</v>
      </c>
      <c r="E151" s="268" t="s">
        <v>2153</v>
      </c>
      <c r="F151" s="269" t="s">
        <v>2154</v>
      </c>
      <c r="G151" s="270" t="s">
        <v>342</v>
      </c>
      <c r="H151" s="271">
        <v>57.5</v>
      </c>
      <c r="I151" s="272"/>
      <c r="J151" s="273">
        <f>ROUND(I151*H151,2)</f>
        <v>0</v>
      </c>
      <c r="K151" s="274"/>
      <c r="L151" s="275"/>
      <c r="M151" s="276" t="s">
        <v>19</v>
      </c>
      <c r="N151" s="277" t="s">
        <v>44</v>
      </c>
      <c r="O151" s="85"/>
      <c r="P151" s="224">
        <f>O151*H151</f>
        <v>0</v>
      </c>
      <c r="Q151" s="224">
        <v>9E-05</v>
      </c>
      <c r="R151" s="224">
        <f>Q151*H151</f>
        <v>0.005175</v>
      </c>
      <c r="S151" s="224">
        <v>0</v>
      </c>
      <c r="T151" s="225">
        <f>S151*H151</f>
        <v>0</v>
      </c>
      <c r="U151" s="39"/>
      <c r="V151" s="39"/>
      <c r="W151" s="39"/>
      <c r="X151" s="39"/>
      <c r="Y151" s="39"/>
      <c r="Z151" s="39"/>
      <c r="AA151" s="39"/>
      <c r="AB151" s="39"/>
      <c r="AC151" s="39"/>
      <c r="AD151" s="39"/>
      <c r="AE151" s="39"/>
      <c r="AR151" s="226" t="s">
        <v>239</v>
      </c>
      <c r="AT151" s="226" t="s">
        <v>307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3040</v>
      </c>
    </row>
    <row r="152" spans="1:65" s="2" customFormat="1" ht="24.15" customHeight="1">
      <c r="A152" s="39"/>
      <c r="B152" s="40"/>
      <c r="C152" s="214" t="s">
        <v>549</v>
      </c>
      <c r="D152" s="214" t="s">
        <v>177</v>
      </c>
      <c r="E152" s="215" t="s">
        <v>3041</v>
      </c>
      <c r="F152" s="216" t="s">
        <v>3042</v>
      </c>
      <c r="G152" s="217" t="s">
        <v>342</v>
      </c>
      <c r="H152" s="218">
        <v>63</v>
      </c>
      <c r="I152" s="219"/>
      <c r="J152" s="220">
        <f>ROUND(I152*H152,2)</f>
        <v>0</v>
      </c>
      <c r="K152" s="221"/>
      <c r="L152" s="45"/>
      <c r="M152" s="222" t="s">
        <v>19</v>
      </c>
      <c r="N152" s="223" t="s">
        <v>44</v>
      </c>
      <c r="O152" s="85"/>
      <c r="P152" s="224">
        <f>O152*H152</f>
        <v>0</v>
      </c>
      <c r="Q152" s="224">
        <v>0</v>
      </c>
      <c r="R152" s="224">
        <f>Q152*H152</f>
        <v>0</v>
      </c>
      <c r="S152" s="224">
        <v>0</v>
      </c>
      <c r="T152" s="225">
        <f>S152*H152</f>
        <v>0</v>
      </c>
      <c r="U152" s="39"/>
      <c r="V152" s="39"/>
      <c r="W152" s="39"/>
      <c r="X152" s="39"/>
      <c r="Y152" s="39"/>
      <c r="Z152" s="39"/>
      <c r="AA152" s="39"/>
      <c r="AB152" s="39"/>
      <c r="AC152" s="39"/>
      <c r="AD152" s="39"/>
      <c r="AE152" s="39"/>
      <c r="AR152" s="226" t="s">
        <v>181</v>
      </c>
      <c r="AT152" s="226" t="s">
        <v>177</v>
      </c>
      <c r="AU152" s="226" t="s">
        <v>83</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3043</v>
      </c>
    </row>
    <row r="153" spans="1:65" s="2" customFormat="1" ht="16.5" customHeight="1">
      <c r="A153" s="39"/>
      <c r="B153" s="40"/>
      <c r="C153" s="267" t="s">
        <v>553</v>
      </c>
      <c r="D153" s="267" t="s">
        <v>307</v>
      </c>
      <c r="E153" s="268" t="s">
        <v>3044</v>
      </c>
      <c r="F153" s="269" t="s">
        <v>3045</v>
      </c>
      <c r="G153" s="270" t="s">
        <v>335</v>
      </c>
      <c r="H153" s="271">
        <v>24.885</v>
      </c>
      <c r="I153" s="272"/>
      <c r="J153" s="273">
        <f>ROUND(I153*H153,2)</f>
        <v>0</v>
      </c>
      <c r="K153" s="274"/>
      <c r="L153" s="275"/>
      <c r="M153" s="276" t="s">
        <v>19</v>
      </c>
      <c r="N153" s="277" t="s">
        <v>44</v>
      </c>
      <c r="O153" s="85"/>
      <c r="P153" s="224">
        <f>O153*H153</f>
        <v>0</v>
      </c>
      <c r="Q153" s="224">
        <v>0.001</v>
      </c>
      <c r="R153" s="224">
        <f>Q153*H153</f>
        <v>0.024885</v>
      </c>
      <c r="S153" s="224">
        <v>0</v>
      </c>
      <c r="T153" s="225">
        <f>S153*H153</f>
        <v>0</v>
      </c>
      <c r="U153" s="39"/>
      <c r="V153" s="39"/>
      <c r="W153" s="39"/>
      <c r="X153" s="39"/>
      <c r="Y153" s="39"/>
      <c r="Z153" s="39"/>
      <c r="AA153" s="39"/>
      <c r="AB153" s="39"/>
      <c r="AC153" s="39"/>
      <c r="AD153" s="39"/>
      <c r="AE153" s="39"/>
      <c r="AR153" s="226" t="s">
        <v>239</v>
      </c>
      <c r="AT153" s="226" t="s">
        <v>307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3046</v>
      </c>
    </row>
    <row r="154" spans="1:65" s="2" customFormat="1" ht="16.5" customHeight="1">
      <c r="A154" s="39"/>
      <c r="B154" s="40"/>
      <c r="C154" s="267" t="s">
        <v>558</v>
      </c>
      <c r="D154" s="267" t="s">
        <v>307</v>
      </c>
      <c r="E154" s="268" t="s">
        <v>3047</v>
      </c>
      <c r="F154" s="269" t="s">
        <v>3048</v>
      </c>
      <c r="G154" s="270" t="s">
        <v>358</v>
      </c>
      <c r="H154" s="271">
        <v>8</v>
      </c>
      <c r="I154" s="272"/>
      <c r="J154" s="273">
        <f>ROUND(I154*H154,2)</f>
        <v>0</v>
      </c>
      <c r="K154" s="274"/>
      <c r="L154" s="275"/>
      <c r="M154" s="276" t="s">
        <v>19</v>
      </c>
      <c r="N154" s="277" t="s">
        <v>44</v>
      </c>
      <c r="O154" s="85"/>
      <c r="P154" s="224">
        <f>O154*H154</f>
        <v>0</v>
      </c>
      <c r="Q154" s="224">
        <v>0.00014</v>
      </c>
      <c r="R154" s="224">
        <f>Q154*H154</f>
        <v>0.00112</v>
      </c>
      <c r="S154" s="224">
        <v>0</v>
      </c>
      <c r="T154" s="225">
        <f>S154*H154</f>
        <v>0</v>
      </c>
      <c r="U154" s="39"/>
      <c r="V154" s="39"/>
      <c r="W154" s="39"/>
      <c r="X154" s="39"/>
      <c r="Y154" s="39"/>
      <c r="Z154" s="39"/>
      <c r="AA154" s="39"/>
      <c r="AB154" s="39"/>
      <c r="AC154" s="39"/>
      <c r="AD154" s="39"/>
      <c r="AE154" s="39"/>
      <c r="AR154" s="226" t="s">
        <v>239</v>
      </c>
      <c r="AT154" s="226" t="s">
        <v>307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3049</v>
      </c>
    </row>
    <row r="155" spans="1:65" s="2" customFormat="1" ht="24.15" customHeight="1">
      <c r="A155" s="39"/>
      <c r="B155" s="40"/>
      <c r="C155" s="214" t="s">
        <v>565</v>
      </c>
      <c r="D155" s="214" t="s">
        <v>177</v>
      </c>
      <c r="E155" s="215" t="s">
        <v>2156</v>
      </c>
      <c r="F155" s="216" t="s">
        <v>2157</v>
      </c>
      <c r="G155" s="217" t="s">
        <v>342</v>
      </c>
      <c r="H155" s="218">
        <v>12</v>
      </c>
      <c r="I155" s="219"/>
      <c r="J155" s="220">
        <f>ROUND(I155*H155,2)</f>
        <v>0</v>
      </c>
      <c r="K155" s="221"/>
      <c r="L155" s="45"/>
      <c r="M155" s="222" t="s">
        <v>19</v>
      </c>
      <c r="N155" s="223" t="s">
        <v>44</v>
      </c>
      <c r="O155" s="85"/>
      <c r="P155" s="224">
        <f>O155*H155</f>
        <v>0</v>
      </c>
      <c r="Q155" s="224">
        <v>0</v>
      </c>
      <c r="R155" s="224">
        <f>Q155*H155</f>
        <v>0</v>
      </c>
      <c r="S155" s="224">
        <v>0</v>
      </c>
      <c r="T155" s="225">
        <f>S155*H155</f>
        <v>0</v>
      </c>
      <c r="U155" s="39"/>
      <c r="V155" s="39"/>
      <c r="W155" s="39"/>
      <c r="X155" s="39"/>
      <c r="Y155" s="39"/>
      <c r="Z155" s="39"/>
      <c r="AA155" s="39"/>
      <c r="AB155" s="39"/>
      <c r="AC155" s="39"/>
      <c r="AD155" s="39"/>
      <c r="AE155" s="39"/>
      <c r="AR155" s="226" t="s">
        <v>181</v>
      </c>
      <c r="AT155" s="226" t="s">
        <v>177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3050</v>
      </c>
    </row>
    <row r="156" spans="1:65" s="2" customFormat="1" ht="16.5" customHeight="1">
      <c r="A156" s="39"/>
      <c r="B156" s="40"/>
      <c r="C156" s="267" t="s">
        <v>569</v>
      </c>
      <c r="D156" s="267" t="s">
        <v>307</v>
      </c>
      <c r="E156" s="268" t="s">
        <v>1106</v>
      </c>
      <c r="F156" s="269" t="s">
        <v>1107</v>
      </c>
      <c r="G156" s="270" t="s">
        <v>335</v>
      </c>
      <c r="H156" s="271">
        <v>7.404</v>
      </c>
      <c r="I156" s="272"/>
      <c r="J156" s="273">
        <f>ROUND(I156*H156,2)</f>
        <v>0</v>
      </c>
      <c r="K156" s="274"/>
      <c r="L156" s="275"/>
      <c r="M156" s="276" t="s">
        <v>19</v>
      </c>
      <c r="N156" s="277" t="s">
        <v>44</v>
      </c>
      <c r="O156" s="85"/>
      <c r="P156" s="224">
        <f>O156*H156</f>
        <v>0</v>
      </c>
      <c r="Q156" s="224">
        <v>0.001</v>
      </c>
      <c r="R156" s="224">
        <f>Q156*H156</f>
        <v>0.007404</v>
      </c>
      <c r="S156" s="224">
        <v>0</v>
      </c>
      <c r="T156" s="225">
        <f>S156*H156</f>
        <v>0</v>
      </c>
      <c r="U156" s="39"/>
      <c r="V156" s="39"/>
      <c r="W156" s="39"/>
      <c r="X156" s="39"/>
      <c r="Y156" s="39"/>
      <c r="Z156" s="39"/>
      <c r="AA156" s="39"/>
      <c r="AB156" s="39"/>
      <c r="AC156" s="39"/>
      <c r="AD156" s="39"/>
      <c r="AE156" s="39"/>
      <c r="AR156" s="226" t="s">
        <v>239</v>
      </c>
      <c r="AT156" s="226" t="s">
        <v>307</v>
      </c>
      <c r="AU156" s="226" t="s">
        <v>83</v>
      </c>
      <c r="AY156" s="18" t="s">
        <v>175</v>
      </c>
      <c r="BE156" s="227">
        <f>IF(N156="základní",J156,0)</f>
        <v>0</v>
      </c>
      <c r="BF156" s="227">
        <f>IF(N156="snížená",J156,0)</f>
        <v>0</v>
      </c>
      <c r="BG156" s="227">
        <f>IF(N156="zákl. přenesená",J156,0)</f>
        <v>0</v>
      </c>
      <c r="BH156" s="227">
        <f>IF(N156="sníž. přenesená",J156,0)</f>
        <v>0</v>
      </c>
      <c r="BI156" s="227">
        <f>IF(N156="nulová",J156,0)</f>
        <v>0</v>
      </c>
      <c r="BJ156" s="18" t="s">
        <v>81</v>
      </c>
      <c r="BK156" s="227">
        <f>ROUND(I156*H156,2)</f>
        <v>0</v>
      </c>
      <c r="BL156" s="18" t="s">
        <v>181</v>
      </c>
      <c r="BM156" s="226" t="s">
        <v>3051</v>
      </c>
    </row>
    <row r="157" spans="1:65" s="2" customFormat="1" ht="16.5" customHeight="1">
      <c r="A157" s="39"/>
      <c r="B157" s="40"/>
      <c r="C157" s="267" t="s">
        <v>574</v>
      </c>
      <c r="D157" s="267" t="s">
        <v>307</v>
      </c>
      <c r="E157" s="268" t="s">
        <v>2160</v>
      </c>
      <c r="F157" s="269" t="s">
        <v>2161</v>
      </c>
      <c r="G157" s="270" t="s">
        <v>358</v>
      </c>
      <c r="H157" s="271">
        <v>8</v>
      </c>
      <c r="I157" s="272"/>
      <c r="J157" s="273">
        <f>ROUND(I157*H157,2)</f>
        <v>0</v>
      </c>
      <c r="K157" s="274"/>
      <c r="L157" s="275"/>
      <c r="M157" s="276" t="s">
        <v>19</v>
      </c>
      <c r="N157" s="277" t="s">
        <v>44</v>
      </c>
      <c r="O157" s="85"/>
      <c r="P157" s="224">
        <f>O157*H157</f>
        <v>0</v>
      </c>
      <c r="Q157" s="224">
        <v>0.00013</v>
      </c>
      <c r="R157" s="224">
        <f>Q157*H157</f>
        <v>0.00104</v>
      </c>
      <c r="S157" s="224">
        <v>0</v>
      </c>
      <c r="T157" s="225">
        <f>S157*H157</f>
        <v>0</v>
      </c>
      <c r="U157" s="39"/>
      <c r="V157" s="39"/>
      <c r="W157" s="39"/>
      <c r="X157" s="39"/>
      <c r="Y157" s="39"/>
      <c r="Z157" s="39"/>
      <c r="AA157" s="39"/>
      <c r="AB157" s="39"/>
      <c r="AC157" s="39"/>
      <c r="AD157" s="39"/>
      <c r="AE157" s="39"/>
      <c r="AR157" s="226" t="s">
        <v>239</v>
      </c>
      <c r="AT157" s="226" t="s">
        <v>307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3052</v>
      </c>
    </row>
    <row r="158" spans="1:65" s="2" customFormat="1" ht="16.5" customHeight="1">
      <c r="A158" s="39"/>
      <c r="B158" s="40"/>
      <c r="C158" s="214" t="s">
        <v>581</v>
      </c>
      <c r="D158" s="214" t="s">
        <v>177</v>
      </c>
      <c r="E158" s="215" t="s">
        <v>2163</v>
      </c>
      <c r="F158" s="216" t="s">
        <v>2164</v>
      </c>
      <c r="G158" s="217" t="s">
        <v>358</v>
      </c>
      <c r="H158" s="218">
        <v>36</v>
      </c>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3053</v>
      </c>
    </row>
    <row r="159" spans="1:65" s="2" customFormat="1" ht="24.15" customHeight="1">
      <c r="A159" s="39"/>
      <c r="B159" s="40"/>
      <c r="C159" s="267" t="s">
        <v>587</v>
      </c>
      <c r="D159" s="267" t="s">
        <v>307</v>
      </c>
      <c r="E159" s="268" t="s">
        <v>1112</v>
      </c>
      <c r="F159" s="269" t="s">
        <v>1113</v>
      </c>
      <c r="G159" s="270" t="s">
        <v>358</v>
      </c>
      <c r="H159" s="271">
        <v>8</v>
      </c>
      <c r="I159" s="272"/>
      <c r="J159" s="273">
        <f>ROUND(I159*H159,2)</f>
        <v>0</v>
      </c>
      <c r="K159" s="274"/>
      <c r="L159" s="275"/>
      <c r="M159" s="276" t="s">
        <v>19</v>
      </c>
      <c r="N159" s="277" t="s">
        <v>44</v>
      </c>
      <c r="O159" s="85"/>
      <c r="P159" s="224">
        <f>O159*H159</f>
        <v>0</v>
      </c>
      <c r="Q159" s="224">
        <v>0.0007</v>
      </c>
      <c r="R159" s="224">
        <f>Q159*H159</f>
        <v>0.0056</v>
      </c>
      <c r="S159" s="224">
        <v>0</v>
      </c>
      <c r="T159" s="225">
        <f>S159*H159</f>
        <v>0</v>
      </c>
      <c r="U159" s="39"/>
      <c r="V159" s="39"/>
      <c r="W159" s="39"/>
      <c r="X159" s="39"/>
      <c r="Y159" s="39"/>
      <c r="Z159" s="39"/>
      <c r="AA159" s="39"/>
      <c r="AB159" s="39"/>
      <c r="AC159" s="39"/>
      <c r="AD159" s="39"/>
      <c r="AE159" s="39"/>
      <c r="AR159" s="226" t="s">
        <v>239</v>
      </c>
      <c r="AT159" s="226" t="s">
        <v>307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3054</v>
      </c>
    </row>
    <row r="160" spans="1:65" s="2" customFormat="1" ht="16.5" customHeight="1">
      <c r="A160" s="39"/>
      <c r="B160" s="40"/>
      <c r="C160" s="267" t="s">
        <v>592</v>
      </c>
      <c r="D160" s="267" t="s">
        <v>307</v>
      </c>
      <c r="E160" s="268" t="s">
        <v>3055</v>
      </c>
      <c r="F160" s="269" t="s">
        <v>3056</v>
      </c>
      <c r="G160" s="270" t="s">
        <v>358</v>
      </c>
      <c r="H160" s="271">
        <v>28</v>
      </c>
      <c r="I160" s="272"/>
      <c r="J160" s="273">
        <f>ROUND(I160*H160,2)</f>
        <v>0</v>
      </c>
      <c r="K160" s="274"/>
      <c r="L160" s="275"/>
      <c r="M160" s="276" t="s">
        <v>19</v>
      </c>
      <c r="N160" s="277" t="s">
        <v>44</v>
      </c>
      <c r="O160" s="85"/>
      <c r="P160" s="224">
        <f>O160*H160</f>
        <v>0</v>
      </c>
      <c r="Q160" s="224">
        <v>0.00014</v>
      </c>
      <c r="R160" s="224">
        <f>Q160*H160</f>
        <v>0.00392</v>
      </c>
      <c r="S160" s="224">
        <v>0</v>
      </c>
      <c r="T160" s="225">
        <f>S160*H160</f>
        <v>0</v>
      </c>
      <c r="U160" s="39"/>
      <c r="V160" s="39"/>
      <c r="W160" s="39"/>
      <c r="X160" s="39"/>
      <c r="Y160" s="39"/>
      <c r="Z160" s="39"/>
      <c r="AA160" s="39"/>
      <c r="AB160" s="39"/>
      <c r="AC160" s="39"/>
      <c r="AD160" s="39"/>
      <c r="AE160" s="39"/>
      <c r="AR160" s="226" t="s">
        <v>239</v>
      </c>
      <c r="AT160" s="226" t="s">
        <v>307</v>
      </c>
      <c r="AU160" s="226" t="s">
        <v>83</v>
      </c>
      <c r="AY160" s="18" t="s">
        <v>175</v>
      </c>
      <c r="BE160" s="227">
        <f>IF(N160="základní",J160,0)</f>
        <v>0</v>
      </c>
      <c r="BF160" s="227">
        <f>IF(N160="snížená",J160,0)</f>
        <v>0</v>
      </c>
      <c r="BG160" s="227">
        <f>IF(N160="zákl. přenesená",J160,0)</f>
        <v>0</v>
      </c>
      <c r="BH160" s="227">
        <f>IF(N160="sníž. přenesená",J160,0)</f>
        <v>0</v>
      </c>
      <c r="BI160" s="227">
        <f>IF(N160="nulová",J160,0)</f>
        <v>0</v>
      </c>
      <c r="BJ160" s="18" t="s">
        <v>81</v>
      </c>
      <c r="BK160" s="227">
        <f>ROUND(I160*H160,2)</f>
        <v>0</v>
      </c>
      <c r="BL160" s="18" t="s">
        <v>181</v>
      </c>
      <c r="BM160" s="226" t="s">
        <v>3057</v>
      </c>
    </row>
    <row r="161" spans="1:65" s="2" customFormat="1" ht="16.5" customHeight="1">
      <c r="A161" s="39"/>
      <c r="B161" s="40"/>
      <c r="C161" s="214" t="s">
        <v>598</v>
      </c>
      <c r="D161" s="214" t="s">
        <v>177</v>
      </c>
      <c r="E161" s="215" t="s">
        <v>2167</v>
      </c>
      <c r="F161" s="216" t="s">
        <v>2168</v>
      </c>
      <c r="G161" s="217" t="s">
        <v>358</v>
      </c>
      <c r="H161" s="218">
        <v>20</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3058</v>
      </c>
    </row>
    <row r="162" spans="1:65" s="2" customFormat="1" ht="24.15" customHeight="1">
      <c r="A162" s="39"/>
      <c r="B162" s="40"/>
      <c r="C162" s="267" t="s">
        <v>603</v>
      </c>
      <c r="D162" s="267" t="s">
        <v>307</v>
      </c>
      <c r="E162" s="268" t="s">
        <v>1118</v>
      </c>
      <c r="F162" s="269" t="s">
        <v>1119</v>
      </c>
      <c r="G162" s="270" t="s">
        <v>358</v>
      </c>
      <c r="H162" s="271">
        <v>4</v>
      </c>
      <c r="I162" s="272"/>
      <c r="J162" s="273">
        <f>ROUND(I162*H162,2)</f>
        <v>0</v>
      </c>
      <c r="K162" s="274"/>
      <c r="L162" s="275"/>
      <c r="M162" s="276" t="s">
        <v>19</v>
      </c>
      <c r="N162" s="277" t="s">
        <v>44</v>
      </c>
      <c r="O162" s="85"/>
      <c r="P162" s="224">
        <f>O162*H162</f>
        <v>0</v>
      </c>
      <c r="Q162" s="224">
        <v>0.00026</v>
      </c>
      <c r="R162" s="224">
        <f>Q162*H162</f>
        <v>0.00104</v>
      </c>
      <c r="S162" s="224">
        <v>0</v>
      </c>
      <c r="T162" s="225">
        <f>S162*H162</f>
        <v>0</v>
      </c>
      <c r="U162" s="39"/>
      <c r="V162" s="39"/>
      <c r="W162" s="39"/>
      <c r="X162" s="39"/>
      <c r="Y162" s="39"/>
      <c r="Z162" s="39"/>
      <c r="AA162" s="39"/>
      <c r="AB162" s="39"/>
      <c r="AC162" s="39"/>
      <c r="AD162" s="39"/>
      <c r="AE162" s="39"/>
      <c r="AR162" s="226" t="s">
        <v>239</v>
      </c>
      <c r="AT162" s="226" t="s">
        <v>307</v>
      </c>
      <c r="AU162" s="226" t="s">
        <v>83</v>
      </c>
      <c r="AY162" s="18" t="s">
        <v>175</v>
      </c>
      <c r="BE162" s="227">
        <f>IF(N162="základní",J162,0)</f>
        <v>0</v>
      </c>
      <c r="BF162" s="227">
        <f>IF(N162="snížená",J162,0)</f>
        <v>0</v>
      </c>
      <c r="BG162" s="227">
        <f>IF(N162="zákl. přenesená",J162,0)</f>
        <v>0</v>
      </c>
      <c r="BH162" s="227">
        <f>IF(N162="sníž. přenesená",J162,0)</f>
        <v>0</v>
      </c>
      <c r="BI162" s="227">
        <f>IF(N162="nulová",J162,0)</f>
        <v>0</v>
      </c>
      <c r="BJ162" s="18" t="s">
        <v>81</v>
      </c>
      <c r="BK162" s="227">
        <f>ROUND(I162*H162,2)</f>
        <v>0</v>
      </c>
      <c r="BL162" s="18" t="s">
        <v>181</v>
      </c>
      <c r="BM162" s="226" t="s">
        <v>3059</v>
      </c>
    </row>
    <row r="163" spans="1:65" s="2" customFormat="1" ht="24.15" customHeight="1">
      <c r="A163" s="39"/>
      <c r="B163" s="40"/>
      <c r="C163" s="267" t="s">
        <v>612</v>
      </c>
      <c r="D163" s="267" t="s">
        <v>307</v>
      </c>
      <c r="E163" s="268" t="s">
        <v>2174</v>
      </c>
      <c r="F163" s="269" t="s">
        <v>2175</v>
      </c>
      <c r="G163" s="270" t="s">
        <v>358</v>
      </c>
      <c r="H163" s="271">
        <v>4</v>
      </c>
      <c r="I163" s="272"/>
      <c r="J163" s="273">
        <f>ROUND(I163*H163,2)</f>
        <v>0</v>
      </c>
      <c r="K163" s="274"/>
      <c r="L163" s="275"/>
      <c r="M163" s="276" t="s">
        <v>19</v>
      </c>
      <c r="N163" s="277" t="s">
        <v>44</v>
      </c>
      <c r="O163" s="85"/>
      <c r="P163" s="224">
        <f>O163*H163</f>
        <v>0</v>
      </c>
      <c r="Q163" s="224">
        <v>0.00018</v>
      </c>
      <c r="R163" s="224">
        <f>Q163*H163</f>
        <v>0.00072</v>
      </c>
      <c r="S163" s="224">
        <v>0</v>
      </c>
      <c r="T163" s="225">
        <f>S163*H163</f>
        <v>0</v>
      </c>
      <c r="U163" s="39"/>
      <c r="V163" s="39"/>
      <c r="W163" s="39"/>
      <c r="X163" s="39"/>
      <c r="Y163" s="39"/>
      <c r="Z163" s="39"/>
      <c r="AA163" s="39"/>
      <c r="AB163" s="39"/>
      <c r="AC163" s="39"/>
      <c r="AD163" s="39"/>
      <c r="AE163" s="39"/>
      <c r="AR163" s="226" t="s">
        <v>239</v>
      </c>
      <c r="AT163" s="226" t="s">
        <v>307</v>
      </c>
      <c r="AU163" s="226" t="s">
        <v>83</v>
      </c>
      <c r="AY163" s="18" t="s">
        <v>175</v>
      </c>
      <c r="BE163" s="227">
        <f>IF(N163="základní",J163,0)</f>
        <v>0</v>
      </c>
      <c r="BF163" s="227">
        <f>IF(N163="snížená",J163,0)</f>
        <v>0</v>
      </c>
      <c r="BG163" s="227">
        <f>IF(N163="zákl. přenesená",J163,0)</f>
        <v>0</v>
      </c>
      <c r="BH163" s="227">
        <f>IF(N163="sníž. přenesená",J163,0)</f>
        <v>0</v>
      </c>
      <c r="BI163" s="227">
        <f>IF(N163="nulová",J163,0)</f>
        <v>0</v>
      </c>
      <c r="BJ163" s="18" t="s">
        <v>81</v>
      </c>
      <c r="BK163" s="227">
        <f>ROUND(I163*H163,2)</f>
        <v>0</v>
      </c>
      <c r="BL163" s="18" t="s">
        <v>181</v>
      </c>
      <c r="BM163" s="226" t="s">
        <v>3060</v>
      </c>
    </row>
    <row r="164" spans="1:65" s="2" customFormat="1" ht="24.15" customHeight="1">
      <c r="A164" s="39"/>
      <c r="B164" s="40"/>
      <c r="C164" s="267" t="s">
        <v>620</v>
      </c>
      <c r="D164" s="267" t="s">
        <v>307</v>
      </c>
      <c r="E164" s="268" t="s">
        <v>3061</v>
      </c>
      <c r="F164" s="269" t="s">
        <v>3062</v>
      </c>
      <c r="G164" s="270" t="s">
        <v>358</v>
      </c>
      <c r="H164" s="271">
        <v>2</v>
      </c>
      <c r="I164" s="272"/>
      <c r="J164" s="273">
        <f>ROUND(I164*H164,2)</f>
        <v>0</v>
      </c>
      <c r="K164" s="274"/>
      <c r="L164" s="275"/>
      <c r="M164" s="276" t="s">
        <v>19</v>
      </c>
      <c r="N164" s="277" t="s">
        <v>44</v>
      </c>
      <c r="O164" s="85"/>
      <c r="P164" s="224">
        <f>O164*H164</f>
        <v>0</v>
      </c>
      <c r="Q164" s="224">
        <v>0.00028</v>
      </c>
      <c r="R164" s="224">
        <f>Q164*H164</f>
        <v>0.00056</v>
      </c>
      <c r="S164" s="224">
        <v>0</v>
      </c>
      <c r="T164" s="225">
        <f>S164*H164</f>
        <v>0</v>
      </c>
      <c r="U164" s="39"/>
      <c r="V164" s="39"/>
      <c r="W164" s="39"/>
      <c r="X164" s="39"/>
      <c r="Y164" s="39"/>
      <c r="Z164" s="39"/>
      <c r="AA164" s="39"/>
      <c r="AB164" s="39"/>
      <c r="AC164" s="39"/>
      <c r="AD164" s="39"/>
      <c r="AE164" s="39"/>
      <c r="AR164" s="226" t="s">
        <v>239</v>
      </c>
      <c r="AT164" s="226" t="s">
        <v>307</v>
      </c>
      <c r="AU164" s="226" t="s">
        <v>83</v>
      </c>
      <c r="AY164" s="18" t="s">
        <v>175</v>
      </c>
      <c r="BE164" s="227">
        <f>IF(N164="základní",J164,0)</f>
        <v>0</v>
      </c>
      <c r="BF164" s="227">
        <f>IF(N164="snížená",J164,0)</f>
        <v>0</v>
      </c>
      <c r="BG164" s="227">
        <f>IF(N164="zákl. přenesená",J164,0)</f>
        <v>0</v>
      </c>
      <c r="BH164" s="227">
        <f>IF(N164="sníž. přenesená",J164,0)</f>
        <v>0</v>
      </c>
      <c r="BI164" s="227">
        <f>IF(N164="nulová",J164,0)</f>
        <v>0</v>
      </c>
      <c r="BJ164" s="18" t="s">
        <v>81</v>
      </c>
      <c r="BK164" s="227">
        <f>ROUND(I164*H164,2)</f>
        <v>0</v>
      </c>
      <c r="BL164" s="18" t="s">
        <v>181</v>
      </c>
      <c r="BM164" s="226" t="s">
        <v>3063</v>
      </c>
    </row>
    <row r="165" spans="1:65" s="2" customFormat="1" ht="21.75" customHeight="1">
      <c r="A165" s="39"/>
      <c r="B165" s="40"/>
      <c r="C165" s="267" t="s">
        <v>626</v>
      </c>
      <c r="D165" s="267" t="s">
        <v>307</v>
      </c>
      <c r="E165" s="268" t="s">
        <v>3064</v>
      </c>
      <c r="F165" s="269" t="s">
        <v>3065</v>
      </c>
      <c r="G165" s="270" t="s">
        <v>358</v>
      </c>
      <c r="H165" s="271">
        <v>2</v>
      </c>
      <c r="I165" s="272"/>
      <c r="J165" s="273">
        <f>ROUND(I165*H165,2)</f>
        <v>0</v>
      </c>
      <c r="K165" s="274"/>
      <c r="L165" s="275"/>
      <c r="M165" s="276" t="s">
        <v>19</v>
      </c>
      <c r="N165" s="277" t="s">
        <v>44</v>
      </c>
      <c r="O165" s="85"/>
      <c r="P165" s="224">
        <f>O165*H165</f>
        <v>0</v>
      </c>
      <c r="Q165" s="224">
        <v>0.0003</v>
      </c>
      <c r="R165" s="224">
        <f>Q165*H165</f>
        <v>0.0006</v>
      </c>
      <c r="S165" s="224">
        <v>0</v>
      </c>
      <c r="T165" s="225">
        <f>S165*H165</f>
        <v>0</v>
      </c>
      <c r="U165" s="39"/>
      <c r="V165" s="39"/>
      <c r="W165" s="39"/>
      <c r="X165" s="39"/>
      <c r="Y165" s="39"/>
      <c r="Z165" s="39"/>
      <c r="AA165" s="39"/>
      <c r="AB165" s="39"/>
      <c r="AC165" s="39"/>
      <c r="AD165" s="39"/>
      <c r="AE165" s="39"/>
      <c r="AR165" s="226" t="s">
        <v>239</v>
      </c>
      <c r="AT165" s="226" t="s">
        <v>307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3066</v>
      </c>
    </row>
    <row r="166" spans="1:65" s="2" customFormat="1" ht="24.15" customHeight="1">
      <c r="A166" s="39"/>
      <c r="B166" s="40"/>
      <c r="C166" s="267" t="s">
        <v>630</v>
      </c>
      <c r="D166" s="267" t="s">
        <v>307</v>
      </c>
      <c r="E166" s="268" t="s">
        <v>3067</v>
      </c>
      <c r="F166" s="269" t="s">
        <v>3068</v>
      </c>
      <c r="G166" s="270" t="s">
        <v>358</v>
      </c>
      <c r="H166" s="271">
        <v>8</v>
      </c>
      <c r="I166" s="272"/>
      <c r="J166" s="273">
        <f>ROUND(I166*H166,2)</f>
        <v>0</v>
      </c>
      <c r="K166" s="274"/>
      <c r="L166" s="275"/>
      <c r="M166" s="276" t="s">
        <v>19</v>
      </c>
      <c r="N166" s="277" t="s">
        <v>44</v>
      </c>
      <c r="O166" s="85"/>
      <c r="P166" s="224">
        <f>O166*H166</f>
        <v>0</v>
      </c>
      <c r="Q166" s="224">
        <v>0.00013</v>
      </c>
      <c r="R166" s="224">
        <f>Q166*H166</f>
        <v>0.00104</v>
      </c>
      <c r="S166" s="224">
        <v>0</v>
      </c>
      <c r="T166" s="225">
        <f>S166*H166</f>
        <v>0</v>
      </c>
      <c r="U166" s="39"/>
      <c r="V166" s="39"/>
      <c r="W166" s="39"/>
      <c r="X166" s="39"/>
      <c r="Y166" s="39"/>
      <c r="Z166" s="39"/>
      <c r="AA166" s="39"/>
      <c r="AB166" s="39"/>
      <c r="AC166" s="39"/>
      <c r="AD166" s="39"/>
      <c r="AE166" s="39"/>
      <c r="AR166" s="226" t="s">
        <v>239</v>
      </c>
      <c r="AT166" s="226" t="s">
        <v>307</v>
      </c>
      <c r="AU166" s="226" t="s">
        <v>83</v>
      </c>
      <c r="AY166" s="18" t="s">
        <v>175</v>
      </c>
      <c r="BE166" s="227">
        <f>IF(N166="základní",J166,0)</f>
        <v>0</v>
      </c>
      <c r="BF166" s="227">
        <f>IF(N166="snížená",J166,0)</f>
        <v>0</v>
      </c>
      <c r="BG166" s="227">
        <f>IF(N166="zákl. přenesená",J166,0)</f>
        <v>0</v>
      </c>
      <c r="BH166" s="227">
        <f>IF(N166="sníž. přenesená",J166,0)</f>
        <v>0</v>
      </c>
      <c r="BI166" s="227">
        <f>IF(N166="nulová",J166,0)</f>
        <v>0</v>
      </c>
      <c r="BJ166" s="18" t="s">
        <v>81</v>
      </c>
      <c r="BK166" s="227">
        <f>ROUND(I166*H166,2)</f>
        <v>0</v>
      </c>
      <c r="BL166" s="18" t="s">
        <v>181</v>
      </c>
      <c r="BM166" s="226" t="s">
        <v>3069</v>
      </c>
    </row>
    <row r="167" spans="1:65" s="2" customFormat="1" ht="24.15" customHeight="1">
      <c r="A167" s="39"/>
      <c r="B167" s="40"/>
      <c r="C167" s="214" t="s">
        <v>636</v>
      </c>
      <c r="D167" s="214" t="s">
        <v>177</v>
      </c>
      <c r="E167" s="215" t="s">
        <v>3070</v>
      </c>
      <c r="F167" s="216" t="s">
        <v>3071</v>
      </c>
      <c r="G167" s="217" t="s">
        <v>358</v>
      </c>
      <c r="H167" s="218">
        <v>4</v>
      </c>
      <c r="I167" s="219"/>
      <c r="J167" s="220">
        <f>ROUND(I167*H167,2)</f>
        <v>0</v>
      </c>
      <c r="K167" s="221"/>
      <c r="L167" s="45"/>
      <c r="M167" s="222" t="s">
        <v>19</v>
      </c>
      <c r="N167" s="223" t="s">
        <v>44</v>
      </c>
      <c r="O167" s="85"/>
      <c r="P167" s="224">
        <f>O167*H167</f>
        <v>0</v>
      </c>
      <c r="Q167" s="224">
        <v>0</v>
      </c>
      <c r="R167" s="224">
        <f>Q167*H167</f>
        <v>0</v>
      </c>
      <c r="S167" s="224">
        <v>0</v>
      </c>
      <c r="T167" s="225">
        <f>S167*H167</f>
        <v>0</v>
      </c>
      <c r="U167" s="39"/>
      <c r="V167" s="39"/>
      <c r="W167" s="39"/>
      <c r="X167" s="39"/>
      <c r="Y167" s="39"/>
      <c r="Z167" s="39"/>
      <c r="AA167" s="39"/>
      <c r="AB167" s="39"/>
      <c r="AC167" s="39"/>
      <c r="AD167" s="39"/>
      <c r="AE167" s="39"/>
      <c r="AR167" s="226" t="s">
        <v>181</v>
      </c>
      <c r="AT167" s="226" t="s">
        <v>177</v>
      </c>
      <c r="AU167" s="226" t="s">
        <v>83</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3072</v>
      </c>
    </row>
    <row r="168" spans="1:65" s="2" customFormat="1" ht="21.75" customHeight="1">
      <c r="A168" s="39"/>
      <c r="B168" s="40"/>
      <c r="C168" s="267" t="s">
        <v>643</v>
      </c>
      <c r="D168" s="267" t="s">
        <v>307</v>
      </c>
      <c r="E168" s="268" t="s">
        <v>3073</v>
      </c>
      <c r="F168" s="269" t="s">
        <v>3074</v>
      </c>
      <c r="G168" s="270" t="s">
        <v>358</v>
      </c>
      <c r="H168" s="271">
        <v>4</v>
      </c>
      <c r="I168" s="272"/>
      <c r="J168" s="273">
        <f>ROUND(I168*H168,2)</f>
        <v>0</v>
      </c>
      <c r="K168" s="274"/>
      <c r="L168" s="275"/>
      <c r="M168" s="276" t="s">
        <v>19</v>
      </c>
      <c r="N168" s="277" t="s">
        <v>44</v>
      </c>
      <c r="O168" s="85"/>
      <c r="P168" s="224">
        <f>O168*H168</f>
        <v>0</v>
      </c>
      <c r="Q168" s="224">
        <v>0.0042</v>
      </c>
      <c r="R168" s="224">
        <f>Q168*H168</f>
        <v>0.0168</v>
      </c>
      <c r="S168" s="224">
        <v>0</v>
      </c>
      <c r="T168" s="225">
        <f>S168*H168</f>
        <v>0</v>
      </c>
      <c r="U168" s="39"/>
      <c r="V168" s="39"/>
      <c r="W168" s="39"/>
      <c r="X168" s="39"/>
      <c r="Y168" s="39"/>
      <c r="Z168" s="39"/>
      <c r="AA168" s="39"/>
      <c r="AB168" s="39"/>
      <c r="AC168" s="39"/>
      <c r="AD168" s="39"/>
      <c r="AE168" s="39"/>
      <c r="AR168" s="226" t="s">
        <v>239</v>
      </c>
      <c r="AT168" s="226" t="s">
        <v>307</v>
      </c>
      <c r="AU168" s="226" t="s">
        <v>83</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3075</v>
      </c>
    </row>
    <row r="169" spans="1:65" s="2" customFormat="1" ht="16.5" customHeight="1">
      <c r="A169" s="39"/>
      <c r="B169" s="40"/>
      <c r="C169" s="267" t="s">
        <v>649</v>
      </c>
      <c r="D169" s="267" t="s">
        <v>307</v>
      </c>
      <c r="E169" s="268" t="s">
        <v>3076</v>
      </c>
      <c r="F169" s="269" t="s">
        <v>3077</v>
      </c>
      <c r="G169" s="270" t="s">
        <v>358</v>
      </c>
      <c r="H169" s="271">
        <v>8</v>
      </c>
      <c r="I169" s="272"/>
      <c r="J169" s="273">
        <f>ROUND(I169*H169,2)</f>
        <v>0</v>
      </c>
      <c r="K169" s="274"/>
      <c r="L169" s="275"/>
      <c r="M169" s="276" t="s">
        <v>19</v>
      </c>
      <c r="N169" s="277" t="s">
        <v>44</v>
      </c>
      <c r="O169" s="85"/>
      <c r="P169" s="224">
        <f>O169*H169</f>
        <v>0</v>
      </c>
      <c r="Q169" s="224">
        <v>0.00032</v>
      </c>
      <c r="R169" s="224">
        <f>Q169*H169</f>
        <v>0.00256</v>
      </c>
      <c r="S169" s="224">
        <v>0</v>
      </c>
      <c r="T169" s="225">
        <f>S169*H169</f>
        <v>0</v>
      </c>
      <c r="U169" s="39"/>
      <c r="V169" s="39"/>
      <c r="W169" s="39"/>
      <c r="X169" s="39"/>
      <c r="Y169" s="39"/>
      <c r="Z169" s="39"/>
      <c r="AA169" s="39"/>
      <c r="AB169" s="39"/>
      <c r="AC169" s="39"/>
      <c r="AD169" s="39"/>
      <c r="AE169" s="39"/>
      <c r="AR169" s="226" t="s">
        <v>239</v>
      </c>
      <c r="AT169" s="226" t="s">
        <v>307</v>
      </c>
      <c r="AU169" s="226" t="s">
        <v>83</v>
      </c>
      <c r="AY169" s="18" t="s">
        <v>175</v>
      </c>
      <c r="BE169" s="227">
        <f>IF(N169="základní",J169,0)</f>
        <v>0</v>
      </c>
      <c r="BF169" s="227">
        <f>IF(N169="snížená",J169,0)</f>
        <v>0</v>
      </c>
      <c r="BG169" s="227">
        <f>IF(N169="zákl. přenesená",J169,0)</f>
        <v>0</v>
      </c>
      <c r="BH169" s="227">
        <f>IF(N169="sníž. přenesená",J169,0)</f>
        <v>0</v>
      </c>
      <c r="BI169" s="227">
        <f>IF(N169="nulová",J169,0)</f>
        <v>0</v>
      </c>
      <c r="BJ169" s="18" t="s">
        <v>81</v>
      </c>
      <c r="BK169" s="227">
        <f>ROUND(I169*H169,2)</f>
        <v>0</v>
      </c>
      <c r="BL169" s="18" t="s">
        <v>181</v>
      </c>
      <c r="BM169" s="226" t="s">
        <v>3078</v>
      </c>
    </row>
    <row r="170" spans="1:65" s="2" customFormat="1" ht="16.5" customHeight="1">
      <c r="A170" s="39"/>
      <c r="B170" s="40"/>
      <c r="C170" s="214" t="s">
        <v>653</v>
      </c>
      <c r="D170" s="214" t="s">
        <v>177</v>
      </c>
      <c r="E170" s="215" t="s">
        <v>2177</v>
      </c>
      <c r="F170" s="216" t="s">
        <v>2178</v>
      </c>
      <c r="G170" s="217" t="s">
        <v>358</v>
      </c>
      <c r="H170" s="218">
        <v>4</v>
      </c>
      <c r="I170" s="219"/>
      <c r="J170" s="220">
        <f>ROUND(I170*H170,2)</f>
        <v>0</v>
      </c>
      <c r="K170" s="221"/>
      <c r="L170" s="45"/>
      <c r="M170" s="222" t="s">
        <v>19</v>
      </c>
      <c r="N170" s="223" t="s">
        <v>44</v>
      </c>
      <c r="O170" s="85"/>
      <c r="P170" s="224">
        <f>O170*H170</f>
        <v>0</v>
      </c>
      <c r="Q170" s="224">
        <v>0</v>
      </c>
      <c r="R170" s="224">
        <f>Q170*H170</f>
        <v>0</v>
      </c>
      <c r="S170" s="224">
        <v>0</v>
      </c>
      <c r="T170" s="225">
        <f>S170*H170</f>
        <v>0</v>
      </c>
      <c r="U170" s="39"/>
      <c r="V170" s="39"/>
      <c r="W170" s="39"/>
      <c r="X170" s="39"/>
      <c r="Y170" s="39"/>
      <c r="Z170" s="39"/>
      <c r="AA170" s="39"/>
      <c r="AB170" s="39"/>
      <c r="AC170" s="39"/>
      <c r="AD170" s="39"/>
      <c r="AE170" s="39"/>
      <c r="AR170" s="226" t="s">
        <v>181</v>
      </c>
      <c r="AT170" s="226" t="s">
        <v>177</v>
      </c>
      <c r="AU170" s="226" t="s">
        <v>83</v>
      </c>
      <c r="AY170" s="18" t="s">
        <v>175</v>
      </c>
      <c r="BE170" s="227">
        <f>IF(N170="základní",J170,0)</f>
        <v>0</v>
      </c>
      <c r="BF170" s="227">
        <f>IF(N170="snížená",J170,0)</f>
        <v>0</v>
      </c>
      <c r="BG170" s="227">
        <f>IF(N170="zákl. přenesená",J170,0)</f>
        <v>0</v>
      </c>
      <c r="BH170" s="227">
        <f>IF(N170="sníž. přenesená",J170,0)</f>
        <v>0</v>
      </c>
      <c r="BI170" s="227">
        <f>IF(N170="nulová",J170,0)</f>
        <v>0</v>
      </c>
      <c r="BJ170" s="18" t="s">
        <v>81</v>
      </c>
      <c r="BK170" s="227">
        <f>ROUND(I170*H170,2)</f>
        <v>0</v>
      </c>
      <c r="BL170" s="18" t="s">
        <v>181</v>
      </c>
      <c r="BM170" s="226" t="s">
        <v>3079</v>
      </c>
    </row>
    <row r="171" spans="1:65" s="2" customFormat="1" ht="21.75" customHeight="1">
      <c r="A171" s="39"/>
      <c r="B171" s="40"/>
      <c r="C171" s="214" t="s">
        <v>657</v>
      </c>
      <c r="D171" s="214" t="s">
        <v>177</v>
      </c>
      <c r="E171" s="215" t="s">
        <v>2180</v>
      </c>
      <c r="F171" s="216" t="s">
        <v>2181</v>
      </c>
      <c r="G171" s="217" t="s">
        <v>358</v>
      </c>
      <c r="H171" s="218">
        <v>8</v>
      </c>
      <c r="I171" s="219"/>
      <c r="J171" s="220">
        <f>ROUND(I171*H171,2)</f>
        <v>0</v>
      </c>
      <c r="K171" s="221"/>
      <c r="L171" s="45"/>
      <c r="M171" s="222" t="s">
        <v>19</v>
      </c>
      <c r="N171" s="223" t="s">
        <v>44</v>
      </c>
      <c r="O171" s="85"/>
      <c r="P171" s="224">
        <f>O171*H171</f>
        <v>0</v>
      </c>
      <c r="Q171" s="224">
        <v>0</v>
      </c>
      <c r="R171" s="224">
        <f>Q171*H171</f>
        <v>0</v>
      </c>
      <c r="S171" s="224">
        <v>0</v>
      </c>
      <c r="T171" s="225">
        <f>S171*H171</f>
        <v>0</v>
      </c>
      <c r="U171" s="39"/>
      <c r="V171" s="39"/>
      <c r="W171" s="39"/>
      <c r="X171" s="39"/>
      <c r="Y171" s="39"/>
      <c r="Z171" s="39"/>
      <c r="AA171" s="39"/>
      <c r="AB171" s="39"/>
      <c r="AC171" s="39"/>
      <c r="AD171" s="39"/>
      <c r="AE171" s="39"/>
      <c r="AR171" s="226" t="s">
        <v>181</v>
      </c>
      <c r="AT171" s="226" t="s">
        <v>177</v>
      </c>
      <c r="AU171" s="226" t="s">
        <v>83</v>
      </c>
      <c r="AY171" s="18" t="s">
        <v>175</v>
      </c>
      <c r="BE171" s="227">
        <f>IF(N171="základní",J171,0)</f>
        <v>0</v>
      </c>
      <c r="BF171" s="227">
        <f>IF(N171="snížená",J171,0)</f>
        <v>0</v>
      </c>
      <c r="BG171" s="227">
        <f>IF(N171="zákl. přenesená",J171,0)</f>
        <v>0</v>
      </c>
      <c r="BH171" s="227">
        <f>IF(N171="sníž. přenesená",J171,0)</f>
        <v>0</v>
      </c>
      <c r="BI171" s="227">
        <f>IF(N171="nulová",J171,0)</f>
        <v>0</v>
      </c>
      <c r="BJ171" s="18" t="s">
        <v>81</v>
      </c>
      <c r="BK171" s="227">
        <f>ROUND(I171*H171,2)</f>
        <v>0</v>
      </c>
      <c r="BL171" s="18" t="s">
        <v>181</v>
      </c>
      <c r="BM171" s="226" t="s">
        <v>3080</v>
      </c>
    </row>
    <row r="172" spans="1:65" s="2" customFormat="1" ht="16.5" customHeight="1">
      <c r="A172" s="39"/>
      <c r="B172" s="40"/>
      <c r="C172" s="267" t="s">
        <v>661</v>
      </c>
      <c r="D172" s="267" t="s">
        <v>307</v>
      </c>
      <c r="E172" s="268" t="s">
        <v>1127</v>
      </c>
      <c r="F172" s="269" t="s">
        <v>1128</v>
      </c>
      <c r="G172" s="270" t="s">
        <v>358</v>
      </c>
      <c r="H172" s="271">
        <v>4</v>
      </c>
      <c r="I172" s="272"/>
      <c r="J172" s="273">
        <f>ROUND(I172*H172,2)</f>
        <v>0</v>
      </c>
      <c r="K172" s="274"/>
      <c r="L172" s="275"/>
      <c r="M172" s="276" t="s">
        <v>19</v>
      </c>
      <c r="N172" s="277" t="s">
        <v>44</v>
      </c>
      <c r="O172" s="85"/>
      <c r="P172" s="224">
        <f>O172*H172</f>
        <v>0</v>
      </c>
      <c r="Q172" s="224">
        <v>0</v>
      </c>
      <c r="R172" s="224">
        <f>Q172*H172</f>
        <v>0</v>
      </c>
      <c r="S172" s="224">
        <v>0</v>
      </c>
      <c r="T172" s="225">
        <f>S172*H172</f>
        <v>0</v>
      </c>
      <c r="U172" s="39"/>
      <c r="V172" s="39"/>
      <c r="W172" s="39"/>
      <c r="X172" s="39"/>
      <c r="Y172" s="39"/>
      <c r="Z172" s="39"/>
      <c r="AA172" s="39"/>
      <c r="AB172" s="39"/>
      <c r="AC172" s="39"/>
      <c r="AD172" s="39"/>
      <c r="AE172" s="39"/>
      <c r="AR172" s="226" t="s">
        <v>239</v>
      </c>
      <c r="AT172" s="226" t="s">
        <v>307</v>
      </c>
      <c r="AU172" s="226" t="s">
        <v>83</v>
      </c>
      <c r="AY172" s="18" t="s">
        <v>175</v>
      </c>
      <c r="BE172" s="227">
        <f>IF(N172="základní",J172,0)</f>
        <v>0</v>
      </c>
      <c r="BF172" s="227">
        <f>IF(N172="snížená",J172,0)</f>
        <v>0</v>
      </c>
      <c r="BG172" s="227">
        <f>IF(N172="zákl. přenesená",J172,0)</f>
        <v>0</v>
      </c>
      <c r="BH172" s="227">
        <f>IF(N172="sníž. přenesená",J172,0)</f>
        <v>0</v>
      </c>
      <c r="BI172" s="227">
        <f>IF(N172="nulová",J172,0)</f>
        <v>0</v>
      </c>
      <c r="BJ172" s="18" t="s">
        <v>81</v>
      </c>
      <c r="BK172" s="227">
        <f>ROUND(I172*H172,2)</f>
        <v>0</v>
      </c>
      <c r="BL172" s="18" t="s">
        <v>181</v>
      </c>
      <c r="BM172" s="226" t="s">
        <v>3081</v>
      </c>
    </row>
    <row r="173" spans="1:65" s="2" customFormat="1" ht="16.5" customHeight="1">
      <c r="A173" s="39"/>
      <c r="B173" s="40"/>
      <c r="C173" s="267" t="s">
        <v>665</v>
      </c>
      <c r="D173" s="267" t="s">
        <v>307</v>
      </c>
      <c r="E173" s="268" t="s">
        <v>2184</v>
      </c>
      <c r="F173" s="269" t="s">
        <v>2185</v>
      </c>
      <c r="G173" s="270" t="s">
        <v>358</v>
      </c>
      <c r="H173" s="271">
        <v>4</v>
      </c>
      <c r="I173" s="272"/>
      <c r="J173" s="273">
        <f>ROUND(I173*H173,2)</f>
        <v>0</v>
      </c>
      <c r="K173" s="274"/>
      <c r="L173" s="275"/>
      <c r="M173" s="276" t="s">
        <v>19</v>
      </c>
      <c r="N173" s="277" t="s">
        <v>44</v>
      </c>
      <c r="O173" s="85"/>
      <c r="P173" s="224">
        <f>O173*H173</f>
        <v>0</v>
      </c>
      <c r="Q173" s="224">
        <v>0</v>
      </c>
      <c r="R173" s="224">
        <f>Q173*H173</f>
        <v>0</v>
      </c>
      <c r="S173" s="224">
        <v>0</v>
      </c>
      <c r="T173" s="225">
        <f>S173*H173</f>
        <v>0</v>
      </c>
      <c r="U173" s="39"/>
      <c r="V173" s="39"/>
      <c r="W173" s="39"/>
      <c r="X173" s="39"/>
      <c r="Y173" s="39"/>
      <c r="Z173" s="39"/>
      <c r="AA173" s="39"/>
      <c r="AB173" s="39"/>
      <c r="AC173" s="39"/>
      <c r="AD173" s="39"/>
      <c r="AE173" s="39"/>
      <c r="AR173" s="226" t="s">
        <v>239</v>
      </c>
      <c r="AT173" s="226" t="s">
        <v>307</v>
      </c>
      <c r="AU173" s="226" t="s">
        <v>83</v>
      </c>
      <c r="AY173" s="18" t="s">
        <v>175</v>
      </c>
      <c r="BE173" s="227">
        <f>IF(N173="základní",J173,0)</f>
        <v>0</v>
      </c>
      <c r="BF173" s="227">
        <f>IF(N173="snížená",J173,0)</f>
        <v>0</v>
      </c>
      <c r="BG173" s="227">
        <f>IF(N173="zákl. přenesená",J173,0)</f>
        <v>0</v>
      </c>
      <c r="BH173" s="227">
        <f>IF(N173="sníž. přenesená",J173,0)</f>
        <v>0</v>
      </c>
      <c r="BI173" s="227">
        <f>IF(N173="nulová",J173,0)</f>
        <v>0</v>
      </c>
      <c r="BJ173" s="18" t="s">
        <v>81</v>
      </c>
      <c r="BK173" s="227">
        <f>ROUND(I173*H173,2)</f>
        <v>0</v>
      </c>
      <c r="BL173" s="18" t="s">
        <v>181</v>
      </c>
      <c r="BM173" s="226" t="s">
        <v>3082</v>
      </c>
    </row>
    <row r="174" spans="1:65" s="2" customFormat="1" ht="16.5" customHeight="1">
      <c r="A174" s="39"/>
      <c r="B174" s="40"/>
      <c r="C174" s="214" t="s">
        <v>672</v>
      </c>
      <c r="D174" s="214" t="s">
        <v>177</v>
      </c>
      <c r="E174" s="215" t="s">
        <v>1161</v>
      </c>
      <c r="F174" s="216" t="s">
        <v>1162</v>
      </c>
      <c r="G174" s="217" t="s">
        <v>1156</v>
      </c>
      <c r="H174" s="285"/>
      <c r="I174" s="219"/>
      <c r="J174" s="220">
        <f>ROUND(I174*H174,2)</f>
        <v>0</v>
      </c>
      <c r="K174" s="221"/>
      <c r="L174" s="45"/>
      <c r="M174" s="222" t="s">
        <v>19</v>
      </c>
      <c r="N174" s="223" t="s">
        <v>44</v>
      </c>
      <c r="O174" s="85"/>
      <c r="P174" s="224">
        <f>O174*H174</f>
        <v>0</v>
      </c>
      <c r="Q174" s="224">
        <v>0</v>
      </c>
      <c r="R174" s="224">
        <f>Q174*H174</f>
        <v>0</v>
      </c>
      <c r="S174" s="224">
        <v>0</v>
      </c>
      <c r="T174" s="225">
        <f>S174*H174</f>
        <v>0</v>
      </c>
      <c r="U174" s="39"/>
      <c r="V174" s="39"/>
      <c r="W174" s="39"/>
      <c r="X174" s="39"/>
      <c r="Y174" s="39"/>
      <c r="Z174" s="39"/>
      <c r="AA174" s="39"/>
      <c r="AB174" s="39"/>
      <c r="AC174" s="39"/>
      <c r="AD174" s="39"/>
      <c r="AE174" s="39"/>
      <c r="AR174" s="226" t="s">
        <v>181</v>
      </c>
      <c r="AT174" s="226" t="s">
        <v>177</v>
      </c>
      <c r="AU174" s="226" t="s">
        <v>83</v>
      </c>
      <c r="AY174" s="18" t="s">
        <v>175</v>
      </c>
      <c r="BE174" s="227">
        <f>IF(N174="základní",J174,0)</f>
        <v>0</v>
      </c>
      <c r="BF174" s="227">
        <f>IF(N174="snížená",J174,0)</f>
        <v>0</v>
      </c>
      <c r="BG174" s="227">
        <f>IF(N174="zákl. přenesená",J174,0)</f>
        <v>0</v>
      </c>
      <c r="BH174" s="227">
        <f>IF(N174="sníž. přenesená",J174,0)</f>
        <v>0</v>
      </c>
      <c r="BI174" s="227">
        <f>IF(N174="nulová",J174,0)</f>
        <v>0</v>
      </c>
      <c r="BJ174" s="18" t="s">
        <v>81</v>
      </c>
      <c r="BK174" s="227">
        <f>ROUND(I174*H174,2)</f>
        <v>0</v>
      </c>
      <c r="BL174" s="18" t="s">
        <v>181</v>
      </c>
      <c r="BM174" s="226" t="s">
        <v>3083</v>
      </c>
    </row>
    <row r="175" spans="1:65" s="2" customFormat="1" ht="16.5" customHeight="1">
      <c r="A175" s="39"/>
      <c r="B175" s="40"/>
      <c r="C175" s="214" t="s">
        <v>678</v>
      </c>
      <c r="D175" s="214" t="s">
        <v>177</v>
      </c>
      <c r="E175" s="215" t="s">
        <v>1164</v>
      </c>
      <c r="F175" s="216" t="s">
        <v>1165</v>
      </c>
      <c r="G175" s="217" t="s">
        <v>1156</v>
      </c>
      <c r="H175" s="285"/>
      <c r="I175" s="219"/>
      <c r="J175" s="220">
        <f>ROUND(I175*H175,2)</f>
        <v>0</v>
      </c>
      <c r="K175" s="221"/>
      <c r="L175" s="45"/>
      <c r="M175" s="222" t="s">
        <v>19</v>
      </c>
      <c r="N175" s="223" t="s">
        <v>44</v>
      </c>
      <c r="O175" s="85"/>
      <c r="P175" s="224">
        <f>O175*H175</f>
        <v>0</v>
      </c>
      <c r="Q175" s="224">
        <v>0</v>
      </c>
      <c r="R175" s="224">
        <f>Q175*H175</f>
        <v>0</v>
      </c>
      <c r="S175" s="224">
        <v>0</v>
      </c>
      <c r="T175" s="225">
        <f>S175*H175</f>
        <v>0</v>
      </c>
      <c r="U175" s="39"/>
      <c r="V175" s="39"/>
      <c r="W175" s="39"/>
      <c r="X175" s="39"/>
      <c r="Y175" s="39"/>
      <c r="Z175" s="39"/>
      <c r="AA175" s="39"/>
      <c r="AB175" s="39"/>
      <c r="AC175" s="39"/>
      <c r="AD175" s="39"/>
      <c r="AE175" s="39"/>
      <c r="AR175" s="226" t="s">
        <v>181</v>
      </c>
      <c r="AT175" s="226" t="s">
        <v>177</v>
      </c>
      <c r="AU175" s="226" t="s">
        <v>83</v>
      </c>
      <c r="AY175" s="18" t="s">
        <v>175</v>
      </c>
      <c r="BE175" s="227">
        <f>IF(N175="základní",J175,0)</f>
        <v>0</v>
      </c>
      <c r="BF175" s="227">
        <f>IF(N175="snížená",J175,0)</f>
        <v>0</v>
      </c>
      <c r="BG175" s="227">
        <f>IF(N175="zákl. přenesená",J175,0)</f>
        <v>0</v>
      </c>
      <c r="BH175" s="227">
        <f>IF(N175="sníž. přenesená",J175,0)</f>
        <v>0</v>
      </c>
      <c r="BI175" s="227">
        <f>IF(N175="nulová",J175,0)</f>
        <v>0</v>
      </c>
      <c r="BJ175" s="18" t="s">
        <v>81</v>
      </c>
      <c r="BK175" s="227">
        <f>ROUND(I175*H175,2)</f>
        <v>0</v>
      </c>
      <c r="BL175" s="18" t="s">
        <v>181</v>
      </c>
      <c r="BM175" s="226" t="s">
        <v>3084</v>
      </c>
    </row>
    <row r="176" spans="1:65" s="2" customFormat="1" ht="16.5" customHeight="1">
      <c r="A176" s="39"/>
      <c r="B176" s="40"/>
      <c r="C176" s="214" t="s">
        <v>686</v>
      </c>
      <c r="D176" s="214" t="s">
        <v>177</v>
      </c>
      <c r="E176" s="215" t="s">
        <v>1167</v>
      </c>
      <c r="F176" s="216" t="s">
        <v>1168</v>
      </c>
      <c r="G176" s="217" t="s">
        <v>1156</v>
      </c>
      <c r="H176" s="285"/>
      <c r="I176" s="219"/>
      <c r="J176" s="220">
        <f>ROUND(I176*H176,2)</f>
        <v>0</v>
      </c>
      <c r="K176" s="221"/>
      <c r="L176" s="45"/>
      <c r="M176" s="222" t="s">
        <v>19</v>
      </c>
      <c r="N176" s="223" t="s">
        <v>44</v>
      </c>
      <c r="O176" s="85"/>
      <c r="P176" s="224">
        <f>O176*H176</f>
        <v>0</v>
      </c>
      <c r="Q176" s="224">
        <v>0</v>
      </c>
      <c r="R176" s="224">
        <f>Q176*H176</f>
        <v>0</v>
      </c>
      <c r="S176" s="224">
        <v>0</v>
      </c>
      <c r="T176" s="225">
        <f>S176*H176</f>
        <v>0</v>
      </c>
      <c r="U176" s="39"/>
      <c r="V176" s="39"/>
      <c r="W176" s="39"/>
      <c r="X176" s="39"/>
      <c r="Y176" s="39"/>
      <c r="Z176" s="39"/>
      <c r="AA176" s="39"/>
      <c r="AB176" s="39"/>
      <c r="AC176" s="39"/>
      <c r="AD176" s="39"/>
      <c r="AE176" s="39"/>
      <c r="AR176" s="226" t="s">
        <v>181</v>
      </c>
      <c r="AT176" s="226" t="s">
        <v>177</v>
      </c>
      <c r="AU176" s="226" t="s">
        <v>83</v>
      </c>
      <c r="AY176" s="18" t="s">
        <v>175</v>
      </c>
      <c r="BE176" s="227">
        <f>IF(N176="základní",J176,0)</f>
        <v>0</v>
      </c>
      <c r="BF176" s="227">
        <f>IF(N176="snížená",J176,0)</f>
        <v>0</v>
      </c>
      <c r="BG176" s="227">
        <f>IF(N176="zákl. přenesená",J176,0)</f>
        <v>0</v>
      </c>
      <c r="BH176" s="227">
        <f>IF(N176="sníž. přenesená",J176,0)</f>
        <v>0</v>
      </c>
      <c r="BI176" s="227">
        <f>IF(N176="nulová",J176,0)</f>
        <v>0</v>
      </c>
      <c r="BJ176" s="18" t="s">
        <v>81</v>
      </c>
      <c r="BK176" s="227">
        <f>ROUND(I176*H176,2)</f>
        <v>0</v>
      </c>
      <c r="BL176" s="18" t="s">
        <v>181</v>
      </c>
      <c r="BM176" s="226" t="s">
        <v>3085</v>
      </c>
    </row>
    <row r="177" spans="1:63" s="12" customFormat="1" ht="20.85" customHeight="1">
      <c r="A177" s="12"/>
      <c r="B177" s="198"/>
      <c r="C177" s="199"/>
      <c r="D177" s="200" t="s">
        <v>72</v>
      </c>
      <c r="E177" s="212" t="s">
        <v>173</v>
      </c>
      <c r="F177" s="212" t="s">
        <v>173</v>
      </c>
      <c r="G177" s="199"/>
      <c r="H177" s="199"/>
      <c r="I177" s="202"/>
      <c r="J177" s="213">
        <f>BK177</f>
        <v>0</v>
      </c>
      <c r="K177" s="199"/>
      <c r="L177" s="204"/>
      <c r="M177" s="205"/>
      <c r="N177" s="206"/>
      <c r="O177" s="206"/>
      <c r="P177" s="207">
        <v>0</v>
      </c>
      <c r="Q177" s="206"/>
      <c r="R177" s="207">
        <v>0</v>
      </c>
      <c r="S177" s="206"/>
      <c r="T177" s="208">
        <v>0</v>
      </c>
      <c r="U177" s="12"/>
      <c r="V177" s="12"/>
      <c r="W177" s="12"/>
      <c r="X177" s="12"/>
      <c r="Y177" s="12"/>
      <c r="Z177" s="12"/>
      <c r="AA177" s="12"/>
      <c r="AB177" s="12"/>
      <c r="AC177" s="12"/>
      <c r="AD177" s="12"/>
      <c r="AE177" s="12"/>
      <c r="AR177" s="209" t="s">
        <v>81</v>
      </c>
      <c r="AT177" s="210" t="s">
        <v>72</v>
      </c>
      <c r="AU177" s="210" t="s">
        <v>83</v>
      </c>
      <c r="AY177" s="209" t="s">
        <v>175</v>
      </c>
      <c r="BK177" s="211">
        <v>0</v>
      </c>
    </row>
    <row r="178" spans="1:63" s="12" customFormat="1" ht="20.85" customHeight="1">
      <c r="A178" s="12"/>
      <c r="B178" s="198"/>
      <c r="C178" s="199"/>
      <c r="D178" s="200" t="s">
        <v>72</v>
      </c>
      <c r="E178" s="212" t="s">
        <v>1235</v>
      </c>
      <c r="F178" s="212" t="s">
        <v>1236</v>
      </c>
      <c r="G178" s="199"/>
      <c r="H178" s="199"/>
      <c r="I178" s="202"/>
      <c r="J178" s="213">
        <f>BK178</f>
        <v>0</v>
      </c>
      <c r="K178" s="199"/>
      <c r="L178" s="204"/>
      <c r="M178" s="205"/>
      <c r="N178" s="206"/>
      <c r="O178" s="206"/>
      <c r="P178" s="207">
        <f>SUM(P179:P184)</f>
        <v>0</v>
      </c>
      <c r="Q178" s="206"/>
      <c r="R178" s="207">
        <f>SUM(R179:R184)</f>
        <v>0</v>
      </c>
      <c r="S178" s="206"/>
      <c r="T178" s="208">
        <f>SUM(T179:T184)</f>
        <v>0</v>
      </c>
      <c r="U178" s="12"/>
      <c r="V178" s="12"/>
      <c r="W178" s="12"/>
      <c r="X178" s="12"/>
      <c r="Y178" s="12"/>
      <c r="Z178" s="12"/>
      <c r="AA178" s="12"/>
      <c r="AB178" s="12"/>
      <c r="AC178" s="12"/>
      <c r="AD178" s="12"/>
      <c r="AE178" s="12"/>
      <c r="AR178" s="209" t="s">
        <v>81</v>
      </c>
      <c r="AT178" s="210" t="s">
        <v>72</v>
      </c>
      <c r="AU178" s="210" t="s">
        <v>83</v>
      </c>
      <c r="AY178" s="209" t="s">
        <v>175</v>
      </c>
      <c r="BK178" s="211">
        <f>SUM(BK179:BK184)</f>
        <v>0</v>
      </c>
    </row>
    <row r="179" spans="1:65" s="2" customFormat="1" ht="16.5" customHeight="1">
      <c r="A179" s="39"/>
      <c r="B179" s="40"/>
      <c r="C179" s="214" t="s">
        <v>691</v>
      </c>
      <c r="D179" s="214" t="s">
        <v>177</v>
      </c>
      <c r="E179" s="215" t="s">
        <v>1237</v>
      </c>
      <c r="F179" s="216" t="s">
        <v>1238</v>
      </c>
      <c r="G179" s="217" t="s">
        <v>1239</v>
      </c>
      <c r="H179" s="218">
        <v>16</v>
      </c>
      <c r="I179" s="219"/>
      <c r="J179" s="220">
        <f>ROUND(I179*H179,2)</f>
        <v>0</v>
      </c>
      <c r="K179" s="221"/>
      <c r="L179" s="45"/>
      <c r="M179" s="222" t="s">
        <v>19</v>
      </c>
      <c r="N179" s="223" t="s">
        <v>44</v>
      </c>
      <c r="O179" s="85"/>
      <c r="P179" s="224">
        <f>O179*H179</f>
        <v>0</v>
      </c>
      <c r="Q179" s="224">
        <v>0</v>
      </c>
      <c r="R179" s="224">
        <f>Q179*H179</f>
        <v>0</v>
      </c>
      <c r="S179" s="224">
        <v>0</v>
      </c>
      <c r="T179" s="225">
        <f>S179*H179</f>
        <v>0</v>
      </c>
      <c r="U179" s="39"/>
      <c r="V179" s="39"/>
      <c r="W179" s="39"/>
      <c r="X179" s="39"/>
      <c r="Y179" s="39"/>
      <c r="Z179" s="39"/>
      <c r="AA179" s="39"/>
      <c r="AB179" s="39"/>
      <c r="AC179" s="39"/>
      <c r="AD179" s="39"/>
      <c r="AE179" s="39"/>
      <c r="AR179" s="226" t="s">
        <v>181</v>
      </c>
      <c r="AT179" s="226" t="s">
        <v>177</v>
      </c>
      <c r="AU179" s="226" t="s">
        <v>191</v>
      </c>
      <c r="AY179" s="18" t="s">
        <v>175</v>
      </c>
      <c r="BE179" s="227">
        <f>IF(N179="základní",J179,0)</f>
        <v>0</v>
      </c>
      <c r="BF179" s="227">
        <f>IF(N179="snížená",J179,0)</f>
        <v>0</v>
      </c>
      <c r="BG179" s="227">
        <f>IF(N179="zákl. přenesená",J179,0)</f>
        <v>0</v>
      </c>
      <c r="BH179" s="227">
        <f>IF(N179="sníž. přenesená",J179,0)</f>
        <v>0</v>
      </c>
      <c r="BI179" s="227">
        <f>IF(N179="nulová",J179,0)</f>
        <v>0</v>
      </c>
      <c r="BJ179" s="18" t="s">
        <v>81</v>
      </c>
      <c r="BK179" s="227">
        <f>ROUND(I179*H179,2)</f>
        <v>0</v>
      </c>
      <c r="BL179" s="18" t="s">
        <v>181</v>
      </c>
      <c r="BM179" s="226" t="s">
        <v>3086</v>
      </c>
    </row>
    <row r="180" spans="1:65" s="2" customFormat="1" ht="16.5" customHeight="1">
      <c r="A180" s="39"/>
      <c r="B180" s="40"/>
      <c r="C180" s="214" t="s">
        <v>697</v>
      </c>
      <c r="D180" s="214" t="s">
        <v>177</v>
      </c>
      <c r="E180" s="215" t="s">
        <v>1241</v>
      </c>
      <c r="F180" s="216" t="s">
        <v>1242</v>
      </c>
      <c r="G180" s="217" t="s">
        <v>358</v>
      </c>
      <c r="H180" s="218">
        <v>1</v>
      </c>
      <c r="I180" s="219"/>
      <c r="J180" s="220">
        <f>ROUND(I180*H180,2)</f>
        <v>0</v>
      </c>
      <c r="K180" s="221"/>
      <c r="L180" s="45"/>
      <c r="M180" s="222" t="s">
        <v>19</v>
      </c>
      <c r="N180" s="223" t="s">
        <v>44</v>
      </c>
      <c r="O180" s="85"/>
      <c r="P180" s="224">
        <f>O180*H180</f>
        <v>0</v>
      </c>
      <c r="Q180" s="224">
        <v>0</v>
      </c>
      <c r="R180" s="224">
        <f>Q180*H180</f>
        <v>0</v>
      </c>
      <c r="S180" s="224">
        <v>0</v>
      </c>
      <c r="T180" s="225">
        <f>S180*H180</f>
        <v>0</v>
      </c>
      <c r="U180" s="39"/>
      <c r="V180" s="39"/>
      <c r="W180" s="39"/>
      <c r="X180" s="39"/>
      <c r="Y180" s="39"/>
      <c r="Z180" s="39"/>
      <c r="AA180" s="39"/>
      <c r="AB180" s="39"/>
      <c r="AC180" s="39"/>
      <c r="AD180" s="39"/>
      <c r="AE180" s="39"/>
      <c r="AR180" s="226" t="s">
        <v>181</v>
      </c>
      <c r="AT180" s="226" t="s">
        <v>177</v>
      </c>
      <c r="AU180" s="226" t="s">
        <v>191</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3087</v>
      </c>
    </row>
    <row r="181" spans="1:65" s="2" customFormat="1" ht="16.5" customHeight="1">
      <c r="A181" s="39"/>
      <c r="B181" s="40"/>
      <c r="C181" s="214" t="s">
        <v>703</v>
      </c>
      <c r="D181" s="214" t="s">
        <v>177</v>
      </c>
      <c r="E181" s="215" t="s">
        <v>1244</v>
      </c>
      <c r="F181" s="216" t="s">
        <v>1245</v>
      </c>
      <c r="G181" s="217" t="s">
        <v>358</v>
      </c>
      <c r="H181" s="218">
        <v>1</v>
      </c>
      <c r="I181" s="219"/>
      <c r="J181" s="220">
        <f>ROUND(I181*H181,2)</f>
        <v>0</v>
      </c>
      <c r="K181" s="221"/>
      <c r="L181" s="45"/>
      <c r="M181" s="222" t="s">
        <v>19</v>
      </c>
      <c r="N181" s="223" t="s">
        <v>44</v>
      </c>
      <c r="O181" s="85"/>
      <c r="P181" s="224">
        <f>O181*H181</f>
        <v>0</v>
      </c>
      <c r="Q181" s="224">
        <v>0</v>
      </c>
      <c r="R181" s="224">
        <f>Q181*H181</f>
        <v>0</v>
      </c>
      <c r="S181" s="224">
        <v>0</v>
      </c>
      <c r="T181" s="225">
        <f>S181*H181</f>
        <v>0</v>
      </c>
      <c r="U181" s="39"/>
      <c r="V181" s="39"/>
      <c r="W181" s="39"/>
      <c r="X181" s="39"/>
      <c r="Y181" s="39"/>
      <c r="Z181" s="39"/>
      <c r="AA181" s="39"/>
      <c r="AB181" s="39"/>
      <c r="AC181" s="39"/>
      <c r="AD181" s="39"/>
      <c r="AE181" s="39"/>
      <c r="AR181" s="226" t="s">
        <v>181</v>
      </c>
      <c r="AT181" s="226" t="s">
        <v>177</v>
      </c>
      <c r="AU181" s="226" t="s">
        <v>191</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3088</v>
      </c>
    </row>
    <row r="182" spans="1:65" s="2" customFormat="1" ht="16.5" customHeight="1">
      <c r="A182" s="39"/>
      <c r="B182" s="40"/>
      <c r="C182" s="214" t="s">
        <v>709</v>
      </c>
      <c r="D182" s="214" t="s">
        <v>177</v>
      </c>
      <c r="E182" s="215" t="s">
        <v>1250</v>
      </c>
      <c r="F182" s="216" t="s">
        <v>1251</v>
      </c>
      <c r="G182" s="217" t="s">
        <v>1252</v>
      </c>
      <c r="H182" s="218">
        <v>1</v>
      </c>
      <c r="I182" s="219"/>
      <c r="J182" s="220">
        <f>ROUND(I182*H182,2)</f>
        <v>0</v>
      </c>
      <c r="K182" s="221"/>
      <c r="L182" s="45"/>
      <c r="M182" s="222" t="s">
        <v>19</v>
      </c>
      <c r="N182" s="223" t="s">
        <v>44</v>
      </c>
      <c r="O182" s="85"/>
      <c r="P182" s="224">
        <f>O182*H182</f>
        <v>0</v>
      </c>
      <c r="Q182" s="224">
        <v>0</v>
      </c>
      <c r="R182" s="224">
        <f>Q182*H182</f>
        <v>0</v>
      </c>
      <c r="S182" s="224">
        <v>0</v>
      </c>
      <c r="T182" s="225">
        <f>S182*H182</f>
        <v>0</v>
      </c>
      <c r="U182" s="39"/>
      <c r="V182" s="39"/>
      <c r="W182" s="39"/>
      <c r="X182" s="39"/>
      <c r="Y182" s="39"/>
      <c r="Z182" s="39"/>
      <c r="AA182" s="39"/>
      <c r="AB182" s="39"/>
      <c r="AC182" s="39"/>
      <c r="AD182" s="39"/>
      <c r="AE182" s="39"/>
      <c r="AR182" s="226" t="s">
        <v>181</v>
      </c>
      <c r="AT182" s="226" t="s">
        <v>177</v>
      </c>
      <c r="AU182" s="226" t="s">
        <v>191</v>
      </c>
      <c r="AY182" s="18" t="s">
        <v>175</v>
      </c>
      <c r="BE182" s="227">
        <f>IF(N182="základní",J182,0)</f>
        <v>0</v>
      </c>
      <c r="BF182" s="227">
        <f>IF(N182="snížená",J182,0)</f>
        <v>0</v>
      </c>
      <c r="BG182" s="227">
        <f>IF(N182="zákl. přenesená",J182,0)</f>
        <v>0</v>
      </c>
      <c r="BH182" s="227">
        <f>IF(N182="sníž. přenesená",J182,0)</f>
        <v>0</v>
      </c>
      <c r="BI182" s="227">
        <f>IF(N182="nulová",J182,0)</f>
        <v>0</v>
      </c>
      <c r="BJ182" s="18" t="s">
        <v>81</v>
      </c>
      <c r="BK182" s="227">
        <f>ROUND(I182*H182,2)</f>
        <v>0</v>
      </c>
      <c r="BL182" s="18" t="s">
        <v>181</v>
      </c>
      <c r="BM182" s="226" t="s">
        <v>3089</v>
      </c>
    </row>
    <row r="183" spans="1:65" s="2" customFormat="1" ht="16.5" customHeight="1">
      <c r="A183" s="39"/>
      <c r="B183" s="40"/>
      <c r="C183" s="214" t="s">
        <v>717</v>
      </c>
      <c r="D183" s="214" t="s">
        <v>177</v>
      </c>
      <c r="E183" s="215" t="s">
        <v>1254</v>
      </c>
      <c r="F183" s="216" t="s">
        <v>1255</v>
      </c>
      <c r="G183" s="217" t="s">
        <v>1239</v>
      </c>
      <c r="H183" s="218">
        <v>4</v>
      </c>
      <c r="I183" s="219"/>
      <c r="J183" s="220">
        <f>ROUND(I183*H183,2)</f>
        <v>0</v>
      </c>
      <c r="K183" s="221"/>
      <c r="L183" s="45"/>
      <c r="M183" s="222" t="s">
        <v>19</v>
      </c>
      <c r="N183" s="223" t="s">
        <v>44</v>
      </c>
      <c r="O183" s="85"/>
      <c r="P183" s="224">
        <f>O183*H183</f>
        <v>0</v>
      </c>
      <c r="Q183" s="224">
        <v>0</v>
      </c>
      <c r="R183" s="224">
        <f>Q183*H183</f>
        <v>0</v>
      </c>
      <c r="S183" s="224">
        <v>0</v>
      </c>
      <c r="T183" s="225">
        <f>S183*H183</f>
        <v>0</v>
      </c>
      <c r="U183" s="39"/>
      <c r="V183" s="39"/>
      <c r="W183" s="39"/>
      <c r="X183" s="39"/>
      <c r="Y183" s="39"/>
      <c r="Z183" s="39"/>
      <c r="AA183" s="39"/>
      <c r="AB183" s="39"/>
      <c r="AC183" s="39"/>
      <c r="AD183" s="39"/>
      <c r="AE183" s="39"/>
      <c r="AR183" s="226" t="s">
        <v>181</v>
      </c>
      <c r="AT183" s="226" t="s">
        <v>177</v>
      </c>
      <c r="AU183" s="226" t="s">
        <v>191</v>
      </c>
      <c r="AY183" s="18" t="s">
        <v>175</v>
      </c>
      <c r="BE183" s="227">
        <f>IF(N183="základní",J183,0)</f>
        <v>0</v>
      </c>
      <c r="BF183" s="227">
        <f>IF(N183="snížená",J183,0)</f>
        <v>0</v>
      </c>
      <c r="BG183" s="227">
        <f>IF(N183="zákl. přenesená",J183,0)</f>
        <v>0</v>
      </c>
      <c r="BH183" s="227">
        <f>IF(N183="sníž. přenesená",J183,0)</f>
        <v>0</v>
      </c>
      <c r="BI183" s="227">
        <f>IF(N183="nulová",J183,0)</f>
        <v>0</v>
      </c>
      <c r="BJ183" s="18" t="s">
        <v>81</v>
      </c>
      <c r="BK183" s="227">
        <f>ROUND(I183*H183,2)</f>
        <v>0</v>
      </c>
      <c r="BL183" s="18" t="s">
        <v>181</v>
      </c>
      <c r="BM183" s="226" t="s">
        <v>3090</v>
      </c>
    </row>
    <row r="184" spans="1:65" s="2" customFormat="1" ht="16.5" customHeight="1">
      <c r="A184" s="39"/>
      <c r="B184" s="40"/>
      <c r="C184" s="214" t="s">
        <v>723</v>
      </c>
      <c r="D184" s="214" t="s">
        <v>177</v>
      </c>
      <c r="E184" s="215" t="s">
        <v>1257</v>
      </c>
      <c r="F184" s="216" t="s">
        <v>1258</v>
      </c>
      <c r="G184" s="217" t="s">
        <v>1239</v>
      </c>
      <c r="H184" s="218">
        <v>4</v>
      </c>
      <c r="I184" s="219"/>
      <c r="J184" s="220">
        <f>ROUND(I184*H184,2)</f>
        <v>0</v>
      </c>
      <c r="K184" s="221"/>
      <c r="L184" s="45"/>
      <c r="M184" s="286" t="s">
        <v>19</v>
      </c>
      <c r="N184" s="287" t="s">
        <v>44</v>
      </c>
      <c r="O184" s="283"/>
      <c r="P184" s="288">
        <f>O184*H184</f>
        <v>0</v>
      </c>
      <c r="Q184" s="288">
        <v>0</v>
      </c>
      <c r="R184" s="288">
        <f>Q184*H184</f>
        <v>0</v>
      </c>
      <c r="S184" s="288">
        <v>0</v>
      </c>
      <c r="T184" s="289">
        <f>S184*H184</f>
        <v>0</v>
      </c>
      <c r="U184" s="39"/>
      <c r="V184" s="39"/>
      <c r="W184" s="39"/>
      <c r="X184" s="39"/>
      <c r="Y184" s="39"/>
      <c r="Z184" s="39"/>
      <c r="AA184" s="39"/>
      <c r="AB184" s="39"/>
      <c r="AC184" s="39"/>
      <c r="AD184" s="39"/>
      <c r="AE184" s="39"/>
      <c r="AR184" s="226" t="s">
        <v>181</v>
      </c>
      <c r="AT184" s="226" t="s">
        <v>177</v>
      </c>
      <c r="AU184" s="226" t="s">
        <v>191</v>
      </c>
      <c r="AY184" s="18" t="s">
        <v>175</v>
      </c>
      <c r="BE184" s="227">
        <f>IF(N184="základní",J184,0)</f>
        <v>0</v>
      </c>
      <c r="BF184" s="227">
        <f>IF(N184="snížená",J184,0)</f>
        <v>0</v>
      </c>
      <c r="BG184" s="227">
        <f>IF(N184="zákl. přenesená",J184,0)</f>
        <v>0</v>
      </c>
      <c r="BH184" s="227">
        <f>IF(N184="sníž. přenesená",J184,0)</f>
        <v>0</v>
      </c>
      <c r="BI184" s="227">
        <f>IF(N184="nulová",J184,0)</f>
        <v>0</v>
      </c>
      <c r="BJ184" s="18" t="s">
        <v>81</v>
      </c>
      <c r="BK184" s="227">
        <f>ROUND(I184*H184,2)</f>
        <v>0</v>
      </c>
      <c r="BL184" s="18" t="s">
        <v>181</v>
      </c>
      <c r="BM184" s="226" t="s">
        <v>3091</v>
      </c>
    </row>
    <row r="185" spans="1:31" s="2" customFormat="1" ht="6.95" customHeight="1">
      <c r="A185" s="39"/>
      <c r="B185" s="60"/>
      <c r="C185" s="61"/>
      <c r="D185" s="61"/>
      <c r="E185" s="61"/>
      <c r="F185" s="61"/>
      <c r="G185" s="61"/>
      <c r="H185" s="61"/>
      <c r="I185" s="61"/>
      <c r="J185" s="61"/>
      <c r="K185" s="61"/>
      <c r="L185" s="45"/>
      <c r="M185" s="39"/>
      <c r="O185" s="39"/>
      <c r="P185" s="39"/>
      <c r="Q185" s="39"/>
      <c r="R185" s="39"/>
      <c r="S185" s="39"/>
      <c r="T185" s="39"/>
      <c r="U185" s="39"/>
      <c r="V185" s="39"/>
      <c r="W185" s="39"/>
      <c r="X185" s="39"/>
      <c r="Y185" s="39"/>
      <c r="Z185" s="39"/>
      <c r="AA185" s="39"/>
      <c r="AB185" s="39"/>
      <c r="AC185" s="39"/>
      <c r="AD185" s="39"/>
      <c r="AE185" s="39"/>
    </row>
  </sheetData>
  <sheetProtection password="CC35" sheet="1" objects="1" scenarios="1" formatColumns="0" formatRows="0" autoFilter="0"/>
  <autoFilter ref="C88:K184"/>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118</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2217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3092</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ROUND(J89,2)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ROUND((SUM(BE89:BE216)),2)</f>
        <v>0</v>
      </c>
      <c r="G35" s="39"/>
      <c r="H35" s="39"/>
      <c r="I35" s="158">
        <v>0.21</v>
      </c>
      <c r="J35" s="157">
        <f>ROUND(((SUM(BE89:BE216))*I35),2)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ROUND((SUM(BF89:BF216)),2)</f>
        <v>0</v>
      </c>
      <c r="G36" s="39"/>
      <c r="H36" s="39"/>
      <c r="I36" s="158">
        <v>0.15</v>
      </c>
      <c r="J36" s="157">
        <f>ROUND(((SUM(BF89:BF216))*I36),2)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ROUND((SUM(BG89:BG216)),2)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ROUND((SUM(BH89:BH216)),2)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ROUND((SUM(BI89:BI216)),2)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2217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D.1.4.2 a - ZTI - vnitřní kanalizace</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statutární město Opava, Horní náměstí 69, Opava</v>
      </c>
      <c r="G58" s="41"/>
      <c r="H58" s="41"/>
      <c r="I58" s="33" t="s">
        <v>32</v>
      </c>
      <c r="J58" s="37" t="str">
        <f>E23</f>
        <v>Agroprojekt Jihlava, spol. s.r.o.</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J89</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3093</v>
      </c>
      <c r="E64" s="178"/>
      <c r="F64" s="178"/>
      <c r="G64" s="178"/>
      <c r="H64" s="178"/>
      <c r="I64" s="178"/>
      <c r="J64" s="179">
        <f>J90</f>
        <v>0</v>
      </c>
      <c r="K64" s="176"/>
      <c r="L64" s="180"/>
      <c r="S64" s="9"/>
      <c r="T64" s="9"/>
      <c r="U64" s="9"/>
      <c r="V64" s="9"/>
      <c r="W64" s="9"/>
      <c r="X64" s="9"/>
      <c r="Y64" s="9"/>
      <c r="Z64" s="9"/>
      <c r="AA64" s="9"/>
      <c r="AB64" s="9"/>
      <c r="AC64" s="9"/>
      <c r="AD64" s="9"/>
      <c r="AE64" s="9"/>
    </row>
    <row r="65" spans="1:31" s="10" customFormat="1" ht="19.9" customHeight="1">
      <c r="A65" s="10"/>
      <c r="B65" s="181"/>
      <c r="C65" s="126"/>
      <c r="D65" s="182" t="s">
        <v>3094</v>
      </c>
      <c r="E65" s="183"/>
      <c r="F65" s="183"/>
      <c r="G65" s="183"/>
      <c r="H65" s="183"/>
      <c r="I65" s="183"/>
      <c r="J65" s="184">
        <f>J91</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3095</v>
      </c>
      <c r="E66" s="183"/>
      <c r="F66" s="183"/>
      <c r="G66" s="183"/>
      <c r="H66" s="183"/>
      <c r="I66" s="183"/>
      <c r="J66" s="184">
        <f>J139</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3096</v>
      </c>
      <c r="E67" s="183"/>
      <c r="F67" s="183"/>
      <c r="G67" s="183"/>
      <c r="H67" s="183"/>
      <c r="I67" s="183"/>
      <c r="J67" s="184">
        <f>J198</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160</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Kylešovice - sběrný dvůr</v>
      </c>
      <c r="F77" s="33"/>
      <c r="G77" s="33"/>
      <c r="H77" s="33"/>
      <c r="I77" s="41"/>
      <c r="J77" s="41"/>
      <c r="K77" s="41"/>
      <c r="L77" s="145"/>
      <c r="S77" s="39"/>
      <c r="T77" s="39"/>
      <c r="U77" s="39"/>
      <c r="V77" s="39"/>
      <c r="W77" s="39"/>
      <c r="X77" s="39"/>
      <c r="Y77" s="39"/>
      <c r="Z77" s="39"/>
      <c r="AA77" s="39"/>
      <c r="AB77" s="39"/>
      <c r="AC77" s="39"/>
      <c r="AD77" s="39"/>
      <c r="AE77" s="39"/>
    </row>
    <row r="78" spans="2:12" s="1" customFormat="1" ht="12" customHeight="1">
      <c r="B78" s="22"/>
      <c r="C78" s="33" t="s">
        <v>141</v>
      </c>
      <c r="D78" s="23"/>
      <c r="E78" s="23"/>
      <c r="F78" s="23"/>
      <c r="G78" s="23"/>
      <c r="H78" s="23"/>
      <c r="I78" s="23"/>
      <c r="J78" s="23"/>
      <c r="K78" s="23"/>
      <c r="L78" s="21"/>
    </row>
    <row r="79" spans="1:31" s="2" customFormat="1" ht="16.5" customHeight="1">
      <c r="A79" s="39"/>
      <c r="B79" s="40"/>
      <c r="C79" s="41"/>
      <c r="D79" s="41"/>
      <c r="E79" s="170" t="s">
        <v>2217</v>
      </c>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1070</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6.5" customHeight="1">
      <c r="A81" s="39"/>
      <c r="B81" s="40"/>
      <c r="C81" s="41"/>
      <c r="D81" s="41"/>
      <c r="E81" s="70" t="str">
        <f>E11</f>
        <v>D.1.4.2 a - ZTI - vnitřní kanalizace</v>
      </c>
      <c r="F81" s="41"/>
      <c r="G81" s="41"/>
      <c r="H81" s="41"/>
      <c r="I81" s="41"/>
      <c r="J81" s="41"/>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21</v>
      </c>
      <c r="D83" s="41"/>
      <c r="E83" s="41"/>
      <c r="F83" s="28" t="str">
        <f>F14</f>
        <v>Kylešovice</v>
      </c>
      <c r="G83" s="41"/>
      <c r="H83" s="41"/>
      <c r="I83" s="33" t="s">
        <v>23</v>
      </c>
      <c r="J83" s="73" t="str">
        <f>IF(J14="","",J14)</f>
        <v>1. 2. 2023</v>
      </c>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25.65" customHeight="1">
      <c r="A85" s="39"/>
      <c r="B85" s="40"/>
      <c r="C85" s="33" t="s">
        <v>25</v>
      </c>
      <c r="D85" s="41"/>
      <c r="E85" s="41"/>
      <c r="F85" s="28" t="str">
        <f>E17</f>
        <v>statutární město Opava, Horní náměstí 69, Opava</v>
      </c>
      <c r="G85" s="41"/>
      <c r="H85" s="41"/>
      <c r="I85" s="33" t="s">
        <v>32</v>
      </c>
      <c r="J85" s="37" t="str">
        <f>E23</f>
        <v>Agroprojekt Jihlava, spol. s.r.o.</v>
      </c>
      <c r="K85" s="41"/>
      <c r="L85" s="145"/>
      <c r="S85" s="39"/>
      <c r="T85" s="39"/>
      <c r="U85" s="39"/>
      <c r="V85" s="39"/>
      <c r="W85" s="39"/>
      <c r="X85" s="39"/>
      <c r="Y85" s="39"/>
      <c r="Z85" s="39"/>
      <c r="AA85" s="39"/>
      <c r="AB85" s="39"/>
      <c r="AC85" s="39"/>
      <c r="AD85" s="39"/>
      <c r="AE85" s="39"/>
    </row>
    <row r="86" spans="1:31" s="2" customFormat="1" ht="25.65" customHeight="1">
      <c r="A86" s="39"/>
      <c r="B86" s="40"/>
      <c r="C86" s="33" t="s">
        <v>30</v>
      </c>
      <c r="D86" s="41"/>
      <c r="E86" s="41"/>
      <c r="F86" s="28" t="str">
        <f>IF(E20="","",E20)</f>
        <v>Vyplň údaj</v>
      </c>
      <c r="G86" s="41"/>
      <c r="H86" s="41"/>
      <c r="I86" s="33" t="s">
        <v>36</v>
      </c>
      <c r="J86" s="37" t="str">
        <f>E26</f>
        <v>Agroprojekt Jihlava, spol. s.r.o.</v>
      </c>
      <c r="K86" s="41"/>
      <c r="L86" s="145"/>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11" customFormat="1" ht="29.25" customHeight="1">
      <c r="A88" s="186"/>
      <c r="B88" s="187"/>
      <c r="C88" s="188" t="s">
        <v>161</v>
      </c>
      <c r="D88" s="189" t="s">
        <v>58</v>
      </c>
      <c r="E88" s="189" t="s">
        <v>54</v>
      </c>
      <c r="F88" s="189" t="s">
        <v>55</v>
      </c>
      <c r="G88" s="189" t="s">
        <v>162</v>
      </c>
      <c r="H88" s="189" t="s">
        <v>163</v>
      </c>
      <c r="I88" s="189" t="s">
        <v>164</v>
      </c>
      <c r="J88" s="190" t="s">
        <v>145</v>
      </c>
      <c r="K88" s="191" t="s">
        <v>165</v>
      </c>
      <c r="L88" s="192"/>
      <c r="M88" s="93" t="s">
        <v>19</v>
      </c>
      <c r="N88" s="94" t="s">
        <v>43</v>
      </c>
      <c r="O88" s="94" t="s">
        <v>166</v>
      </c>
      <c r="P88" s="94" t="s">
        <v>167</v>
      </c>
      <c r="Q88" s="94" t="s">
        <v>168</v>
      </c>
      <c r="R88" s="94" t="s">
        <v>169</v>
      </c>
      <c r="S88" s="94" t="s">
        <v>170</v>
      </c>
      <c r="T88" s="95" t="s">
        <v>171</v>
      </c>
      <c r="U88" s="186"/>
      <c r="V88" s="186"/>
      <c r="W88" s="186"/>
      <c r="X88" s="186"/>
      <c r="Y88" s="186"/>
      <c r="Z88" s="186"/>
      <c r="AA88" s="186"/>
      <c r="AB88" s="186"/>
      <c r="AC88" s="186"/>
      <c r="AD88" s="186"/>
      <c r="AE88" s="186"/>
    </row>
    <row r="89" spans="1:63" s="2" customFormat="1" ht="22.8" customHeight="1">
      <c r="A89" s="39"/>
      <c r="B89" s="40"/>
      <c r="C89" s="100" t="s">
        <v>172</v>
      </c>
      <c r="D89" s="41"/>
      <c r="E89" s="41"/>
      <c r="F89" s="41"/>
      <c r="G89" s="41"/>
      <c r="H89" s="41"/>
      <c r="I89" s="41"/>
      <c r="J89" s="193">
        <f>BK89</f>
        <v>0</v>
      </c>
      <c r="K89" s="41"/>
      <c r="L89" s="45"/>
      <c r="M89" s="96"/>
      <c r="N89" s="194"/>
      <c r="O89" s="97"/>
      <c r="P89" s="195">
        <f>P90</f>
        <v>0</v>
      </c>
      <c r="Q89" s="97"/>
      <c r="R89" s="195">
        <f>R90</f>
        <v>0</v>
      </c>
      <c r="S89" s="97"/>
      <c r="T89" s="196">
        <f>T90</f>
        <v>0</v>
      </c>
      <c r="U89" s="39"/>
      <c r="V89" s="39"/>
      <c r="W89" s="39"/>
      <c r="X89" s="39"/>
      <c r="Y89" s="39"/>
      <c r="Z89" s="39"/>
      <c r="AA89" s="39"/>
      <c r="AB89" s="39"/>
      <c r="AC89" s="39"/>
      <c r="AD89" s="39"/>
      <c r="AE89" s="39"/>
      <c r="AT89" s="18" t="s">
        <v>72</v>
      </c>
      <c r="AU89" s="18" t="s">
        <v>146</v>
      </c>
      <c r="BK89" s="197">
        <f>BK90</f>
        <v>0</v>
      </c>
    </row>
    <row r="90" spans="1:63" s="12" customFormat="1" ht="25.9" customHeight="1">
      <c r="A90" s="12"/>
      <c r="B90" s="198"/>
      <c r="C90" s="199"/>
      <c r="D90" s="200" t="s">
        <v>72</v>
      </c>
      <c r="E90" s="201" t="s">
        <v>3097</v>
      </c>
      <c r="F90" s="201" t="s">
        <v>3098</v>
      </c>
      <c r="G90" s="199"/>
      <c r="H90" s="199"/>
      <c r="I90" s="202"/>
      <c r="J90" s="203">
        <f>BK90</f>
        <v>0</v>
      </c>
      <c r="K90" s="199"/>
      <c r="L90" s="204"/>
      <c r="M90" s="205"/>
      <c r="N90" s="206"/>
      <c r="O90" s="206"/>
      <c r="P90" s="207">
        <f>P91+P139+P198</f>
        <v>0</v>
      </c>
      <c r="Q90" s="206"/>
      <c r="R90" s="207">
        <f>R91+R139+R198</f>
        <v>0</v>
      </c>
      <c r="S90" s="206"/>
      <c r="T90" s="208">
        <f>T91+T139+T198</f>
        <v>0</v>
      </c>
      <c r="U90" s="12"/>
      <c r="V90" s="12"/>
      <c r="W90" s="12"/>
      <c r="X90" s="12"/>
      <c r="Y90" s="12"/>
      <c r="Z90" s="12"/>
      <c r="AA90" s="12"/>
      <c r="AB90" s="12"/>
      <c r="AC90" s="12"/>
      <c r="AD90" s="12"/>
      <c r="AE90" s="12"/>
      <c r="AR90" s="209" t="s">
        <v>81</v>
      </c>
      <c r="AT90" s="210" t="s">
        <v>72</v>
      </c>
      <c r="AU90" s="210" t="s">
        <v>73</v>
      </c>
      <c r="AY90" s="209" t="s">
        <v>175</v>
      </c>
      <c r="BK90" s="211">
        <f>BK91+BK139+BK198</f>
        <v>0</v>
      </c>
    </row>
    <row r="91" spans="1:63" s="12" customFormat="1" ht="22.8" customHeight="1">
      <c r="A91" s="12"/>
      <c r="B91" s="198"/>
      <c r="C91" s="199"/>
      <c r="D91" s="200" t="s">
        <v>72</v>
      </c>
      <c r="E91" s="212" t="s">
        <v>3099</v>
      </c>
      <c r="F91" s="212" t="s">
        <v>3100</v>
      </c>
      <c r="G91" s="199"/>
      <c r="H91" s="199"/>
      <c r="I91" s="202"/>
      <c r="J91" s="213">
        <f>BK91</f>
        <v>0</v>
      </c>
      <c r="K91" s="199"/>
      <c r="L91" s="204"/>
      <c r="M91" s="205"/>
      <c r="N91" s="206"/>
      <c r="O91" s="206"/>
      <c r="P91" s="207">
        <f>SUM(P92:P138)</f>
        <v>0</v>
      </c>
      <c r="Q91" s="206"/>
      <c r="R91" s="207">
        <f>SUM(R92:R138)</f>
        <v>0</v>
      </c>
      <c r="S91" s="206"/>
      <c r="T91" s="208">
        <f>SUM(T92:T138)</f>
        <v>0</v>
      </c>
      <c r="U91" s="12"/>
      <c r="V91" s="12"/>
      <c r="W91" s="12"/>
      <c r="X91" s="12"/>
      <c r="Y91" s="12"/>
      <c r="Z91" s="12"/>
      <c r="AA91" s="12"/>
      <c r="AB91" s="12"/>
      <c r="AC91" s="12"/>
      <c r="AD91" s="12"/>
      <c r="AE91" s="12"/>
      <c r="AR91" s="209" t="s">
        <v>81</v>
      </c>
      <c r="AT91" s="210" t="s">
        <v>72</v>
      </c>
      <c r="AU91" s="210" t="s">
        <v>81</v>
      </c>
      <c r="AY91" s="209" t="s">
        <v>175</v>
      </c>
      <c r="BK91" s="211">
        <f>SUM(BK92:BK138)</f>
        <v>0</v>
      </c>
    </row>
    <row r="92" spans="1:65" s="2" customFormat="1" ht="21.75" customHeight="1">
      <c r="A92" s="39"/>
      <c r="B92" s="40"/>
      <c r="C92" s="214" t="s">
        <v>81</v>
      </c>
      <c r="D92" s="214" t="s">
        <v>177</v>
      </c>
      <c r="E92" s="215" t="s">
        <v>3101</v>
      </c>
      <c r="F92" s="216" t="s">
        <v>3102</v>
      </c>
      <c r="G92" s="217" t="s">
        <v>3103</v>
      </c>
      <c r="H92" s="218">
        <v>1</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3104</v>
      </c>
    </row>
    <row r="93" spans="1:51" s="13" customFormat="1" ht="12">
      <c r="A93" s="13"/>
      <c r="B93" s="233"/>
      <c r="C93" s="234"/>
      <c r="D93" s="235" t="s">
        <v>189</v>
      </c>
      <c r="E93" s="236" t="s">
        <v>19</v>
      </c>
      <c r="F93" s="237" t="s">
        <v>3105</v>
      </c>
      <c r="G93" s="234"/>
      <c r="H93" s="238">
        <v>1</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189</v>
      </c>
      <c r="AU93" s="244" t="s">
        <v>83</v>
      </c>
      <c r="AV93" s="13" t="s">
        <v>83</v>
      </c>
      <c r="AW93" s="13" t="s">
        <v>35</v>
      </c>
      <c r="AX93" s="13" t="s">
        <v>73</v>
      </c>
      <c r="AY93" s="244" t="s">
        <v>175</v>
      </c>
    </row>
    <row r="94" spans="1:51" s="14" customFormat="1" ht="12">
      <c r="A94" s="14"/>
      <c r="B94" s="245"/>
      <c r="C94" s="246"/>
      <c r="D94" s="235" t="s">
        <v>189</v>
      </c>
      <c r="E94" s="247" t="s">
        <v>19</v>
      </c>
      <c r="F94" s="248" t="s">
        <v>198</v>
      </c>
      <c r="G94" s="246"/>
      <c r="H94" s="249">
        <v>1</v>
      </c>
      <c r="I94" s="250"/>
      <c r="J94" s="246"/>
      <c r="K94" s="246"/>
      <c r="L94" s="251"/>
      <c r="M94" s="252"/>
      <c r="N94" s="253"/>
      <c r="O94" s="253"/>
      <c r="P94" s="253"/>
      <c r="Q94" s="253"/>
      <c r="R94" s="253"/>
      <c r="S94" s="253"/>
      <c r="T94" s="254"/>
      <c r="U94" s="14"/>
      <c r="V94" s="14"/>
      <c r="W94" s="14"/>
      <c r="X94" s="14"/>
      <c r="Y94" s="14"/>
      <c r="Z94" s="14"/>
      <c r="AA94" s="14"/>
      <c r="AB94" s="14"/>
      <c r="AC94" s="14"/>
      <c r="AD94" s="14"/>
      <c r="AE94" s="14"/>
      <c r="AT94" s="255" t="s">
        <v>189</v>
      </c>
      <c r="AU94" s="255" t="s">
        <v>83</v>
      </c>
      <c r="AV94" s="14" t="s">
        <v>181</v>
      </c>
      <c r="AW94" s="14" t="s">
        <v>35</v>
      </c>
      <c r="AX94" s="14" t="s">
        <v>81</v>
      </c>
      <c r="AY94" s="255" t="s">
        <v>175</v>
      </c>
    </row>
    <row r="95" spans="1:65" s="2" customFormat="1" ht="24.15" customHeight="1">
      <c r="A95" s="39"/>
      <c r="B95" s="40"/>
      <c r="C95" s="214" t="s">
        <v>83</v>
      </c>
      <c r="D95" s="214" t="s">
        <v>177</v>
      </c>
      <c r="E95" s="215" t="s">
        <v>3106</v>
      </c>
      <c r="F95" s="216" t="s">
        <v>3107</v>
      </c>
      <c r="G95" s="217" t="s">
        <v>342</v>
      </c>
      <c r="H95" s="218">
        <v>13</v>
      </c>
      <c r="I95" s="219"/>
      <c r="J95" s="220">
        <f>ROUND(I95*H95,2)</f>
        <v>0</v>
      </c>
      <c r="K95" s="221"/>
      <c r="L95" s="45"/>
      <c r="M95" s="222" t="s">
        <v>19</v>
      </c>
      <c r="N95" s="223" t="s">
        <v>44</v>
      </c>
      <c r="O95" s="85"/>
      <c r="P95" s="224">
        <f>O95*H95</f>
        <v>0</v>
      </c>
      <c r="Q95" s="224">
        <v>0</v>
      </c>
      <c r="R95" s="224">
        <f>Q95*H95</f>
        <v>0</v>
      </c>
      <c r="S95" s="224">
        <v>0</v>
      </c>
      <c r="T95" s="225">
        <f>S95*H95</f>
        <v>0</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3108</v>
      </c>
    </row>
    <row r="96" spans="1:51" s="13" customFormat="1" ht="12">
      <c r="A96" s="13"/>
      <c r="B96" s="233"/>
      <c r="C96" s="234"/>
      <c r="D96" s="235" t="s">
        <v>189</v>
      </c>
      <c r="E96" s="236" t="s">
        <v>19</v>
      </c>
      <c r="F96" s="237" t="s">
        <v>3109</v>
      </c>
      <c r="G96" s="234"/>
      <c r="H96" s="238">
        <v>13</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189</v>
      </c>
      <c r="AU96" s="244" t="s">
        <v>83</v>
      </c>
      <c r="AV96" s="13" t="s">
        <v>83</v>
      </c>
      <c r="AW96" s="13" t="s">
        <v>35</v>
      </c>
      <c r="AX96" s="13" t="s">
        <v>73</v>
      </c>
      <c r="AY96" s="244" t="s">
        <v>175</v>
      </c>
    </row>
    <row r="97" spans="1:51" s="14" customFormat="1" ht="12">
      <c r="A97" s="14"/>
      <c r="B97" s="245"/>
      <c r="C97" s="246"/>
      <c r="D97" s="235" t="s">
        <v>189</v>
      </c>
      <c r="E97" s="247" t="s">
        <v>19</v>
      </c>
      <c r="F97" s="248" t="s">
        <v>198</v>
      </c>
      <c r="G97" s="246"/>
      <c r="H97" s="249">
        <v>13</v>
      </c>
      <c r="I97" s="250"/>
      <c r="J97" s="246"/>
      <c r="K97" s="246"/>
      <c r="L97" s="251"/>
      <c r="M97" s="252"/>
      <c r="N97" s="253"/>
      <c r="O97" s="253"/>
      <c r="P97" s="253"/>
      <c r="Q97" s="253"/>
      <c r="R97" s="253"/>
      <c r="S97" s="253"/>
      <c r="T97" s="254"/>
      <c r="U97" s="14"/>
      <c r="V97" s="14"/>
      <c r="W97" s="14"/>
      <c r="X97" s="14"/>
      <c r="Y97" s="14"/>
      <c r="Z97" s="14"/>
      <c r="AA97" s="14"/>
      <c r="AB97" s="14"/>
      <c r="AC97" s="14"/>
      <c r="AD97" s="14"/>
      <c r="AE97" s="14"/>
      <c r="AT97" s="255" t="s">
        <v>189</v>
      </c>
      <c r="AU97" s="255" t="s">
        <v>83</v>
      </c>
      <c r="AV97" s="14" t="s">
        <v>181</v>
      </c>
      <c r="AW97" s="14" t="s">
        <v>35</v>
      </c>
      <c r="AX97" s="14" t="s">
        <v>81</v>
      </c>
      <c r="AY97" s="255" t="s">
        <v>175</v>
      </c>
    </row>
    <row r="98" spans="1:65" s="2" customFormat="1" ht="21.75" customHeight="1">
      <c r="A98" s="39"/>
      <c r="B98" s="40"/>
      <c r="C98" s="214" t="s">
        <v>191</v>
      </c>
      <c r="D98" s="214" t="s">
        <v>177</v>
      </c>
      <c r="E98" s="215" t="s">
        <v>3110</v>
      </c>
      <c r="F98" s="216" t="s">
        <v>3111</v>
      </c>
      <c r="G98" s="217" t="s">
        <v>342</v>
      </c>
      <c r="H98" s="218">
        <v>1.5</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181</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3112</v>
      </c>
    </row>
    <row r="99" spans="1:65" s="2" customFormat="1" ht="21.75" customHeight="1">
      <c r="A99" s="39"/>
      <c r="B99" s="40"/>
      <c r="C99" s="214" t="s">
        <v>181</v>
      </c>
      <c r="D99" s="214" t="s">
        <v>177</v>
      </c>
      <c r="E99" s="215" t="s">
        <v>3113</v>
      </c>
      <c r="F99" s="216" t="s">
        <v>3114</v>
      </c>
      <c r="G99" s="217" t="s">
        <v>342</v>
      </c>
      <c r="H99" s="218">
        <v>8</v>
      </c>
      <c r="I99" s="219"/>
      <c r="J99" s="220">
        <f>ROUND(I99*H99,2)</f>
        <v>0</v>
      </c>
      <c r="K99" s="221"/>
      <c r="L99" s="45"/>
      <c r="M99" s="222" t="s">
        <v>19</v>
      </c>
      <c r="N99" s="223" t="s">
        <v>44</v>
      </c>
      <c r="O99" s="85"/>
      <c r="P99" s="224">
        <f>O99*H99</f>
        <v>0</v>
      </c>
      <c r="Q99" s="224">
        <v>0</v>
      </c>
      <c r="R99" s="224">
        <f>Q99*H99</f>
        <v>0</v>
      </c>
      <c r="S99" s="224">
        <v>0</v>
      </c>
      <c r="T99" s="225">
        <f>S99*H99</f>
        <v>0</v>
      </c>
      <c r="U99" s="39"/>
      <c r="V99" s="39"/>
      <c r="W99" s="39"/>
      <c r="X99" s="39"/>
      <c r="Y99" s="39"/>
      <c r="Z99" s="39"/>
      <c r="AA99" s="39"/>
      <c r="AB99" s="39"/>
      <c r="AC99" s="39"/>
      <c r="AD99" s="39"/>
      <c r="AE99" s="39"/>
      <c r="AR99" s="226" t="s">
        <v>181</v>
      </c>
      <c r="AT99" s="226" t="s">
        <v>177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181</v>
      </c>
      <c r="BM99" s="226" t="s">
        <v>3115</v>
      </c>
    </row>
    <row r="100" spans="1:65" s="2" customFormat="1" ht="21.75" customHeight="1">
      <c r="A100" s="39"/>
      <c r="B100" s="40"/>
      <c r="C100" s="214" t="s">
        <v>212</v>
      </c>
      <c r="D100" s="214" t="s">
        <v>177</v>
      </c>
      <c r="E100" s="215" t="s">
        <v>3116</v>
      </c>
      <c r="F100" s="216" t="s">
        <v>3117</v>
      </c>
      <c r="G100" s="217" t="s">
        <v>342</v>
      </c>
      <c r="H100" s="218">
        <v>3.5</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3118</v>
      </c>
    </row>
    <row r="101" spans="1:65" s="2" customFormat="1" ht="21.75" customHeight="1">
      <c r="A101" s="39"/>
      <c r="B101" s="40"/>
      <c r="C101" s="214" t="s">
        <v>223</v>
      </c>
      <c r="D101" s="214" t="s">
        <v>177</v>
      </c>
      <c r="E101" s="215" t="s">
        <v>3119</v>
      </c>
      <c r="F101" s="216" t="s">
        <v>3120</v>
      </c>
      <c r="G101" s="217" t="s">
        <v>342</v>
      </c>
      <c r="H101" s="218">
        <v>6.4</v>
      </c>
      <c r="I101" s="219"/>
      <c r="J101" s="220">
        <f>ROUND(I101*H101,2)</f>
        <v>0</v>
      </c>
      <c r="K101" s="221"/>
      <c r="L101" s="45"/>
      <c r="M101" s="222" t="s">
        <v>19</v>
      </c>
      <c r="N101" s="223" t="s">
        <v>44</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181</v>
      </c>
      <c r="AT101" s="226" t="s">
        <v>177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3121</v>
      </c>
    </row>
    <row r="102" spans="1:51" s="15" customFormat="1" ht="12">
      <c r="A102" s="15"/>
      <c r="B102" s="257"/>
      <c r="C102" s="258"/>
      <c r="D102" s="235" t="s">
        <v>189</v>
      </c>
      <c r="E102" s="259" t="s">
        <v>19</v>
      </c>
      <c r="F102" s="260" t="s">
        <v>3122</v>
      </c>
      <c r="G102" s="258"/>
      <c r="H102" s="259" t="s">
        <v>19</v>
      </c>
      <c r="I102" s="261"/>
      <c r="J102" s="258"/>
      <c r="K102" s="258"/>
      <c r="L102" s="262"/>
      <c r="M102" s="263"/>
      <c r="N102" s="264"/>
      <c r="O102" s="264"/>
      <c r="P102" s="264"/>
      <c r="Q102" s="264"/>
      <c r="R102" s="264"/>
      <c r="S102" s="264"/>
      <c r="T102" s="265"/>
      <c r="U102" s="15"/>
      <c r="V102" s="15"/>
      <c r="W102" s="15"/>
      <c r="X102" s="15"/>
      <c r="Y102" s="15"/>
      <c r="Z102" s="15"/>
      <c r="AA102" s="15"/>
      <c r="AB102" s="15"/>
      <c r="AC102" s="15"/>
      <c r="AD102" s="15"/>
      <c r="AE102" s="15"/>
      <c r="AT102" s="266" t="s">
        <v>189</v>
      </c>
      <c r="AU102" s="266" t="s">
        <v>83</v>
      </c>
      <c r="AV102" s="15" t="s">
        <v>81</v>
      </c>
      <c r="AW102" s="15" t="s">
        <v>35</v>
      </c>
      <c r="AX102" s="15" t="s">
        <v>73</v>
      </c>
      <c r="AY102" s="266" t="s">
        <v>175</v>
      </c>
    </row>
    <row r="103" spans="1:51" s="13" customFormat="1" ht="12">
      <c r="A103" s="13"/>
      <c r="B103" s="233"/>
      <c r="C103" s="234"/>
      <c r="D103" s="235" t="s">
        <v>189</v>
      </c>
      <c r="E103" s="236" t="s">
        <v>19</v>
      </c>
      <c r="F103" s="237" t="s">
        <v>3123</v>
      </c>
      <c r="G103" s="234"/>
      <c r="H103" s="238">
        <v>6.4</v>
      </c>
      <c r="I103" s="239"/>
      <c r="J103" s="234"/>
      <c r="K103" s="234"/>
      <c r="L103" s="240"/>
      <c r="M103" s="241"/>
      <c r="N103" s="242"/>
      <c r="O103" s="242"/>
      <c r="P103" s="242"/>
      <c r="Q103" s="242"/>
      <c r="R103" s="242"/>
      <c r="S103" s="242"/>
      <c r="T103" s="243"/>
      <c r="U103" s="13"/>
      <c r="V103" s="13"/>
      <c r="W103" s="13"/>
      <c r="X103" s="13"/>
      <c r="Y103" s="13"/>
      <c r="Z103" s="13"/>
      <c r="AA103" s="13"/>
      <c r="AB103" s="13"/>
      <c r="AC103" s="13"/>
      <c r="AD103" s="13"/>
      <c r="AE103" s="13"/>
      <c r="AT103" s="244" t="s">
        <v>189</v>
      </c>
      <c r="AU103" s="244" t="s">
        <v>83</v>
      </c>
      <c r="AV103" s="13" t="s">
        <v>83</v>
      </c>
      <c r="AW103" s="13" t="s">
        <v>35</v>
      </c>
      <c r="AX103" s="13" t="s">
        <v>73</v>
      </c>
      <c r="AY103" s="244" t="s">
        <v>175</v>
      </c>
    </row>
    <row r="104" spans="1:51" s="14" customFormat="1" ht="12">
      <c r="A104" s="14"/>
      <c r="B104" s="245"/>
      <c r="C104" s="246"/>
      <c r="D104" s="235" t="s">
        <v>189</v>
      </c>
      <c r="E104" s="247" t="s">
        <v>19</v>
      </c>
      <c r="F104" s="248" t="s">
        <v>198</v>
      </c>
      <c r="G104" s="246"/>
      <c r="H104" s="249">
        <v>6.4</v>
      </c>
      <c r="I104" s="250"/>
      <c r="J104" s="246"/>
      <c r="K104" s="246"/>
      <c r="L104" s="251"/>
      <c r="M104" s="252"/>
      <c r="N104" s="253"/>
      <c r="O104" s="253"/>
      <c r="P104" s="253"/>
      <c r="Q104" s="253"/>
      <c r="R104" s="253"/>
      <c r="S104" s="253"/>
      <c r="T104" s="254"/>
      <c r="U104" s="14"/>
      <c r="V104" s="14"/>
      <c r="W104" s="14"/>
      <c r="X104" s="14"/>
      <c r="Y104" s="14"/>
      <c r="Z104" s="14"/>
      <c r="AA104" s="14"/>
      <c r="AB104" s="14"/>
      <c r="AC104" s="14"/>
      <c r="AD104" s="14"/>
      <c r="AE104" s="14"/>
      <c r="AT104" s="255" t="s">
        <v>189</v>
      </c>
      <c r="AU104" s="255" t="s">
        <v>83</v>
      </c>
      <c r="AV104" s="14" t="s">
        <v>181</v>
      </c>
      <c r="AW104" s="14" t="s">
        <v>35</v>
      </c>
      <c r="AX104" s="14" t="s">
        <v>81</v>
      </c>
      <c r="AY104" s="255" t="s">
        <v>175</v>
      </c>
    </row>
    <row r="105" spans="1:65" s="2" customFormat="1" ht="21.75" customHeight="1">
      <c r="A105" s="39"/>
      <c r="B105" s="40"/>
      <c r="C105" s="214" t="s">
        <v>231</v>
      </c>
      <c r="D105" s="214" t="s">
        <v>177</v>
      </c>
      <c r="E105" s="215" t="s">
        <v>3124</v>
      </c>
      <c r="F105" s="216" t="s">
        <v>3125</v>
      </c>
      <c r="G105" s="217" t="s">
        <v>342</v>
      </c>
      <c r="H105" s="218">
        <v>7.4</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3126</v>
      </c>
    </row>
    <row r="106" spans="1:51" s="15" customFormat="1" ht="12">
      <c r="A106" s="15"/>
      <c r="B106" s="257"/>
      <c r="C106" s="258"/>
      <c r="D106" s="235" t="s">
        <v>189</v>
      </c>
      <c r="E106" s="259" t="s">
        <v>19</v>
      </c>
      <c r="F106" s="260" t="s">
        <v>3127</v>
      </c>
      <c r="G106" s="258"/>
      <c r="H106" s="259" t="s">
        <v>19</v>
      </c>
      <c r="I106" s="261"/>
      <c r="J106" s="258"/>
      <c r="K106" s="258"/>
      <c r="L106" s="262"/>
      <c r="M106" s="263"/>
      <c r="N106" s="264"/>
      <c r="O106" s="264"/>
      <c r="P106" s="264"/>
      <c r="Q106" s="264"/>
      <c r="R106" s="264"/>
      <c r="S106" s="264"/>
      <c r="T106" s="265"/>
      <c r="U106" s="15"/>
      <c r="V106" s="15"/>
      <c r="W106" s="15"/>
      <c r="X106" s="15"/>
      <c r="Y106" s="15"/>
      <c r="Z106" s="15"/>
      <c r="AA106" s="15"/>
      <c r="AB106" s="15"/>
      <c r="AC106" s="15"/>
      <c r="AD106" s="15"/>
      <c r="AE106" s="15"/>
      <c r="AT106" s="266" t="s">
        <v>189</v>
      </c>
      <c r="AU106" s="266" t="s">
        <v>83</v>
      </c>
      <c r="AV106" s="15" t="s">
        <v>81</v>
      </c>
      <c r="AW106" s="15" t="s">
        <v>35</v>
      </c>
      <c r="AX106" s="15" t="s">
        <v>73</v>
      </c>
      <c r="AY106" s="266" t="s">
        <v>175</v>
      </c>
    </row>
    <row r="107" spans="1:51" s="13" customFormat="1" ht="12">
      <c r="A107" s="13"/>
      <c r="B107" s="233"/>
      <c r="C107" s="234"/>
      <c r="D107" s="235" t="s">
        <v>189</v>
      </c>
      <c r="E107" s="236" t="s">
        <v>19</v>
      </c>
      <c r="F107" s="237" t="s">
        <v>3128</v>
      </c>
      <c r="G107" s="234"/>
      <c r="H107" s="238">
        <v>7.4</v>
      </c>
      <c r="I107" s="239"/>
      <c r="J107" s="234"/>
      <c r="K107" s="234"/>
      <c r="L107" s="240"/>
      <c r="M107" s="241"/>
      <c r="N107" s="242"/>
      <c r="O107" s="242"/>
      <c r="P107" s="242"/>
      <c r="Q107" s="242"/>
      <c r="R107" s="242"/>
      <c r="S107" s="242"/>
      <c r="T107" s="243"/>
      <c r="U107" s="13"/>
      <c r="V107" s="13"/>
      <c r="W107" s="13"/>
      <c r="X107" s="13"/>
      <c r="Y107" s="13"/>
      <c r="Z107" s="13"/>
      <c r="AA107" s="13"/>
      <c r="AB107" s="13"/>
      <c r="AC107" s="13"/>
      <c r="AD107" s="13"/>
      <c r="AE107" s="13"/>
      <c r="AT107" s="244" t="s">
        <v>189</v>
      </c>
      <c r="AU107" s="244" t="s">
        <v>83</v>
      </c>
      <c r="AV107" s="13" t="s">
        <v>83</v>
      </c>
      <c r="AW107" s="13" t="s">
        <v>35</v>
      </c>
      <c r="AX107" s="13" t="s">
        <v>73</v>
      </c>
      <c r="AY107" s="244" t="s">
        <v>175</v>
      </c>
    </row>
    <row r="108" spans="1:51" s="14" customFormat="1" ht="12">
      <c r="A108" s="14"/>
      <c r="B108" s="245"/>
      <c r="C108" s="246"/>
      <c r="D108" s="235" t="s">
        <v>189</v>
      </c>
      <c r="E108" s="247" t="s">
        <v>19</v>
      </c>
      <c r="F108" s="248" t="s">
        <v>198</v>
      </c>
      <c r="G108" s="246"/>
      <c r="H108" s="249">
        <v>7.4</v>
      </c>
      <c r="I108" s="250"/>
      <c r="J108" s="246"/>
      <c r="K108" s="246"/>
      <c r="L108" s="251"/>
      <c r="M108" s="252"/>
      <c r="N108" s="253"/>
      <c r="O108" s="253"/>
      <c r="P108" s="253"/>
      <c r="Q108" s="253"/>
      <c r="R108" s="253"/>
      <c r="S108" s="253"/>
      <c r="T108" s="254"/>
      <c r="U108" s="14"/>
      <c r="V108" s="14"/>
      <c r="W108" s="14"/>
      <c r="X108" s="14"/>
      <c r="Y108" s="14"/>
      <c r="Z108" s="14"/>
      <c r="AA108" s="14"/>
      <c r="AB108" s="14"/>
      <c r="AC108" s="14"/>
      <c r="AD108" s="14"/>
      <c r="AE108" s="14"/>
      <c r="AT108" s="255" t="s">
        <v>189</v>
      </c>
      <c r="AU108" s="255" t="s">
        <v>83</v>
      </c>
      <c r="AV108" s="14" t="s">
        <v>181</v>
      </c>
      <c r="AW108" s="14" t="s">
        <v>35</v>
      </c>
      <c r="AX108" s="14" t="s">
        <v>81</v>
      </c>
      <c r="AY108" s="255" t="s">
        <v>175</v>
      </c>
    </row>
    <row r="109" spans="1:65" s="2" customFormat="1" ht="21.75" customHeight="1">
      <c r="A109" s="39"/>
      <c r="B109" s="40"/>
      <c r="C109" s="214" t="s">
        <v>239</v>
      </c>
      <c r="D109" s="214" t="s">
        <v>177</v>
      </c>
      <c r="E109" s="215" t="s">
        <v>3129</v>
      </c>
      <c r="F109" s="216" t="s">
        <v>3130</v>
      </c>
      <c r="G109" s="217" t="s">
        <v>342</v>
      </c>
      <c r="H109" s="218">
        <v>1.5</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3131</v>
      </c>
    </row>
    <row r="110" spans="1:51" s="15" customFormat="1" ht="12">
      <c r="A110" s="15"/>
      <c r="B110" s="257"/>
      <c r="C110" s="258"/>
      <c r="D110" s="235" t="s">
        <v>189</v>
      </c>
      <c r="E110" s="259" t="s">
        <v>19</v>
      </c>
      <c r="F110" s="260" t="s">
        <v>3132</v>
      </c>
      <c r="G110" s="258"/>
      <c r="H110" s="259" t="s">
        <v>19</v>
      </c>
      <c r="I110" s="261"/>
      <c r="J110" s="258"/>
      <c r="K110" s="258"/>
      <c r="L110" s="262"/>
      <c r="M110" s="263"/>
      <c r="N110" s="264"/>
      <c r="O110" s="264"/>
      <c r="P110" s="264"/>
      <c r="Q110" s="264"/>
      <c r="R110" s="264"/>
      <c r="S110" s="264"/>
      <c r="T110" s="265"/>
      <c r="U110" s="15"/>
      <c r="V110" s="15"/>
      <c r="W110" s="15"/>
      <c r="X110" s="15"/>
      <c r="Y110" s="15"/>
      <c r="Z110" s="15"/>
      <c r="AA110" s="15"/>
      <c r="AB110" s="15"/>
      <c r="AC110" s="15"/>
      <c r="AD110" s="15"/>
      <c r="AE110" s="15"/>
      <c r="AT110" s="266" t="s">
        <v>189</v>
      </c>
      <c r="AU110" s="266" t="s">
        <v>83</v>
      </c>
      <c r="AV110" s="15" t="s">
        <v>81</v>
      </c>
      <c r="AW110" s="15" t="s">
        <v>35</v>
      </c>
      <c r="AX110" s="15" t="s">
        <v>73</v>
      </c>
      <c r="AY110" s="266" t="s">
        <v>175</v>
      </c>
    </row>
    <row r="111" spans="1:51" s="13" customFormat="1" ht="12">
      <c r="A111" s="13"/>
      <c r="B111" s="233"/>
      <c r="C111" s="234"/>
      <c r="D111" s="235" t="s">
        <v>189</v>
      </c>
      <c r="E111" s="236" t="s">
        <v>19</v>
      </c>
      <c r="F111" s="237" t="s">
        <v>3133</v>
      </c>
      <c r="G111" s="234"/>
      <c r="H111" s="238">
        <v>1.5</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73</v>
      </c>
      <c r="AY111" s="244" t="s">
        <v>175</v>
      </c>
    </row>
    <row r="112" spans="1:51" s="14" customFormat="1" ht="12">
      <c r="A112" s="14"/>
      <c r="B112" s="245"/>
      <c r="C112" s="246"/>
      <c r="D112" s="235" t="s">
        <v>189</v>
      </c>
      <c r="E112" s="247" t="s">
        <v>19</v>
      </c>
      <c r="F112" s="248" t="s">
        <v>198</v>
      </c>
      <c r="G112" s="246"/>
      <c r="H112" s="249">
        <v>1.5</v>
      </c>
      <c r="I112" s="250"/>
      <c r="J112" s="246"/>
      <c r="K112" s="246"/>
      <c r="L112" s="251"/>
      <c r="M112" s="252"/>
      <c r="N112" s="253"/>
      <c r="O112" s="253"/>
      <c r="P112" s="253"/>
      <c r="Q112" s="253"/>
      <c r="R112" s="253"/>
      <c r="S112" s="253"/>
      <c r="T112" s="254"/>
      <c r="U112" s="14"/>
      <c r="V112" s="14"/>
      <c r="W112" s="14"/>
      <c r="X112" s="14"/>
      <c r="Y112" s="14"/>
      <c r="Z112" s="14"/>
      <c r="AA112" s="14"/>
      <c r="AB112" s="14"/>
      <c r="AC112" s="14"/>
      <c r="AD112" s="14"/>
      <c r="AE112" s="14"/>
      <c r="AT112" s="255" t="s">
        <v>189</v>
      </c>
      <c r="AU112" s="255" t="s">
        <v>83</v>
      </c>
      <c r="AV112" s="14" t="s">
        <v>181</v>
      </c>
      <c r="AW112" s="14" t="s">
        <v>35</v>
      </c>
      <c r="AX112" s="14" t="s">
        <v>81</v>
      </c>
      <c r="AY112" s="255" t="s">
        <v>175</v>
      </c>
    </row>
    <row r="113" spans="1:65" s="2" customFormat="1" ht="21.75" customHeight="1">
      <c r="A113" s="39"/>
      <c r="B113" s="40"/>
      <c r="C113" s="214" t="s">
        <v>246</v>
      </c>
      <c r="D113" s="214" t="s">
        <v>177</v>
      </c>
      <c r="E113" s="215" t="s">
        <v>3134</v>
      </c>
      <c r="F113" s="216" t="s">
        <v>3135</v>
      </c>
      <c r="G113" s="217" t="s">
        <v>342</v>
      </c>
      <c r="H113" s="218">
        <v>2.5</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181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3136</v>
      </c>
    </row>
    <row r="114" spans="1:51" s="15" customFormat="1" ht="12">
      <c r="A114" s="15"/>
      <c r="B114" s="257"/>
      <c r="C114" s="258"/>
      <c r="D114" s="235" t="s">
        <v>189</v>
      </c>
      <c r="E114" s="259" t="s">
        <v>19</v>
      </c>
      <c r="F114" s="260" t="s">
        <v>3137</v>
      </c>
      <c r="G114" s="258"/>
      <c r="H114" s="259" t="s">
        <v>19</v>
      </c>
      <c r="I114" s="261"/>
      <c r="J114" s="258"/>
      <c r="K114" s="258"/>
      <c r="L114" s="262"/>
      <c r="M114" s="263"/>
      <c r="N114" s="264"/>
      <c r="O114" s="264"/>
      <c r="P114" s="264"/>
      <c r="Q114" s="264"/>
      <c r="R114" s="264"/>
      <c r="S114" s="264"/>
      <c r="T114" s="265"/>
      <c r="U114" s="15"/>
      <c r="V114" s="15"/>
      <c r="W114" s="15"/>
      <c r="X114" s="15"/>
      <c r="Y114" s="15"/>
      <c r="Z114" s="15"/>
      <c r="AA114" s="15"/>
      <c r="AB114" s="15"/>
      <c r="AC114" s="15"/>
      <c r="AD114" s="15"/>
      <c r="AE114" s="15"/>
      <c r="AT114" s="266" t="s">
        <v>189</v>
      </c>
      <c r="AU114" s="266" t="s">
        <v>83</v>
      </c>
      <c r="AV114" s="15" t="s">
        <v>81</v>
      </c>
      <c r="AW114" s="15" t="s">
        <v>35</v>
      </c>
      <c r="AX114" s="15" t="s">
        <v>73</v>
      </c>
      <c r="AY114" s="266" t="s">
        <v>175</v>
      </c>
    </row>
    <row r="115" spans="1:51" s="13" customFormat="1" ht="12">
      <c r="A115" s="13"/>
      <c r="B115" s="233"/>
      <c r="C115" s="234"/>
      <c r="D115" s="235" t="s">
        <v>189</v>
      </c>
      <c r="E115" s="236" t="s">
        <v>19</v>
      </c>
      <c r="F115" s="237" t="s">
        <v>3138</v>
      </c>
      <c r="G115" s="234"/>
      <c r="H115" s="238">
        <v>2.5</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189</v>
      </c>
      <c r="AU115" s="244" t="s">
        <v>83</v>
      </c>
      <c r="AV115" s="13" t="s">
        <v>83</v>
      </c>
      <c r="AW115" s="13" t="s">
        <v>35</v>
      </c>
      <c r="AX115" s="13" t="s">
        <v>73</v>
      </c>
      <c r="AY115" s="244" t="s">
        <v>175</v>
      </c>
    </row>
    <row r="116" spans="1:51" s="14" customFormat="1" ht="12">
      <c r="A116" s="14"/>
      <c r="B116" s="245"/>
      <c r="C116" s="246"/>
      <c r="D116" s="235" t="s">
        <v>189</v>
      </c>
      <c r="E116" s="247" t="s">
        <v>19</v>
      </c>
      <c r="F116" s="248" t="s">
        <v>198</v>
      </c>
      <c r="G116" s="246"/>
      <c r="H116" s="249">
        <v>2.5</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189</v>
      </c>
      <c r="AU116" s="255" t="s">
        <v>83</v>
      </c>
      <c r="AV116" s="14" t="s">
        <v>181</v>
      </c>
      <c r="AW116" s="14" t="s">
        <v>35</v>
      </c>
      <c r="AX116" s="14" t="s">
        <v>81</v>
      </c>
      <c r="AY116" s="255" t="s">
        <v>175</v>
      </c>
    </row>
    <row r="117" spans="1:65" s="2" customFormat="1" ht="21.75" customHeight="1">
      <c r="A117" s="39"/>
      <c r="B117" s="40"/>
      <c r="C117" s="214" t="s">
        <v>259</v>
      </c>
      <c r="D117" s="214" t="s">
        <v>177</v>
      </c>
      <c r="E117" s="215" t="s">
        <v>3139</v>
      </c>
      <c r="F117" s="216" t="s">
        <v>3140</v>
      </c>
      <c r="G117" s="217" t="s">
        <v>342</v>
      </c>
      <c r="H117" s="218">
        <v>29.3</v>
      </c>
      <c r="I117" s="219"/>
      <c r="J117" s="220">
        <f>ROUND(I117*H117,2)</f>
        <v>0</v>
      </c>
      <c r="K117" s="221"/>
      <c r="L117" s="45"/>
      <c r="M117" s="222" t="s">
        <v>19</v>
      </c>
      <c r="N117" s="223" t="s">
        <v>44</v>
      </c>
      <c r="O117" s="85"/>
      <c r="P117" s="224">
        <f>O117*H117</f>
        <v>0</v>
      </c>
      <c r="Q117" s="224">
        <v>0</v>
      </c>
      <c r="R117" s="224">
        <f>Q117*H117</f>
        <v>0</v>
      </c>
      <c r="S117" s="224">
        <v>0</v>
      </c>
      <c r="T117" s="225">
        <f>S117*H117</f>
        <v>0</v>
      </c>
      <c r="U117" s="39"/>
      <c r="V117" s="39"/>
      <c r="W117" s="39"/>
      <c r="X117" s="39"/>
      <c r="Y117" s="39"/>
      <c r="Z117" s="39"/>
      <c r="AA117" s="39"/>
      <c r="AB117" s="39"/>
      <c r="AC117" s="39"/>
      <c r="AD117" s="39"/>
      <c r="AE117" s="39"/>
      <c r="AR117" s="226" t="s">
        <v>181</v>
      </c>
      <c r="AT117" s="226" t="s">
        <v>177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181</v>
      </c>
      <c r="BM117" s="226" t="s">
        <v>3141</v>
      </c>
    </row>
    <row r="118" spans="1:51" s="13" customFormat="1" ht="12">
      <c r="A118" s="13"/>
      <c r="B118" s="233"/>
      <c r="C118" s="234"/>
      <c r="D118" s="235" t="s">
        <v>189</v>
      </c>
      <c r="E118" s="236" t="s">
        <v>19</v>
      </c>
      <c r="F118" s="237" t="s">
        <v>3142</v>
      </c>
      <c r="G118" s="234"/>
      <c r="H118" s="238">
        <v>29.3</v>
      </c>
      <c r="I118" s="239"/>
      <c r="J118" s="234"/>
      <c r="K118" s="234"/>
      <c r="L118" s="240"/>
      <c r="M118" s="241"/>
      <c r="N118" s="242"/>
      <c r="O118" s="242"/>
      <c r="P118" s="242"/>
      <c r="Q118" s="242"/>
      <c r="R118" s="242"/>
      <c r="S118" s="242"/>
      <c r="T118" s="243"/>
      <c r="U118" s="13"/>
      <c r="V118" s="13"/>
      <c r="W118" s="13"/>
      <c r="X118" s="13"/>
      <c r="Y118" s="13"/>
      <c r="Z118" s="13"/>
      <c r="AA118" s="13"/>
      <c r="AB118" s="13"/>
      <c r="AC118" s="13"/>
      <c r="AD118" s="13"/>
      <c r="AE118" s="13"/>
      <c r="AT118" s="244" t="s">
        <v>189</v>
      </c>
      <c r="AU118" s="244" t="s">
        <v>83</v>
      </c>
      <c r="AV118" s="13" t="s">
        <v>83</v>
      </c>
      <c r="AW118" s="13" t="s">
        <v>35</v>
      </c>
      <c r="AX118" s="13" t="s">
        <v>73</v>
      </c>
      <c r="AY118" s="244" t="s">
        <v>175</v>
      </c>
    </row>
    <row r="119" spans="1:51" s="14" customFormat="1" ht="12">
      <c r="A119" s="14"/>
      <c r="B119" s="245"/>
      <c r="C119" s="246"/>
      <c r="D119" s="235" t="s">
        <v>189</v>
      </c>
      <c r="E119" s="247" t="s">
        <v>19</v>
      </c>
      <c r="F119" s="248" t="s">
        <v>198</v>
      </c>
      <c r="G119" s="246"/>
      <c r="H119" s="249">
        <v>29.3</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189</v>
      </c>
      <c r="AU119" s="255" t="s">
        <v>83</v>
      </c>
      <c r="AV119" s="14" t="s">
        <v>181</v>
      </c>
      <c r="AW119" s="14" t="s">
        <v>35</v>
      </c>
      <c r="AX119" s="14" t="s">
        <v>81</v>
      </c>
      <c r="AY119" s="255" t="s">
        <v>175</v>
      </c>
    </row>
    <row r="120" spans="1:65" s="2" customFormat="1" ht="21.75" customHeight="1">
      <c r="A120" s="39"/>
      <c r="B120" s="40"/>
      <c r="C120" s="214" t="s">
        <v>266</v>
      </c>
      <c r="D120" s="214" t="s">
        <v>177</v>
      </c>
      <c r="E120" s="215" t="s">
        <v>3143</v>
      </c>
      <c r="F120" s="216" t="s">
        <v>3144</v>
      </c>
      <c r="G120" s="217" t="s">
        <v>342</v>
      </c>
      <c r="H120" s="218">
        <v>1.5</v>
      </c>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3145</v>
      </c>
    </row>
    <row r="121" spans="1:51" s="13" customFormat="1" ht="12">
      <c r="A121" s="13"/>
      <c r="B121" s="233"/>
      <c r="C121" s="234"/>
      <c r="D121" s="235" t="s">
        <v>189</v>
      </c>
      <c r="E121" s="236" t="s">
        <v>19</v>
      </c>
      <c r="F121" s="237" t="s">
        <v>3133</v>
      </c>
      <c r="G121" s="234"/>
      <c r="H121" s="238">
        <v>1.5</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189</v>
      </c>
      <c r="AU121" s="244" t="s">
        <v>83</v>
      </c>
      <c r="AV121" s="13" t="s">
        <v>83</v>
      </c>
      <c r="AW121" s="13" t="s">
        <v>35</v>
      </c>
      <c r="AX121" s="13" t="s">
        <v>73</v>
      </c>
      <c r="AY121" s="244" t="s">
        <v>175</v>
      </c>
    </row>
    <row r="122" spans="1:51" s="14" customFormat="1" ht="12">
      <c r="A122" s="14"/>
      <c r="B122" s="245"/>
      <c r="C122" s="246"/>
      <c r="D122" s="235" t="s">
        <v>189</v>
      </c>
      <c r="E122" s="247" t="s">
        <v>19</v>
      </c>
      <c r="F122" s="248" t="s">
        <v>198</v>
      </c>
      <c r="G122" s="246"/>
      <c r="H122" s="249">
        <v>1.5</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189</v>
      </c>
      <c r="AU122" s="255" t="s">
        <v>83</v>
      </c>
      <c r="AV122" s="14" t="s">
        <v>181</v>
      </c>
      <c r="AW122" s="14" t="s">
        <v>35</v>
      </c>
      <c r="AX122" s="14" t="s">
        <v>81</v>
      </c>
      <c r="AY122" s="255" t="s">
        <v>175</v>
      </c>
    </row>
    <row r="123" spans="1:65" s="2" customFormat="1" ht="16.5" customHeight="1">
      <c r="A123" s="39"/>
      <c r="B123" s="40"/>
      <c r="C123" s="214" t="s">
        <v>272</v>
      </c>
      <c r="D123" s="214" t="s">
        <v>177</v>
      </c>
      <c r="E123" s="215" t="s">
        <v>3146</v>
      </c>
      <c r="F123" s="216" t="s">
        <v>3147</v>
      </c>
      <c r="G123" s="217" t="s">
        <v>3103</v>
      </c>
      <c r="H123" s="218">
        <v>2</v>
      </c>
      <c r="I123" s="219"/>
      <c r="J123" s="220">
        <f>ROUND(I123*H123,2)</f>
        <v>0</v>
      </c>
      <c r="K123" s="221"/>
      <c r="L123" s="45"/>
      <c r="M123" s="222" t="s">
        <v>19</v>
      </c>
      <c r="N123" s="223" t="s">
        <v>44</v>
      </c>
      <c r="O123" s="85"/>
      <c r="P123" s="224">
        <f>O123*H123</f>
        <v>0</v>
      </c>
      <c r="Q123" s="224">
        <v>0</v>
      </c>
      <c r="R123" s="224">
        <f>Q123*H123</f>
        <v>0</v>
      </c>
      <c r="S123" s="224">
        <v>0</v>
      </c>
      <c r="T123" s="225">
        <f>S123*H123</f>
        <v>0</v>
      </c>
      <c r="U123" s="39"/>
      <c r="V123" s="39"/>
      <c r="W123" s="39"/>
      <c r="X123" s="39"/>
      <c r="Y123" s="39"/>
      <c r="Z123" s="39"/>
      <c r="AA123" s="39"/>
      <c r="AB123" s="39"/>
      <c r="AC123" s="39"/>
      <c r="AD123" s="39"/>
      <c r="AE123" s="39"/>
      <c r="AR123" s="226" t="s">
        <v>181</v>
      </c>
      <c r="AT123" s="226" t="s">
        <v>177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3148</v>
      </c>
    </row>
    <row r="124" spans="1:51" s="15" customFormat="1" ht="12">
      <c r="A124" s="15"/>
      <c r="B124" s="257"/>
      <c r="C124" s="258"/>
      <c r="D124" s="235" t="s">
        <v>189</v>
      </c>
      <c r="E124" s="259" t="s">
        <v>19</v>
      </c>
      <c r="F124" s="260" t="s">
        <v>3149</v>
      </c>
      <c r="G124" s="258"/>
      <c r="H124" s="259" t="s">
        <v>19</v>
      </c>
      <c r="I124" s="261"/>
      <c r="J124" s="258"/>
      <c r="K124" s="258"/>
      <c r="L124" s="262"/>
      <c r="M124" s="263"/>
      <c r="N124" s="264"/>
      <c r="O124" s="264"/>
      <c r="P124" s="264"/>
      <c r="Q124" s="264"/>
      <c r="R124" s="264"/>
      <c r="S124" s="264"/>
      <c r="T124" s="265"/>
      <c r="U124" s="15"/>
      <c r="V124" s="15"/>
      <c r="W124" s="15"/>
      <c r="X124" s="15"/>
      <c r="Y124" s="15"/>
      <c r="Z124" s="15"/>
      <c r="AA124" s="15"/>
      <c r="AB124" s="15"/>
      <c r="AC124" s="15"/>
      <c r="AD124" s="15"/>
      <c r="AE124" s="15"/>
      <c r="AT124" s="266" t="s">
        <v>189</v>
      </c>
      <c r="AU124" s="266" t="s">
        <v>83</v>
      </c>
      <c r="AV124" s="15" t="s">
        <v>81</v>
      </c>
      <c r="AW124" s="15" t="s">
        <v>35</v>
      </c>
      <c r="AX124" s="15" t="s">
        <v>73</v>
      </c>
      <c r="AY124" s="266" t="s">
        <v>175</v>
      </c>
    </row>
    <row r="125" spans="1:51" s="13" customFormat="1" ht="12">
      <c r="A125" s="13"/>
      <c r="B125" s="233"/>
      <c r="C125" s="234"/>
      <c r="D125" s="235" t="s">
        <v>189</v>
      </c>
      <c r="E125" s="236" t="s">
        <v>19</v>
      </c>
      <c r="F125" s="237" t="s">
        <v>3150</v>
      </c>
      <c r="G125" s="234"/>
      <c r="H125" s="238">
        <v>2</v>
      </c>
      <c r="I125" s="239"/>
      <c r="J125" s="234"/>
      <c r="K125" s="234"/>
      <c r="L125" s="240"/>
      <c r="M125" s="241"/>
      <c r="N125" s="242"/>
      <c r="O125" s="242"/>
      <c r="P125" s="242"/>
      <c r="Q125" s="242"/>
      <c r="R125" s="242"/>
      <c r="S125" s="242"/>
      <c r="T125" s="243"/>
      <c r="U125" s="13"/>
      <c r="V125" s="13"/>
      <c r="W125" s="13"/>
      <c r="X125" s="13"/>
      <c r="Y125" s="13"/>
      <c r="Z125" s="13"/>
      <c r="AA125" s="13"/>
      <c r="AB125" s="13"/>
      <c r="AC125" s="13"/>
      <c r="AD125" s="13"/>
      <c r="AE125" s="13"/>
      <c r="AT125" s="244" t="s">
        <v>189</v>
      </c>
      <c r="AU125" s="244" t="s">
        <v>83</v>
      </c>
      <c r="AV125" s="13" t="s">
        <v>83</v>
      </c>
      <c r="AW125" s="13" t="s">
        <v>35</v>
      </c>
      <c r="AX125" s="13" t="s">
        <v>73</v>
      </c>
      <c r="AY125" s="244" t="s">
        <v>175</v>
      </c>
    </row>
    <row r="126" spans="1:51" s="14" customFormat="1" ht="12">
      <c r="A126" s="14"/>
      <c r="B126" s="245"/>
      <c r="C126" s="246"/>
      <c r="D126" s="235" t="s">
        <v>189</v>
      </c>
      <c r="E126" s="247" t="s">
        <v>19</v>
      </c>
      <c r="F126" s="248" t="s">
        <v>198</v>
      </c>
      <c r="G126" s="246"/>
      <c r="H126" s="249">
        <v>2</v>
      </c>
      <c r="I126" s="250"/>
      <c r="J126" s="246"/>
      <c r="K126" s="246"/>
      <c r="L126" s="251"/>
      <c r="M126" s="252"/>
      <c r="N126" s="253"/>
      <c r="O126" s="253"/>
      <c r="P126" s="253"/>
      <c r="Q126" s="253"/>
      <c r="R126" s="253"/>
      <c r="S126" s="253"/>
      <c r="T126" s="254"/>
      <c r="U126" s="14"/>
      <c r="V126" s="14"/>
      <c r="W126" s="14"/>
      <c r="X126" s="14"/>
      <c r="Y126" s="14"/>
      <c r="Z126" s="14"/>
      <c r="AA126" s="14"/>
      <c r="AB126" s="14"/>
      <c r="AC126" s="14"/>
      <c r="AD126" s="14"/>
      <c r="AE126" s="14"/>
      <c r="AT126" s="255" t="s">
        <v>189</v>
      </c>
      <c r="AU126" s="255" t="s">
        <v>83</v>
      </c>
      <c r="AV126" s="14" t="s">
        <v>181</v>
      </c>
      <c r="AW126" s="14" t="s">
        <v>35</v>
      </c>
      <c r="AX126" s="14" t="s">
        <v>81</v>
      </c>
      <c r="AY126" s="255" t="s">
        <v>175</v>
      </c>
    </row>
    <row r="127" spans="1:65" s="2" customFormat="1" ht="16.5" customHeight="1">
      <c r="A127" s="39"/>
      <c r="B127" s="40"/>
      <c r="C127" s="214" t="s">
        <v>278</v>
      </c>
      <c r="D127" s="214" t="s">
        <v>177</v>
      </c>
      <c r="E127" s="215" t="s">
        <v>3151</v>
      </c>
      <c r="F127" s="216" t="s">
        <v>3152</v>
      </c>
      <c r="G127" s="217" t="s">
        <v>3103</v>
      </c>
      <c r="H127" s="218">
        <v>1</v>
      </c>
      <c r="I127" s="219"/>
      <c r="J127" s="220">
        <f>ROUND(I127*H127,2)</f>
        <v>0</v>
      </c>
      <c r="K127" s="221"/>
      <c r="L127" s="45"/>
      <c r="M127" s="222" t="s">
        <v>19</v>
      </c>
      <c r="N127" s="223"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3153</v>
      </c>
    </row>
    <row r="128" spans="1:51" s="13" customFormat="1" ht="12">
      <c r="A128" s="13"/>
      <c r="B128" s="233"/>
      <c r="C128" s="234"/>
      <c r="D128" s="235" t="s">
        <v>189</v>
      </c>
      <c r="E128" s="236" t="s">
        <v>19</v>
      </c>
      <c r="F128" s="237" t="s">
        <v>3105</v>
      </c>
      <c r="G128" s="234"/>
      <c r="H128" s="238">
        <v>1</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189</v>
      </c>
      <c r="AU128" s="244" t="s">
        <v>83</v>
      </c>
      <c r="AV128" s="13" t="s">
        <v>83</v>
      </c>
      <c r="AW128" s="13" t="s">
        <v>35</v>
      </c>
      <c r="AX128" s="13" t="s">
        <v>73</v>
      </c>
      <c r="AY128" s="244" t="s">
        <v>175</v>
      </c>
    </row>
    <row r="129" spans="1:51" s="14" customFormat="1" ht="12">
      <c r="A129" s="14"/>
      <c r="B129" s="245"/>
      <c r="C129" s="246"/>
      <c r="D129" s="235" t="s">
        <v>189</v>
      </c>
      <c r="E129" s="247" t="s">
        <v>19</v>
      </c>
      <c r="F129" s="248" t="s">
        <v>198</v>
      </c>
      <c r="G129" s="246"/>
      <c r="H129" s="249">
        <v>1</v>
      </c>
      <c r="I129" s="250"/>
      <c r="J129" s="246"/>
      <c r="K129" s="246"/>
      <c r="L129" s="251"/>
      <c r="M129" s="252"/>
      <c r="N129" s="253"/>
      <c r="O129" s="253"/>
      <c r="P129" s="253"/>
      <c r="Q129" s="253"/>
      <c r="R129" s="253"/>
      <c r="S129" s="253"/>
      <c r="T129" s="254"/>
      <c r="U129" s="14"/>
      <c r="V129" s="14"/>
      <c r="W129" s="14"/>
      <c r="X129" s="14"/>
      <c r="Y129" s="14"/>
      <c r="Z129" s="14"/>
      <c r="AA129" s="14"/>
      <c r="AB129" s="14"/>
      <c r="AC129" s="14"/>
      <c r="AD129" s="14"/>
      <c r="AE129" s="14"/>
      <c r="AT129" s="255" t="s">
        <v>189</v>
      </c>
      <c r="AU129" s="255" t="s">
        <v>83</v>
      </c>
      <c r="AV129" s="14" t="s">
        <v>181</v>
      </c>
      <c r="AW129" s="14" t="s">
        <v>35</v>
      </c>
      <c r="AX129" s="14" t="s">
        <v>81</v>
      </c>
      <c r="AY129" s="255" t="s">
        <v>175</v>
      </c>
    </row>
    <row r="130" spans="1:65" s="2" customFormat="1" ht="16.5" customHeight="1">
      <c r="A130" s="39"/>
      <c r="B130" s="40"/>
      <c r="C130" s="214" t="s">
        <v>285</v>
      </c>
      <c r="D130" s="214" t="s">
        <v>177</v>
      </c>
      <c r="E130" s="215" t="s">
        <v>3154</v>
      </c>
      <c r="F130" s="216" t="s">
        <v>3155</v>
      </c>
      <c r="G130" s="217" t="s">
        <v>3103</v>
      </c>
      <c r="H130" s="218">
        <v>3</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3156</v>
      </c>
    </row>
    <row r="131" spans="1:51" s="13" customFormat="1" ht="12">
      <c r="A131" s="13"/>
      <c r="B131" s="233"/>
      <c r="C131" s="234"/>
      <c r="D131" s="235" t="s">
        <v>189</v>
      </c>
      <c r="E131" s="236" t="s">
        <v>19</v>
      </c>
      <c r="F131" s="237" t="s">
        <v>3157</v>
      </c>
      <c r="G131" s="234"/>
      <c r="H131" s="238">
        <v>3</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189</v>
      </c>
      <c r="AU131" s="244" t="s">
        <v>83</v>
      </c>
      <c r="AV131" s="13" t="s">
        <v>83</v>
      </c>
      <c r="AW131" s="13" t="s">
        <v>35</v>
      </c>
      <c r="AX131" s="13" t="s">
        <v>73</v>
      </c>
      <c r="AY131" s="244" t="s">
        <v>175</v>
      </c>
    </row>
    <row r="132" spans="1:51" s="14" customFormat="1" ht="12">
      <c r="A132" s="14"/>
      <c r="B132" s="245"/>
      <c r="C132" s="246"/>
      <c r="D132" s="235" t="s">
        <v>189</v>
      </c>
      <c r="E132" s="247" t="s">
        <v>19</v>
      </c>
      <c r="F132" s="248" t="s">
        <v>198</v>
      </c>
      <c r="G132" s="246"/>
      <c r="H132" s="249">
        <v>3</v>
      </c>
      <c r="I132" s="250"/>
      <c r="J132" s="246"/>
      <c r="K132" s="246"/>
      <c r="L132" s="251"/>
      <c r="M132" s="252"/>
      <c r="N132" s="253"/>
      <c r="O132" s="253"/>
      <c r="P132" s="253"/>
      <c r="Q132" s="253"/>
      <c r="R132" s="253"/>
      <c r="S132" s="253"/>
      <c r="T132" s="254"/>
      <c r="U132" s="14"/>
      <c r="V132" s="14"/>
      <c r="W132" s="14"/>
      <c r="X132" s="14"/>
      <c r="Y132" s="14"/>
      <c r="Z132" s="14"/>
      <c r="AA132" s="14"/>
      <c r="AB132" s="14"/>
      <c r="AC132" s="14"/>
      <c r="AD132" s="14"/>
      <c r="AE132" s="14"/>
      <c r="AT132" s="255" t="s">
        <v>189</v>
      </c>
      <c r="AU132" s="255" t="s">
        <v>83</v>
      </c>
      <c r="AV132" s="14" t="s">
        <v>181</v>
      </c>
      <c r="AW132" s="14" t="s">
        <v>35</v>
      </c>
      <c r="AX132" s="14" t="s">
        <v>81</v>
      </c>
      <c r="AY132" s="255" t="s">
        <v>175</v>
      </c>
    </row>
    <row r="133" spans="1:65" s="2" customFormat="1" ht="16.5" customHeight="1">
      <c r="A133" s="39"/>
      <c r="B133" s="40"/>
      <c r="C133" s="214" t="s">
        <v>8</v>
      </c>
      <c r="D133" s="214" t="s">
        <v>177</v>
      </c>
      <c r="E133" s="215" t="s">
        <v>3158</v>
      </c>
      <c r="F133" s="216" t="s">
        <v>3159</v>
      </c>
      <c r="G133" s="217" t="s">
        <v>3103</v>
      </c>
      <c r="H133" s="218">
        <v>5</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3160</v>
      </c>
    </row>
    <row r="134" spans="1:51" s="13" customFormat="1" ht="12">
      <c r="A134" s="13"/>
      <c r="B134" s="233"/>
      <c r="C134" s="234"/>
      <c r="D134" s="235" t="s">
        <v>189</v>
      </c>
      <c r="E134" s="236" t="s">
        <v>19</v>
      </c>
      <c r="F134" s="237" t="s">
        <v>3161</v>
      </c>
      <c r="G134" s="234"/>
      <c r="H134" s="238">
        <v>5</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189</v>
      </c>
      <c r="AU134" s="244" t="s">
        <v>83</v>
      </c>
      <c r="AV134" s="13" t="s">
        <v>83</v>
      </c>
      <c r="AW134" s="13" t="s">
        <v>35</v>
      </c>
      <c r="AX134" s="13" t="s">
        <v>73</v>
      </c>
      <c r="AY134" s="244" t="s">
        <v>175</v>
      </c>
    </row>
    <row r="135" spans="1:51" s="14" customFormat="1" ht="12">
      <c r="A135" s="14"/>
      <c r="B135" s="245"/>
      <c r="C135" s="246"/>
      <c r="D135" s="235" t="s">
        <v>189</v>
      </c>
      <c r="E135" s="247" t="s">
        <v>19</v>
      </c>
      <c r="F135" s="248" t="s">
        <v>198</v>
      </c>
      <c r="G135" s="246"/>
      <c r="H135" s="249">
        <v>5</v>
      </c>
      <c r="I135" s="250"/>
      <c r="J135" s="246"/>
      <c r="K135" s="246"/>
      <c r="L135" s="251"/>
      <c r="M135" s="252"/>
      <c r="N135" s="253"/>
      <c r="O135" s="253"/>
      <c r="P135" s="253"/>
      <c r="Q135" s="253"/>
      <c r="R135" s="253"/>
      <c r="S135" s="253"/>
      <c r="T135" s="254"/>
      <c r="U135" s="14"/>
      <c r="V135" s="14"/>
      <c r="W135" s="14"/>
      <c r="X135" s="14"/>
      <c r="Y135" s="14"/>
      <c r="Z135" s="14"/>
      <c r="AA135" s="14"/>
      <c r="AB135" s="14"/>
      <c r="AC135" s="14"/>
      <c r="AD135" s="14"/>
      <c r="AE135" s="14"/>
      <c r="AT135" s="255" t="s">
        <v>189</v>
      </c>
      <c r="AU135" s="255" t="s">
        <v>83</v>
      </c>
      <c r="AV135" s="14" t="s">
        <v>181</v>
      </c>
      <c r="AW135" s="14" t="s">
        <v>35</v>
      </c>
      <c r="AX135" s="14" t="s">
        <v>81</v>
      </c>
      <c r="AY135" s="255" t="s">
        <v>175</v>
      </c>
    </row>
    <row r="136" spans="1:65" s="2" customFormat="1" ht="16.5" customHeight="1">
      <c r="A136" s="39"/>
      <c r="B136" s="40"/>
      <c r="C136" s="214" t="s">
        <v>296</v>
      </c>
      <c r="D136" s="214" t="s">
        <v>177</v>
      </c>
      <c r="E136" s="215" t="s">
        <v>3162</v>
      </c>
      <c r="F136" s="216" t="s">
        <v>3163</v>
      </c>
      <c r="G136" s="217" t="s">
        <v>342</v>
      </c>
      <c r="H136" s="218">
        <v>11.4</v>
      </c>
      <c r="I136" s="219"/>
      <c r="J136" s="220">
        <f>ROUND(I136*H136,2)</f>
        <v>0</v>
      </c>
      <c r="K136" s="221"/>
      <c r="L136" s="45"/>
      <c r="M136" s="222" t="s">
        <v>19</v>
      </c>
      <c r="N136" s="223" t="s">
        <v>44</v>
      </c>
      <c r="O136" s="85"/>
      <c r="P136" s="224">
        <f>O136*H136</f>
        <v>0</v>
      </c>
      <c r="Q136" s="224">
        <v>0</v>
      </c>
      <c r="R136" s="224">
        <f>Q136*H136</f>
        <v>0</v>
      </c>
      <c r="S136" s="224">
        <v>0</v>
      </c>
      <c r="T136" s="225">
        <f>S136*H136</f>
        <v>0</v>
      </c>
      <c r="U136" s="39"/>
      <c r="V136" s="39"/>
      <c r="W136" s="39"/>
      <c r="X136" s="39"/>
      <c r="Y136" s="39"/>
      <c r="Z136" s="39"/>
      <c r="AA136" s="39"/>
      <c r="AB136" s="39"/>
      <c r="AC136" s="39"/>
      <c r="AD136" s="39"/>
      <c r="AE136" s="39"/>
      <c r="AR136" s="226" t="s">
        <v>181</v>
      </c>
      <c r="AT136" s="226" t="s">
        <v>177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3164</v>
      </c>
    </row>
    <row r="137" spans="1:51" s="13" customFormat="1" ht="12">
      <c r="A137" s="13"/>
      <c r="B137" s="233"/>
      <c r="C137" s="234"/>
      <c r="D137" s="235" t="s">
        <v>189</v>
      </c>
      <c r="E137" s="236" t="s">
        <v>19</v>
      </c>
      <c r="F137" s="237" t="s">
        <v>3165</v>
      </c>
      <c r="G137" s="234"/>
      <c r="H137" s="238">
        <v>11.4</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73</v>
      </c>
      <c r="AY137" s="244" t="s">
        <v>175</v>
      </c>
    </row>
    <row r="138" spans="1:51" s="14" customFormat="1" ht="12">
      <c r="A138" s="14"/>
      <c r="B138" s="245"/>
      <c r="C138" s="246"/>
      <c r="D138" s="235" t="s">
        <v>189</v>
      </c>
      <c r="E138" s="247" t="s">
        <v>19</v>
      </c>
      <c r="F138" s="248" t="s">
        <v>198</v>
      </c>
      <c r="G138" s="246"/>
      <c r="H138" s="249">
        <v>11.4</v>
      </c>
      <c r="I138" s="250"/>
      <c r="J138" s="246"/>
      <c r="K138" s="246"/>
      <c r="L138" s="251"/>
      <c r="M138" s="252"/>
      <c r="N138" s="253"/>
      <c r="O138" s="253"/>
      <c r="P138" s="253"/>
      <c r="Q138" s="253"/>
      <c r="R138" s="253"/>
      <c r="S138" s="253"/>
      <c r="T138" s="254"/>
      <c r="U138" s="14"/>
      <c r="V138" s="14"/>
      <c r="W138" s="14"/>
      <c r="X138" s="14"/>
      <c r="Y138" s="14"/>
      <c r="Z138" s="14"/>
      <c r="AA138" s="14"/>
      <c r="AB138" s="14"/>
      <c r="AC138" s="14"/>
      <c r="AD138" s="14"/>
      <c r="AE138" s="14"/>
      <c r="AT138" s="255" t="s">
        <v>189</v>
      </c>
      <c r="AU138" s="255" t="s">
        <v>83</v>
      </c>
      <c r="AV138" s="14" t="s">
        <v>181</v>
      </c>
      <c r="AW138" s="14" t="s">
        <v>35</v>
      </c>
      <c r="AX138" s="14" t="s">
        <v>81</v>
      </c>
      <c r="AY138" s="255" t="s">
        <v>175</v>
      </c>
    </row>
    <row r="139" spans="1:63" s="12" customFormat="1" ht="22.8" customHeight="1">
      <c r="A139" s="12"/>
      <c r="B139" s="198"/>
      <c r="C139" s="199"/>
      <c r="D139" s="200" t="s">
        <v>72</v>
      </c>
      <c r="E139" s="212" t="s">
        <v>3166</v>
      </c>
      <c r="F139" s="212" t="s">
        <v>3167</v>
      </c>
      <c r="G139" s="199"/>
      <c r="H139" s="199"/>
      <c r="I139" s="202"/>
      <c r="J139" s="213">
        <f>BK139</f>
        <v>0</v>
      </c>
      <c r="K139" s="199"/>
      <c r="L139" s="204"/>
      <c r="M139" s="205"/>
      <c r="N139" s="206"/>
      <c r="O139" s="206"/>
      <c r="P139" s="207">
        <f>SUM(P140:P197)</f>
        <v>0</v>
      </c>
      <c r="Q139" s="206"/>
      <c r="R139" s="207">
        <f>SUM(R140:R197)</f>
        <v>0</v>
      </c>
      <c r="S139" s="206"/>
      <c r="T139" s="208">
        <f>SUM(T140:T197)</f>
        <v>0</v>
      </c>
      <c r="U139" s="12"/>
      <c r="V139" s="12"/>
      <c r="W139" s="12"/>
      <c r="X139" s="12"/>
      <c r="Y139" s="12"/>
      <c r="Z139" s="12"/>
      <c r="AA139" s="12"/>
      <c r="AB139" s="12"/>
      <c r="AC139" s="12"/>
      <c r="AD139" s="12"/>
      <c r="AE139" s="12"/>
      <c r="AR139" s="209" t="s">
        <v>81</v>
      </c>
      <c r="AT139" s="210" t="s">
        <v>72</v>
      </c>
      <c r="AU139" s="210" t="s">
        <v>81</v>
      </c>
      <c r="AY139" s="209" t="s">
        <v>175</v>
      </c>
      <c r="BK139" s="211">
        <f>SUM(BK140:BK197)</f>
        <v>0</v>
      </c>
    </row>
    <row r="140" spans="1:65" s="2" customFormat="1" ht="16.5" customHeight="1">
      <c r="A140" s="39"/>
      <c r="B140" s="40"/>
      <c r="C140" s="214" t="s">
        <v>306</v>
      </c>
      <c r="D140" s="214" t="s">
        <v>177</v>
      </c>
      <c r="E140" s="215" t="s">
        <v>3168</v>
      </c>
      <c r="F140" s="216" t="s">
        <v>3169</v>
      </c>
      <c r="G140" s="217" t="s">
        <v>3103</v>
      </c>
      <c r="H140" s="218">
        <v>2</v>
      </c>
      <c r="I140" s="219"/>
      <c r="J140" s="220">
        <f>ROUND(I140*H140,2)</f>
        <v>0</v>
      </c>
      <c r="K140" s="221"/>
      <c r="L140" s="45"/>
      <c r="M140" s="222" t="s">
        <v>19</v>
      </c>
      <c r="N140" s="223" t="s">
        <v>44</v>
      </c>
      <c r="O140" s="85"/>
      <c r="P140" s="224">
        <f>O140*H140</f>
        <v>0</v>
      </c>
      <c r="Q140" s="224">
        <v>0</v>
      </c>
      <c r="R140" s="224">
        <f>Q140*H140</f>
        <v>0</v>
      </c>
      <c r="S140" s="224">
        <v>0</v>
      </c>
      <c r="T140" s="225">
        <f>S140*H140</f>
        <v>0</v>
      </c>
      <c r="U140" s="39"/>
      <c r="V140" s="39"/>
      <c r="W140" s="39"/>
      <c r="X140" s="39"/>
      <c r="Y140" s="39"/>
      <c r="Z140" s="39"/>
      <c r="AA140" s="39"/>
      <c r="AB140" s="39"/>
      <c r="AC140" s="39"/>
      <c r="AD140" s="39"/>
      <c r="AE140" s="39"/>
      <c r="AR140" s="226" t="s">
        <v>181</v>
      </c>
      <c r="AT140" s="226" t="s">
        <v>177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3170</v>
      </c>
    </row>
    <row r="141" spans="1:51" s="13" customFormat="1" ht="12">
      <c r="A141" s="13"/>
      <c r="B141" s="233"/>
      <c r="C141" s="234"/>
      <c r="D141" s="235" t="s">
        <v>189</v>
      </c>
      <c r="E141" s="236" t="s">
        <v>19</v>
      </c>
      <c r="F141" s="237" t="s">
        <v>3150</v>
      </c>
      <c r="G141" s="234"/>
      <c r="H141" s="238">
        <v>2</v>
      </c>
      <c r="I141" s="239"/>
      <c r="J141" s="234"/>
      <c r="K141" s="234"/>
      <c r="L141" s="240"/>
      <c r="M141" s="241"/>
      <c r="N141" s="242"/>
      <c r="O141" s="242"/>
      <c r="P141" s="242"/>
      <c r="Q141" s="242"/>
      <c r="R141" s="242"/>
      <c r="S141" s="242"/>
      <c r="T141" s="243"/>
      <c r="U141" s="13"/>
      <c r="V141" s="13"/>
      <c r="W141" s="13"/>
      <c r="X141" s="13"/>
      <c r="Y141" s="13"/>
      <c r="Z141" s="13"/>
      <c r="AA141" s="13"/>
      <c r="AB141" s="13"/>
      <c r="AC141" s="13"/>
      <c r="AD141" s="13"/>
      <c r="AE141" s="13"/>
      <c r="AT141" s="244" t="s">
        <v>189</v>
      </c>
      <c r="AU141" s="244" t="s">
        <v>83</v>
      </c>
      <c r="AV141" s="13" t="s">
        <v>83</v>
      </c>
      <c r="AW141" s="13" t="s">
        <v>35</v>
      </c>
      <c r="AX141" s="13" t="s">
        <v>73</v>
      </c>
      <c r="AY141" s="244" t="s">
        <v>175</v>
      </c>
    </row>
    <row r="142" spans="1:51" s="14" customFormat="1" ht="12">
      <c r="A142" s="14"/>
      <c r="B142" s="245"/>
      <c r="C142" s="246"/>
      <c r="D142" s="235" t="s">
        <v>189</v>
      </c>
      <c r="E142" s="247" t="s">
        <v>19</v>
      </c>
      <c r="F142" s="248" t="s">
        <v>198</v>
      </c>
      <c r="G142" s="246"/>
      <c r="H142" s="249">
        <v>2</v>
      </c>
      <c r="I142" s="250"/>
      <c r="J142" s="246"/>
      <c r="K142" s="246"/>
      <c r="L142" s="251"/>
      <c r="M142" s="252"/>
      <c r="N142" s="253"/>
      <c r="O142" s="253"/>
      <c r="P142" s="253"/>
      <c r="Q142" s="253"/>
      <c r="R142" s="253"/>
      <c r="S142" s="253"/>
      <c r="T142" s="254"/>
      <c r="U142" s="14"/>
      <c r="V142" s="14"/>
      <c r="W142" s="14"/>
      <c r="X142" s="14"/>
      <c r="Y142" s="14"/>
      <c r="Z142" s="14"/>
      <c r="AA142" s="14"/>
      <c r="AB142" s="14"/>
      <c r="AC142" s="14"/>
      <c r="AD142" s="14"/>
      <c r="AE142" s="14"/>
      <c r="AT142" s="255" t="s">
        <v>189</v>
      </c>
      <c r="AU142" s="255" t="s">
        <v>83</v>
      </c>
      <c r="AV142" s="14" t="s">
        <v>181</v>
      </c>
      <c r="AW142" s="14" t="s">
        <v>35</v>
      </c>
      <c r="AX142" s="14" t="s">
        <v>81</v>
      </c>
      <c r="AY142" s="255" t="s">
        <v>175</v>
      </c>
    </row>
    <row r="143" spans="1:65" s="2" customFormat="1" ht="21.75" customHeight="1">
      <c r="A143" s="39"/>
      <c r="B143" s="40"/>
      <c r="C143" s="267" t="s">
        <v>312</v>
      </c>
      <c r="D143" s="267" t="s">
        <v>307</v>
      </c>
      <c r="E143" s="268" t="s">
        <v>3101</v>
      </c>
      <c r="F143" s="269" t="s">
        <v>3171</v>
      </c>
      <c r="G143" s="270" t="s">
        <v>3103</v>
      </c>
      <c r="H143" s="271">
        <v>1</v>
      </c>
      <c r="I143" s="272"/>
      <c r="J143" s="273">
        <f>ROUND(I143*H143,2)</f>
        <v>0</v>
      </c>
      <c r="K143" s="274"/>
      <c r="L143" s="275"/>
      <c r="M143" s="276" t="s">
        <v>19</v>
      </c>
      <c r="N143" s="277"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239</v>
      </c>
      <c r="AT143" s="226" t="s">
        <v>307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3172</v>
      </c>
    </row>
    <row r="144" spans="1:51" s="15" customFormat="1" ht="12">
      <c r="A144" s="15"/>
      <c r="B144" s="257"/>
      <c r="C144" s="258"/>
      <c r="D144" s="235" t="s">
        <v>189</v>
      </c>
      <c r="E144" s="259" t="s">
        <v>19</v>
      </c>
      <c r="F144" s="260" t="s">
        <v>3173</v>
      </c>
      <c r="G144" s="258"/>
      <c r="H144" s="259" t="s">
        <v>19</v>
      </c>
      <c r="I144" s="261"/>
      <c r="J144" s="258"/>
      <c r="K144" s="258"/>
      <c r="L144" s="262"/>
      <c r="M144" s="263"/>
      <c r="N144" s="264"/>
      <c r="O144" s="264"/>
      <c r="P144" s="264"/>
      <c r="Q144" s="264"/>
      <c r="R144" s="264"/>
      <c r="S144" s="264"/>
      <c r="T144" s="265"/>
      <c r="U144" s="15"/>
      <c r="V144" s="15"/>
      <c r="W144" s="15"/>
      <c r="X144" s="15"/>
      <c r="Y144" s="15"/>
      <c r="Z144" s="15"/>
      <c r="AA144" s="15"/>
      <c r="AB144" s="15"/>
      <c r="AC144" s="15"/>
      <c r="AD144" s="15"/>
      <c r="AE144" s="15"/>
      <c r="AT144" s="266" t="s">
        <v>189</v>
      </c>
      <c r="AU144" s="266" t="s">
        <v>83</v>
      </c>
      <c r="AV144" s="15" t="s">
        <v>81</v>
      </c>
      <c r="AW144" s="15" t="s">
        <v>35</v>
      </c>
      <c r="AX144" s="15" t="s">
        <v>73</v>
      </c>
      <c r="AY144" s="266" t="s">
        <v>175</v>
      </c>
    </row>
    <row r="145" spans="1:51" s="13" customFormat="1" ht="12">
      <c r="A145" s="13"/>
      <c r="B145" s="233"/>
      <c r="C145" s="234"/>
      <c r="D145" s="235" t="s">
        <v>189</v>
      </c>
      <c r="E145" s="236" t="s">
        <v>19</v>
      </c>
      <c r="F145" s="237" t="s">
        <v>3105</v>
      </c>
      <c r="G145" s="234"/>
      <c r="H145" s="238">
        <v>1</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189</v>
      </c>
      <c r="AU145" s="244" t="s">
        <v>83</v>
      </c>
      <c r="AV145" s="13" t="s">
        <v>83</v>
      </c>
      <c r="AW145" s="13" t="s">
        <v>35</v>
      </c>
      <c r="AX145" s="13" t="s">
        <v>73</v>
      </c>
      <c r="AY145" s="244" t="s">
        <v>175</v>
      </c>
    </row>
    <row r="146" spans="1:51" s="14" customFormat="1" ht="12">
      <c r="A146" s="14"/>
      <c r="B146" s="245"/>
      <c r="C146" s="246"/>
      <c r="D146" s="235" t="s">
        <v>189</v>
      </c>
      <c r="E146" s="247" t="s">
        <v>19</v>
      </c>
      <c r="F146" s="248" t="s">
        <v>198</v>
      </c>
      <c r="G146" s="246"/>
      <c r="H146" s="249">
        <v>1</v>
      </c>
      <c r="I146" s="250"/>
      <c r="J146" s="246"/>
      <c r="K146" s="246"/>
      <c r="L146" s="251"/>
      <c r="M146" s="252"/>
      <c r="N146" s="253"/>
      <c r="O146" s="253"/>
      <c r="P146" s="253"/>
      <c r="Q146" s="253"/>
      <c r="R146" s="253"/>
      <c r="S146" s="253"/>
      <c r="T146" s="254"/>
      <c r="U146" s="14"/>
      <c r="V146" s="14"/>
      <c r="W146" s="14"/>
      <c r="X146" s="14"/>
      <c r="Y146" s="14"/>
      <c r="Z146" s="14"/>
      <c r="AA146" s="14"/>
      <c r="AB146" s="14"/>
      <c r="AC146" s="14"/>
      <c r="AD146" s="14"/>
      <c r="AE146" s="14"/>
      <c r="AT146" s="255" t="s">
        <v>189</v>
      </c>
      <c r="AU146" s="255" t="s">
        <v>83</v>
      </c>
      <c r="AV146" s="14" t="s">
        <v>181</v>
      </c>
      <c r="AW146" s="14" t="s">
        <v>35</v>
      </c>
      <c r="AX146" s="14" t="s">
        <v>81</v>
      </c>
      <c r="AY146" s="255" t="s">
        <v>175</v>
      </c>
    </row>
    <row r="147" spans="1:65" s="2" customFormat="1" ht="24.15" customHeight="1">
      <c r="A147" s="39"/>
      <c r="B147" s="40"/>
      <c r="C147" s="267" t="s">
        <v>317</v>
      </c>
      <c r="D147" s="267" t="s">
        <v>307</v>
      </c>
      <c r="E147" s="268" t="s">
        <v>3151</v>
      </c>
      <c r="F147" s="269" t="s">
        <v>3174</v>
      </c>
      <c r="G147" s="270" t="s">
        <v>3103</v>
      </c>
      <c r="H147" s="271">
        <v>1</v>
      </c>
      <c r="I147" s="272"/>
      <c r="J147" s="273">
        <f>ROUND(I147*H147,2)</f>
        <v>0</v>
      </c>
      <c r="K147" s="274"/>
      <c r="L147" s="275"/>
      <c r="M147" s="276" t="s">
        <v>19</v>
      </c>
      <c r="N147" s="277" t="s">
        <v>44</v>
      </c>
      <c r="O147" s="85"/>
      <c r="P147" s="224">
        <f>O147*H147</f>
        <v>0</v>
      </c>
      <c r="Q147" s="224">
        <v>0</v>
      </c>
      <c r="R147" s="224">
        <f>Q147*H147</f>
        <v>0</v>
      </c>
      <c r="S147" s="224">
        <v>0</v>
      </c>
      <c r="T147" s="225">
        <f>S147*H147</f>
        <v>0</v>
      </c>
      <c r="U147" s="39"/>
      <c r="V147" s="39"/>
      <c r="W147" s="39"/>
      <c r="X147" s="39"/>
      <c r="Y147" s="39"/>
      <c r="Z147" s="39"/>
      <c r="AA147" s="39"/>
      <c r="AB147" s="39"/>
      <c r="AC147" s="39"/>
      <c r="AD147" s="39"/>
      <c r="AE147" s="39"/>
      <c r="AR147" s="226" t="s">
        <v>239</v>
      </c>
      <c r="AT147" s="226" t="s">
        <v>307</v>
      </c>
      <c r="AU147" s="226" t="s">
        <v>83</v>
      </c>
      <c r="AY147" s="18" t="s">
        <v>175</v>
      </c>
      <c r="BE147" s="227">
        <f>IF(N147="základní",J147,0)</f>
        <v>0</v>
      </c>
      <c r="BF147" s="227">
        <f>IF(N147="snížená",J147,0)</f>
        <v>0</v>
      </c>
      <c r="BG147" s="227">
        <f>IF(N147="zákl. přenesená",J147,0)</f>
        <v>0</v>
      </c>
      <c r="BH147" s="227">
        <f>IF(N147="sníž. přenesená",J147,0)</f>
        <v>0</v>
      </c>
      <c r="BI147" s="227">
        <f>IF(N147="nulová",J147,0)</f>
        <v>0</v>
      </c>
      <c r="BJ147" s="18" t="s">
        <v>81</v>
      </c>
      <c r="BK147" s="227">
        <f>ROUND(I147*H147,2)</f>
        <v>0</v>
      </c>
      <c r="BL147" s="18" t="s">
        <v>181</v>
      </c>
      <c r="BM147" s="226" t="s">
        <v>3175</v>
      </c>
    </row>
    <row r="148" spans="1:51" s="15" customFormat="1" ht="12">
      <c r="A148" s="15"/>
      <c r="B148" s="257"/>
      <c r="C148" s="258"/>
      <c r="D148" s="235" t="s">
        <v>189</v>
      </c>
      <c r="E148" s="259" t="s">
        <v>19</v>
      </c>
      <c r="F148" s="260" t="s">
        <v>3176</v>
      </c>
      <c r="G148" s="258"/>
      <c r="H148" s="259" t="s">
        <v>19</v>
      </c>
      <c r="I148" s="261"/>
      <c r="J148" s="258"/>
      <c r="K148" s="258"/>
      <c r="L148" s="262"/>
      <c r="M148" s="263"/>
      <c r="N148" s="264"/>
      <c r="O148" s="264"/>
      <c r="P148" s="264"/>
      <c r="Q148" s="264"/>
      <c r="R148" s="264"/>
      <c r="S148" s="264"/>
      <c r="T148" s="265"/>
      <c r="U148" s="15"/>
      <c r="V148" s="15"/>
      <c r="W148" s="15"/>
      <c r="X148" s="15"/>
      <c r="Y148" s="15"/>
      <c r="Z148" s="15"/>
      <c r="AA148" s="15"/>
      <c r="AB148" s="15"/>
      <c r="AC148" s="15"/>
      <c r="AD148" s="15"/>
      <c r="AE148" s="15"/>
      <c r="AT148" s="266" t="s">
        <v>189</v>
      </c>
      <c r="AU148" s="266" t="s">
        <v>83</v>
      </c>
      <c r="AV148" s="15" t="s">
        <v>81</v>
      </c>
      <c r="AW148" s="15" t="s">
        <v>35</v>
      </c>
      <c r="AX148" s="15" t="s">
        <v>73</v>
      </c>
      <c r="AY148" s="266" t="s">
        <v>175</v>
      </c>
    </row>
    <row r="149" spans="1:51" s="13" customFormat="1" ht="12">
      <c r="A149" s="13"/>
      <c r="B149" s="233"/>
      <c r="C149" s="234"/>
      <c r="D149" s="235" t="s">
        <v>189</v>
      </c>
      <c r="E149" s="236" t="s">
        <v>19</v>
      </c>
      <c r="F149" s="237" t="s">
        <v>3105</v>
      </c>
      <c r="G149" s="234"/>
      <c r="H149" s="238">
        <v>1</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189</v>
      </c>
      <c r="AU149" s="244" t="s">
        <v>83</v>
      </c>
      <c r="AV149" s="13" t="s">
        <v>83</v>
      </c>
      <c r="AW149" s="13" t="s">
        <v>35</v>
      </c>
      <c r="AX149" s="13" t="s">
        <v>73</v>
      </c>
      <c r="AY149" s="244" t="s">
        <v>175</v>
      </c>
    </row>
    <row r="150" spans="1:51" s="14" customFormat="1" ht="12">
      <c r="A150" s="14"/>
      <c r="B150" s="245"/>
      <c r="C150" s="246"/>
      <c r="D150" s="235" t="s">
        <v>189</v>
      </c>
      <c r="E150" s="247" t="s">
        <v>19</v>
      </c>
      <c r="F150" s="248" t="s">
        <v>198</v>
      </c>
      <c r="G150" s="246"/>
      <c r="H150" s="249">
        <v>1</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189</v>
      </c>
      <c r="AU150" s="255" t="s">
        <v>83</v>
      </c>
      <c r="AV150" s="14" t="s">
        <v>181</v>
      </c>
      <c r="AW150" s="14" t="s">
        <v>35</v>
      </c>
      <c r="AX150" s="14" t="s">
        <v>81</v>
      </c>
      <c r="AY150" s="255" t="s">
        <v>175</v>
      </c>
    </row>
    <row r="151" spans="1:65" s="2" customFormat="1" ht="21.75" customHeight="1">
      <c r="A151" s="39"/>
      <c r="B151" s="40"/>
      <c r="C151" s="214" t="s">
        <v>323</v>
      </c>
      <c r="D151" s="214" t="s">
        <v>177</v>
      </c>
      <c r="E151" s="215" t="s">
        <v>3177</v>
      </c>
      <c r="F151" s="216" t="s">
        <v>3178</v>
      </c>
      <c r="G151" s="217" t="s">
        <v>3103</v>
      </c>
      <c r="H151" s="218">
        <v>2</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3179</v>
      </c>
    </row>
    <row r="152" spans="1:51" s="13" customFormat="1" ht="12">
      <c r="A152" s="13"/>
      <c r="B152" s="233"/>
      <c r="C152" s="234"/>
      <c r="D152" s="235" t="s">
        <v>189</v>
      </c>
      <c r="E152" s="236" t="s">
        <v>19</v>
      </c>
      <c r="F152" s="237" t="s">
        <v>3150</v>
      </c>
      <c r="G152" s="234"/>
      <c r="H152" s="238">
        <v>2</v>
      </c>
      <c r="I152" s="239"/>
      <c r="J152" s="234"/>
      <c r="K152" s="234"/>
      <c r="L152" s="240"/>
      <c r="M152" s="241"/>
      <c r="N152" s="242"/>
      <c r="O152" s="242"/>
      <c r="P152" s="242"/>
      <c r="Q152" s="242"/>
      <c r="R152" s="242"/>
      <c r="S152" s="242"/>
      <c r="T152" s="243"/>
      <c r="U152" s="13"/>
      <c r="V152" s="13"/>
      <c r="W152" s="13"/>
      <c r="X152" s="13"/>
      <c r="Y152" s="13"/>
      <c r="Z152" s="13"/>
      <c r="AA152" s="13"/>
      <c r="AB152" s="13"/>
      <c r="AC152" s="13"/>
      <c r="AD152" s="13"/>
      <c r="AE152" s="13"/>
      <c r="AT152" s="244" t="s">
        <v>189</v>
      </c>
      <c r="AU152" s="244" t="s">
        <v>83</v>
      </c>
      <c r="AV152" s="13" t="s">
        <v>83</v>
      </c>
      <c r="AW152" s="13" t="s">
        <v>35</v>
      </c>
      <c r="AX152" s="13" t="s">
        <v>73</v>
      </c>
      <c r="AY152" s="244" t="s">
        <v>175</v>
      </c>
    </row>
    <row r="153" spans="1:51" s="14" customFormat="1" ht="12">
      <c r="A153" s="14"/>
      <c r="B153" s="245"/>
      <c r="C153" s="246"/>
      <c r="D153" s="235" t="s">
        <v>189</v>
      </c>
      <c r="E153" s="247" t="s">
        <v>19</v>
      </c>
      <c r="F153" s="248" t="s">
        <v>198</v>
      </c>
      <c r="G153" s="246"/>
      <c r="H153" s="249">
        <v>2</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189</v>
      </c>
      <c r="AU153" s="255" t="s">
        <v>83</v>
      </c>
      <c r="AV153" s="14" t="s">
        <v>181</v>
      </c>
      <c r="AW153" s="14" t="s">
        <v>35</v>
      </c>
      <c r="AX153" s="14" t="s">
        <v>81</v>
      </c>
      <c r="AY153" s="255" t="s">
        <v>175</v>
      </c>
    </row>
    <row r="154" spans="1:65" s="2" customFormat="1" ht="24.15" customHeight="1">
      <c r="A154" s="39"/>
      <c r="B154" s="40"/>
      <c r="C154" s="214" t="s">
        <v>7</v>
      </c>
      <c r="D154" s="214" t="s">
        <v>177</v>
      </c>
      <c r="E154" s="215" t="s">
        <v>3180</v>
      </c>
      <c r="F154" s="216" t="s">
        <v>3181</v>
      </c>
      <c r="G154" s="217" t="s">
        <v>1053</v>
      </c>
      <c r="H154" s="218">
        <v>1</v>
      </c>
      <c r="I154" s="219"/>
      <c r="J154" s="220">
        <f>ROUND(I154*H154,2)</f>
        <v>0</v>
      </c>
      <c r="K154" s="221"/>
      <c r="L154" s="45"/>
      <c r="M154" s="222" t="s">
        <v>19</v>
      </c>
      <c r="N154" s="223" t="s">
        <v>44</v>
      </c>
      <c r="O154" s="85"/>
      <c r="P154" s="224">
        <f>O154*H154</f>
        <v>0</v>
      </c>
      <c r="Q154" s="224">
        <v>0</v>
      </c>
      <c r="R154" s="224">
        <f>Q154*H154</f>
        <v>0</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3182</v>
      </c>
    </row>
    <row r="155" spans="1:51" s="15" customFormat="1" ht="12">
      <c r="A155" s="15"/>
      <c r="B155" s="257"/>
      <c r="C155" s="258"/>
      <c r="D155" s="235" t="s">
        <v>189</v>
      </c>
      <c r="E155" s="259" t="s">
        <v>19</v>
      </c>
      <c r="F155" s="260" t="s">
        <v>3183</v>
      </c>
      <c r="G155" s="258"/>
      <c r="H155" s="259" t="s">
        <v>19</v>
      </c>
      <c r="I155" s="261"/>
      <c r="J155" s="258"/>
      <c r="K155" s="258"/>
      <c r="L155" s="262"/>
      <c r="M155" s="263"/>
      <c r="N155" s="264"/>
      <c r="O155" s="264"/>
      <c r="P155" s="264"/>
      <c r="Q155" s="264"/>
      <c r="R155" s="264"/>
      <c r="S155" s="264"/>
      <c r="T155" s="265"/>
      <c r="U155" s="15"/>
      <c r="V155" s="15"/>
      <c r="W155" s="15"/>
      <c r="X155" s="15"/>
      <c r="Y155" s="15"/>
      <c r="Z155" s="15"/>
      <c r="AA155" s="15"/>
      <c r="AB155" s="15"/>
      <c r="AC155" s="15"/>
      <c r="AD155" s="15"/>
      <c r="AE155" s="15"/>
      <c r="AT155" s="266" t="s">
        <v>189</v>
      </c>
      <c r="AU155" s="266" t="s">
        <v>83</v>
      </c>
      <c r="AV155" s="15" t="s">
        <v>81</v>
      </c>
      <c r="AW155" s="15" t="s">
        <v>35</v>
      </c>
      <c r="AX155" s="15" t="s">
        <v>73</v>
      </c>
      <c r="AY155" s="266" t="s">
        <v>175</v>
      </c>
    </row>
    <row r="156" spans="1:51" s="13" customFormat="1" ht="12">
      <c r="A156" s="13"/>
      <c r="B156" s="233"/>
      <c r="C156" s="234"/>
      <c r="D156" s="235" t="s">
        <v>189</v>
      </c>
      <c r="E156" s="236" t="s">
        <v>19</v>
      </c>
      <c r="F156" s="237" t="s">
        <v>3105</v>
      </c>
      <c r="G156" s="234"/>
      <c r="H156" s="238">
        <v>1</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189</v>
      </c>
      <c r="AU156" s="244" t="s">
        <v>83</v>
      </c>
      <c r="AV156" s="13" t="s">
        <v>83</v>
      </c>
      <c r="AW156" s="13" t="s">
        <v>35</v>
      </c>
      <c r="AX156" s="13" t="s">
        <v>73</v>
      </c>
      <c r="AY156" s="244" t="s">
        <v>175</v>
      </c>
    </row>
    <row r="157" spans="1:51" s="14" customFormat="1" ht="12">
      <c r="A157" s="14"/>
      <c r="B157" s="245"/>
      <c r="C157" s="246"/>
      <c r="D157" s="235" t="s">
        <v>189</v>
      </c>
      <c r="E157" s="247" t="s">
        <v>19</v>
      </c>
      <c r="F157" s="248" t="s">
        <v>198</v>
      </c>
      <c r="G157" s="246"/>
      <c r="H157" s="249">
        <v>1</v>
      </c>
      <c r="I157" s="250"/>
      <c r="J157" s="246"/>
      <c r="K157" s="246"/>
      <c r="L157" s="251"/>
      <c r="M157" s="252"/>
      <c r="N157" s="253"/>
      <c r="O157" s="253"/>
      <c r="P157" s="253"/>
      <c r="Q157" s="253"/>
      <c r="R157" s="253"/>
      <c r="S157" s="253"/>
      <c r="T157" s="254"/>
      <c r="U157" s="14"/>
      <c r="V157" s="14"/>
      <c r="W157" s="14"/>
      <c r="X157" s="14"/>
      <c r="Y157" s="14"/>
      <c r="Z157" s="14"/>
      <c r="AA157" s="14"/>
      <c r="AB157" s="14"/>
      <c r="AC157" s="14"/>
      <c r="AD157" s="14"/>
      <c r="AE157" s="14"/>
      <c r="AT157" s="255" t="s">
        <v>189</v>
      </c>
      <c r="AU157" s="255" t="s">
        <v>83</v>
      </c>
      <c r="AV157" s="14" t="s">
        <v>181</v>
      </c>
      <c r="AW157" s="14" t="s">
        <v>35</v>
      </c>
      <c r="AX157" s="14" t="s">
        <v>81</v>
      </c>
      <c r="AY157" s="255" t="s">
        <v>175</v>
      </c>
    </row>
    <row r="158" spans="1:65" s="2" customFormat="1" ht="24.15" customHeight="1">
      <c r="A158" s="39"/>
      <c r="B158" s="40"/>
      <c r="C158" s="214" t="s">
        <v>332</v>
      </c>
      <c r="D158" s="214" t="s">
        <v>177</v>
      </c>
      <c r="E158" s="215" t="s">
        <v>3184</v>
      </c>
      <c r="F158" s="216" t="s">
        <v>3185</v>
      </c>
      <c r="G158" s="217" t="s">
        <v>1053</v>
      </c>
      <c r="H158" s="218">
        <v>1</v>
      </c>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3186</v>
      </c>
    </row>
    <row r="159" spans="1:51" s="15" customFormat="1" ht="12">
      <c r="A159" s="15"/>
      <c r="B159" s="257"/>
      <c r="C159" s="258"/>
      <c r="D159" s="235" t="s">
        <v>189</v>
      </c>
      <c r="E159" s="259" t="s">
        <v>19</v>
      </c>
      <c r="F159" s="260" t="s">
        <v>3187</v>
      </c>
      <c r="G159" s="258"/>
      <c r="H159" s="259" t="s">
        <v>19</v>
      </c>
      <c r="I159" s="261"/>
      <c r="J159" s="258"/>
      <c r="K159" s="258"/>
      <c r="L159" s="262"/>
      <c r="M159" s="263"/>
      <c r="N159" s="264"/>
      <c r="O159" s="264"/>
      <c r="P159" s="264"/>
      <c r="Q159" s="264"/>
      <c r="R159" s="264"/>
      <c r="S159" s="264"/>
      <c r="T159" s="265"/>
      <c r="U159" s="15"/>
      <c r="V159" s="15"/>
      <c r="W159" s="15"/>
      <c r="X159" s="15"/>
      <c r="Y159" s="15"/>
      <c r="Z159" s="15"/>
      <c r="AA159" s="15"/>
      <c r="AB159" s="15"/>
      <c r="AC159" s="15"/>
      <c r="AD159" s="15"/>
      <c r="AE159" s="15"/>
      <c r="AT159" s="266" t="s">
        <v>189</v>
      </c>
      <c r="AU159" s="266" t="s">
        <v>83</v>
      </c>
      <c r="AV159" s="15" t="s">
        <v>81</v>
      </c>
      <c r="AW159" s="15" t="s">
        <v>35</v>
      </c>
      <c r="AX159" s="15" t="s">
        <v>73</v>
      </c>
      <c r="AY159" s="266" t="s">
        <v>175</v>
      </c>
    </row>
    <row r="160" spans="1:51" s="13" customFormat="1" ht="12">
      <c r="A160" s="13"/>
      <c r="B160" s="233"/>
      <c r="C160" s="234"/>
      <c r="D160" s="235" t="s">
        <v>189</v>
      </c>
      <c r="E160" s="236" t="s">
        <v>19</v>
      </c>
      <c r="F160" s="237" t="s">
        <v>3105</v>
      </c>
      <c r="G160" s="234"/>
      <c r="H160" s="238">
        <v>1</v>
      </c>
      <c r="I160" s="239"/>
      <c r="J160" s="234"/>
      <c r="K160" s="234"/>
      <c r="L160" s="240"/>
      <c r="M160" s="241"/>
      <c r="N160" s="242"/>
      <c r="O160" s="242"/>
      <c r="P160" s="242"/>
      <c r="Q160" s="242"/>
      <c r="R160" s="242"/>
      <c r="S160" s="242"/>
      <c r="T160" s="243"/>
      <c r="U160" s="13"/>
      <c r="V160" s="13"/>
      <c r="W160" s="13"/>
      <c r="X160" s="13"/>
      <c r="Y160" s="13"/>
      <c r="Z160" s="13"/>
      <c r="AA160" s="13"/>
      <c r="AB160" s="13"/>
      <c r="AC160" s="13"/>
      <c r="AD160" s="13"/>
      <c r="AE160" s="13"/>
      <c r="AT160" s="244" t="s">
        <v>189</v>
      </c>
      <c r="AU160" s="244" t="s">
        <v>83</v>
      </c>
      <c r="AV160" s="13" t="s">
        <v>83</v>
      </c>
      <c r="AW160" s="13" t="s">
        <v>35</v>
      </c>
      <c r="AX160" s="13" t="s">
        <v>73</v>
      </c>
      <c r="AY160" s="244" t="s">
        <v>175</v>
      </c>
    </row>
    <row r="161" spans="1:51" s="14" customFormat="1" ht="12">
      <c r="A161" s="14"/>
      <c r="B161" s="245"/>
      <c r="C161" s="246"/>
      <c r="D161" s="235" t="s">
        <v>189</v>
      </c>
      <c r="E161" s="247" t="s">
        <v>19</v>
      </c>
      <c r="F161" s="248" t="s">
        <v>198</v>
      </c>
      <c r="G161" s="246"/>
      <c r="H161" s="249">
        <v>1</v>
      </c>
      <c r="I161" s="250"/>
      <c r="J161" s="246"/>
      <c r="K161" s="246"/>
      <c r="L161" s="251"/>
      <c r="M161" s="252"/>
      <c r="N161" s="253"/>
      <c r="O161" s="253"/>
      <c r="P161" s="253"/>
      <c r="Q161" s="253"/>
      <c r="R161" s="253"/>
      <c r="S161" s="253"/>
      <c r="T161" s="254"/>
      <c r="U161" s="14"/>
      <c r="V161" s="14"/>
      <c r="W161" s="14"/>
      <c r="X161" s="14"/>
      <c r="Y161" s="14"/>
      <c r="Z161" s="14"/>
      <c r="AA161" s="14"/>
      <c r="AB161" s="14"/>
      <c r="AC161" s="14"/>
      <c r="AD161" s="14"/>
      <c r="AE161" s="14"/>
      <c r="AT161" s="255" t="s">
        <v>189</v>
      </c>
      <c r="AU161" s="255" t="s">
        <v>83</v>
      </c>
      <c r="AV161" s="14" t="s">
        <v>181</v>
      </c>
      <c r="AW161" s="14" t="s">
        <v>35</v>
      </c>
      <c r="AX161" s="14" t="s">
        <v>81</v>
      </c>
      <c r="AY161" s="255" t="s">
        <v>175</v>
      </c>
    </row>
    <row r="162" spans="1:65" s="2" customFormat="1" ht="16.5" customHeight="1">
      <c r="A162" s="39"/>
      <c r="B162" s="40"/>
      <c r="C162" s="214" t="s">
        <v>339</v>
      </c>
      <c r="D162" s="214" t="s">
        <v>177</v>
      </c>
      <c r="E162" s="215" t="s">
        <v>3188</v>
      </c>
      <c r="F162" s="216" t="s">
        <v>3189</v>
      </c>
      <c r="G162" s="217" t="s">
        <v>3103</v>
      </c>
      <c r="H162" s="218">
        <v>1</v>
      </c>
      <c r="I162" s="219"/>
      <c r="J162" s="220">
        <f>ROUND(I162*H162,2)</f>
        <v>0</v>
      </c>
      <c r="K162" s="221"/>
      <c r="L162" s="45"/>
      <c r="M162" s="222" t="s">
        <v>19</v>
      </c>
      <c r="N162" s="223" t="s">
        <v>44</v>
      </c>
      <c r="O162" s="85"/>
      <c r="P162" s="224">
        <f>O162*H162</f>
        <v>0</v>
      </c>
      <c r="Q162" s="224">
        <v>0</v>
      </c>
      <c r="R162" s="224">
        <f>Q162*H162</f>
        <v>0</v>
      </c>
      <c r="S162" s="224">
        <v>0</v>
      </c>
      <c r="T162" s="225">
        <f>S162*H162</f>
        <v>0</v>
      </c>
      <c r="U162" s="39"/>
      <c r="V162" s="39"/>
      <c r="W162" s="39"/>
      <c r="X162" s="39"/>
      <c r="Y162" s="39"/>
      <c r="Z162" s="39"/>
      <c r="AA162" s="39"/>
      <c r="AB162" s="39"/>
      <c r="AC162" s="39"/>
      <c r="AD162" s="39"/>
      <c r="AE162" s="39"/>
      <c r="AR162" s="226" t="s">
        <v>181</v>
      </c>
      <c r="AT162" s="226" t="s">
        <v>177</v>
      </c>
      <c r="AU162" s="226" t="s">
        <v>83</v>
      </c>
      <c r="AY162" s="18" t="s">
        <v>175</v>
      </c>
      <c r="BE162" s="227">
        <f>IF(N162="základní",J162,0)</f>
        <v>0</v>
      </c>
      <c r="BF162" s="227">
        <f>IF(N162="snížená",J162,0)</f>
        <v>0</v>
      </c>
      <c r="BG162" s="227">
        <f>IF(N162="zákl. přenesená",J162,0)</f>
        <v>0</v>
      </c>
      <c r="BH162" s="227">
        <f>IF(N162="sníž. přenesená",J162,0)</f>
        <v>0</v>
      </c>
      <c r="BI162" s="227">
        <f>IF(N162="nulová",J162,0)</f>
        <v>0</v>
      </c>
      <c r="BJ162" s="18" t="s">
        <v>81</v>
      </c>
      <c r="BK162" s="227">
        <f>ROUND(I162*H162,2)</f>
        <v>0</v>
      </c>
      <c r="BL162" s="18" t="s">
        <v>181</v>
      </c>
      <c r="BM162" s="226" t="s">
        <v>3190</v>
      </c>
    </row>
    <row r="163" spans="1:51" s="13" customFormat="1" ht="12">
      <c r="A163" s="13"/>
      <c r="B163" s="233"/>
      <c r="C163" s="234"/>
      <c r="D163" s="235" t="s">
        <v>189</v>
      </c>
      <c r="E163" s="236" t="s">
        <v>19</v>
      </c>
      <c r="F163" s="237" t="s">
        <v>3105</v>
      </c>
      <c r="G163" s="234"/>
      <c r="H163" s="238">
        <v>1</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189</v>
      </c>
      <c r="AU163" s="244" t="s">
        <v>83</v>
      </c>
      <c r="AV163" s="13" t="s">
        <v>83</v>
      </c>
      <c r="AW163" s="13" t="s">
        <v>35</v>
      </c>
      <c r="AX163" s="13" t="s">
        <v>73</v>
      </c>
      <c r="AY163" s="244" t="s">
        <v>175</v>
      </c>
    </row>
    <row r="164" spans="1:51" s="14" customFormat="1" ht="12">
      <c r="A164" s="14"/>
      <c r="B164" s="245"/>
      <c r="C164" s="246"/>
      <c r="D164" s="235" t="s">
        <v>189</v>
      </c>
      <c r="E164" s="247" t="s">
        <v>19</v>
      </c>
      <c r="F164" s="248" t="s">
        <v>198</v>
      </c>
      <c r="G164" s="246"/>
      <c r="H164" s="249">
        <v>1</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189</v>
      </c>
      <c r="AU164" s="255" t="s">
        <v>83</v>
      </c>
      <c r="AV164" s="14" t="s">
        <v>181</v>
      </c>
      <c r="AW164" s="14" t="s">
        <v>35</v>
      </c>
      <c r="AX164" s="14" t="s">
        <v>81</v>
      </c>
      <c r="AY164" s="255" t="s">
        <v>175</v>
      </c>
    </row>
    <row r="165" spans="1:65" s="2" customFormat="1" ht="24.15" customHeight="1">
      <c r="A165" s="39"/>
      <c r="B165" s="40"/>
      <c r="C165" s="214" t="s">
        <v>348</v>
      </c>
      <c r="D165" s="214" t="s">
        <v>177</v>
      </c>
      <c r="E165" s="215" t="s">
        <v>3191</v>
      </c>
      <c r="F165" s="216" t="s">
        <v>3192</v>
      </c>
      <c r="G165" s="217" t="s">
        <v>3103</v>
      </c>
      <c r="H165" s="218">
        <v>1</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3193</v>
      </c>
    </row>
    <row r="166" spans="1:51" s="15" customFormat="1" ht="12">
      <c r="A166" s="15"/>
      <c r="B166" s="257"/>
      <c r="C166" s="258"/>
      <c r="D166" s="235" t="s">
        <v>189</v>
      </c>
      <c r="E166" s="259" t="s">
        <v>19</v>
      </c>
      <c r="F166" s="260" t="s">
        <v>3194</v>
      </c>
      <c r="G166" s="258"/>
      <c r="H166" s="259" t="s">
        <v>19</v>
      </c>
      <c r="I166" s="261"/>
      <c r="J166" s="258"/>
      <c r="K166" s="258"/>
      <c r="L166" s="262"/>
      <c r="M166" s="263"/>
      <c r="N166" s="264"/>
      <c r="O166" s="264"/>
      <c r="P166" s="264"/>
      <c r="Q166" s="264"/>
      <c r="R166" s="264"/>
      <c r="S166" s="264"/>
      <c r="T166" s="265"/>
      <c r="U166" s="15"/>
      <c r="V166" s="15"/>
      <c r="W166" s="15"/>
      <c r="X166" s="15"/>
      <c r="Y166" s="15"/>
      <c r="Z166" s="15"/>
      <c r="AA166" s="15"/>
      <c r="AB166" s="15"/>
      <c r="AC166" s="15"/>
      <c r="AD166" s="15"/>
      <c r="AE166" s="15"/>
      <c r="AT166" s="266" t="s">
        <v>189</v>
      </c>
      <c r="AU166" s="266" t="s">
        <v>83</v>
      </c>
      <c r="AV166" s="15" t="s">
        <v>81</v>
      </c>
      <c r="AW166" s="15" t="s">
        <v>35</v>
      </c>
      <c r="AX166" s="15" t="s">
        <v>73</v>
      </c>
      <c r="AY166" s="266" t="s">
        <v>175</v>
      </c>
    </row>
    <row r="167" spans="1:51" s="13" customFormat="1" ht="12">
      <c r="A167" s="13"/>
      <c r="B167" s="233"/>
      <c r="C167" s="234"/>
      <c r="D167" s="235" t="s">
        <v>189</v>
      </c>
      <c r="E167" s="236" t="s">
        <v>19</v>
      </c>
      <c r="F167" s="237" t="s">
        <v>3105</v>
      </c>
      <c r="G167" s="234"/>
      <c r="H167" s="238">
        <v>1</v>
      </c>
      <c r="I167" s="239"/>
      <c r="J167" s="234"/>
      <c r="K167" s="234"/>
      <c r="L167" s="240"/>
      <c r="M167" s="241"/>
      <c r="N167" s="242"/>
      <c r="O167" s="242"/>
      <c r="P167" s="242"/>
      <c r="Q167" s="242"/>
      <c r="R167" s="242"/>
      <c r="S167" s="242"/>
      <c r="T167" s="243"/>
      <c r="U167" s="13"/>
      <c r="V167" s="13"/>
      <c r="W167" s="13"/>
      <c r="X167" s="13"/>
      <c r="Y167" s="13"/>
      <c r="Z167" s="13"/>
      <c r="AA167" s="13"/>
      <c r="AB167" s="13"/>
      <c r="AC167" s="13"/>
      <c r="AD167" s="13"/>
      <c r="AE167" s="13"/>
      <c r="AT167" s="244" t="s">
        <v>189</v>
      </c>
      <c r="AU167" s="244" t="s">
        <v>83</v>
      </c>
      <c r="AV167" s="13" t="s">
        <v>83</v>
      </c>
      <c r="AW167" s="13" t="s">
        <v>35</v>
      </c>
      <c r="AX167" s="13" t="s">
        <v>73</v>
      </c>
      <c r="AY167" s="244" t="s">
        <v>175</v>
      </c>
    </row>
    <row r="168" spans="1:51" s="14" customFormat="1" ht="12">
      <c r="A168" s="14"/>
      <c r="B168" s="245"/>
      <c r="C168" s="246"/>
      <c r="D168" s="235" t="s">
        <v>189</v>
      </c>
      <c r="E168" s="247" t="s">
        <v>19</v>
      </c>
      <c r="F168" s="248" t="s">
        <v>198</v>
      </c>
      <c r="G168" s="246"/>
      <c r="H168" s="249">
        <v>1</v>
      </c>
      <c r="I168" s="250"/>
      <c r="J168" s="246"/>
      <c r="K168" s="246"/>
      <c r="L168" s="251"/>
      <c r="M168" s="252"/>
      <c r="N168" s="253"/>
      <c r="O168" s="253"/>
      <c r="P168" s="253"/>
      <c r="Q168" s="253"/>
      <c r="R168" s="253"/>
      <c r="S168" s="253"/>
      <c r="T168" s="254"/>
      <c r="U168" s="14"/>
      <c r="V168" s="14"/>
      <c r="W168" s="14"/>
      <c r="X168" s="14"/>
      <c r="Y168" s="14"/>
      <c r="Z168" s="14"/>
      <c r="AA168" s="14"/>
      <c r="AB168" s="14"/>
      <c r="AC168" s="14"/>
      <c r="AD168" s="14"/>
      <c r="AE168" s="14"/>
      <c r="AT168" s="255" t="s">
        <v>189</v>
      </c>
      <c r="AU168" s="255" t="s">
        <v>83</v>
      </c>
      <c r="AV168" s="14" t="s">
        <v>181</v>
      </c>
      <c r="AW168" s="14" t="s">
        <v>35</v>
      </c>
      <c r="AX168" s="14" t="s">
        <v>81</v>
      </c>
      <c r="AY168" s="255" t="s">
        <v>175</v>
      </c>
    </row>
    <row r="169" spans="1:65" s="2" customFormat="1" ht="16.5" customHeight="1">
      <c r="A169" s="39"/>
      <c r="B169" s="40"/>
      <c r="C169" s="214" t="s">
        <v>355</v>
      </c>
      <c r="D169" s="214" t="s">
        <v>177</v>
      </c>
      <c r="E169" s="215" t="s">
        <v>3195</v>
      </c>
      <c r="F169" s="216" t="s">
        <v>3196</v>
      </c>
      <c r="G169" s="217" t="s">
        <v>3103</v>
      </c>
      <c r="H169" s="218">
        <v>1</v>
      </c>
      <c r="I169" s="219"/>
      <c r="J169" s="220">
        <f>ROUND(I169*H169,2)</f>
        <v>0</v>
      </c>
      <c r="K169" s="221"/>
      <c r="L169" s="45"/>
      <c r="M169" s="222" t="s">
        <v>19</v>
      </c>
      <c r="N169" s="223" t="s">
        <v>44</v>
      </c>
      <c r="O169" s="85"/>
      <c r="P169" s="224">
        <f>O169*H169</f>
        <v>0</v>
      </c>
      <c r="Q169" s="224">
        <v>0</v>
      </c>
      <c r="R169" s="224">
        <f>Q169*H169</f>
        <v>0</v>
      </c>
      <c r="S169" s="224">
        <v>0</v>
      </c>
      <c r="T169" s="225">
        <f>S169*H169</f>
        <v>0</v>
      </c>
      <c r="U169" s="39"/>
      <c r="V169" s="39"/>
      <c r="W169" s="39"/>
      <c r="X169" s="39"/>
      <c r="Y169" s="39"/>
      <c r="Z169" s="39"/>
      <c r="AA169" s="39"/>
      <c r="AB169" s="39"/>
      <c r="AC169" s="39"/>
      <c r="AD169" s="39"/>
      <c r="AE169" s="39"/>
      <c r="AR169" s="226" t="s">
        <v>181</v>
      </c>
      <c r="AT169" s="226" t="s">
        <v>177</v>
      </c>
      <c r="AU169" s="226" t="s">
        <v>83</v>
      </c>
      <c r="AY169" s="18" t="s">
        <v>175</v>
      </c>
      <c r="BE169" s="227">
        <f>IF(N169="základní",J169,0)</f>
        <v>0</v>
      </c>
      <c r="BF169" s="227">
        <f>IF(N169="snížená",J169,0)</f>
        <v>0</v>
      </c>
      <c r="BG169" s="227">
        <f>IF(N169="zákl. přenesená",J169,0)</f>
        <v>0</v>
      </c>
      <c r="BH169" s="227">
        <f>IF(N169="sníž. přenesená",J169,0)</f>
        <v>0</v>
      </c>
      <c r="BI169" s="227">
        <f>IF(N169="nulová",J169,0)</f>
        <v>0</v>
      </c>
      <c r="BJ169" s="18" t="s">
        <v>81</v>
      </c>
      <c r="BK169" s="227">
        <f>ROUND(I169*H169,2)</f>
        <v>0</v>
      </c>
      <c r="BL169" s="18" t="s">
        <v>181</v>
      </c>
      <c r="BM169" s="226" t="s">
        <v>3197</v>
      </c>
    </row>
    <row r="170" spans="1:51" s="15" customFormat="1" ht="12">
      <c r="A170" s="15"/>
      <c r="B170" s="257"/>
      <c r="C170" s="258"/>
      <c r="D170" s="235" t="s">
        <v>189</v>
      </c>
      <c r="E170" s="259" t="s">
        <v>19</v>
      </c>
      <c r="F170" s="260" t="s">
        <v>3198</v>
      </c>
      <c r="G170" s="258"/>
      <c r="H170" s="259" t="s">
        <v>19</v>
      </c>
      <c r="I170" s="261"/>
      <c r="J170" s="258"/>
      <c r="K170" s="258"/>
      <c r="L170" s="262"/>
      <c r="M170" s="263"/>
      <c r="N170" s="264"/>
      <c r="O170" s="264"/>
      <c r="P170" s="264"/>
      <c r="Q170" s="264"/>
      <c r="R170" s="264"/>
      <c r="S170" s="264"/>
      <c r="T170" s="265"/>
      <c r="U170" s="15"/>
      <c r="V170" s="15"/>
      <c r="W170" s="15"/>
      <c r="X170" s="15"/>
      <c r="Y170" s="15"/>
      <c r="Z170" s="15"/>
      <c r="AA170" s="15"/>
      <c r="AB170" s="15"/>
      <c r="AC170" s="15"/>
      <c r="AD170" s="15"/>
      <c r="AE170" s="15"/>
      <c r="AT170" s="266" t="s">
        <v>189</v>
      </c>
      <c r="AU170" s="266" t="s">
        <v>83</v>
      </c>
      <c r="AV170" s="15" t="s">
        <v>81</v>
      </c>
      <c r="AW170" s="15" t="s">
        <v>35</v>
      </c>
      <c r="AX170" s="15" t="s">
        <v>73</v>
      </c>
      <c r="AY170" s="266" t="s">
        <v>175</v>
      </c>
    </row>
    <row r="171" spans="1:51" s="13" customFormat="1" ht="12">
      <c r="A171" s="13"/>
      <c r="B171" s="233"/>
      <c r="C171" s="234"/>
      <c r="D171" s="235" t="s">
        <v>189</v>
      </c>
      <c r="E171" s="236" t="s">
        <v>19</v>
      </c>
      <c r="F171" s="237" t="s">
        <v>3105</v>
      </c>
      <c r="G171" s="234"/>
      <c r="H171" s="238">
        <v>1</v>
      </c>
      <c r="I171" s="239"/>
      <c r="J171" s="234"/>
      <c r="K171" s="234"/>
      <c r="L171" s="240"/>
      <c r="M171" s="241"/>
      <c r="N171" s="242"/>
      <c r="O171" s="242"/>
      <c r="P171" s="242"/>
      <c r="Q171" s="242"/>
      <c r="R171" s="242"/>
      <c r="S171" s="242"/>
      <c r="T171" s="243"/>
      <c r="U171" s="13"/>
      <c r="V171" s="13"/>
      <c r="W171" s="13"/>
      <c r="X171" s="13"/>
      <c r="Y171" s="13"/>
      <c r="Z171" s="13"/>
      <c r="AA171" s="13"/>
      <c r="AB171" s="13"/>
      <c r="AC171" s="13"/>
      <c r="AD171" s="13"/>
      <c r="AE171" s="13"/>
      <c r="AT171" s="244" t="s">
        <v>189</v>
      </c>
      <c r="AU171" s="244" t="s">
        <v>83</v>
      </c>
      <c r="AV171" s="13" t="s">
        <v>83</v>
      </c>
      <c r="AW171" s="13" t="s">
        <v>35</v>
      </c>
      <c r="AX171" s="13" t="s">
        <v>73</v>
      </c>
      <c r="AY171" s="244" t="s">
        <v>175</v>
      </c>
    </row>
    <row r="172" spans="1:51" s="14" customFormat="1" ht="12">
      <c r="A172" s="14"/>
      <c r="B172" s="245"/>
      <c r="C172" s="246"/>
      <c r="D172" s="235" t="s">
        <v>189</v>
      </c>
      <c r="E172" s="247" t="s">
        <v>19</v>
      </c>
      <c r="F172" s="248" t="s">
        <v>198</v>
      </c>
      <c r="G172" s="246"/>
      <c r="H172" s="249">
        <v>1</v>
      </c>
      <c r="I172" s="250"/>
      <c r="J172" s="246"/>
      <c r="K172" s="246"/>
      <c r="L172" s="251"/>
      <c r="M172" s="252"/>
      <c r="N172" s="253"/>
      <c r="O172" s="253"/>
      <c r="P172" s="253"/>
      <c r="Q172" s="253"/>
      <c r="R172" s="253"/>
      <c r="S172" s="253"/>
      <c r="T172" s="254"/>
      <c r="U172" s="14"/>
      <c r="V172" s="14"/>
      <c r="W172" s="14"/>
      <c r="X172" s="14"/>
      <c r="Y172" s="14"/>
      <c r="Z172" s="14"/>
      <c r="AA172" s="14"/>
      <c r="AB172" s="14"/>
      <c r="AC172" s="14"/>
      <c r="AD172" s="14"/>
      <c r="AE172" s="14"/>
      <c r="AT172" s="255" t="s">
        <v>189</v>
      </c>
      <c r="AU172" s="255" t="s">
        <v>83</v>
      </c>
      <c r="AV172" s="14" t="s">
        <v>181</v>
      </c>
      <c r="AW172" s="14" t="s">
        <v>35</v>
      </c>
      <c r="AX172" s="14" t="s">
        <v>81</v>
      </c>
      <c r="AY172" s="255" t="s">
        <v>175</v>
      </c>
    </row>
    <row r="173" spans="1:65" s="2" customFormat="1" ht="16.5" customHeight="1">
      <c r="A173" s="39"/>
      <c r="B173" s="40"/>
      <c r="C173" s="214" t="s">
        <v>363</v>
      </c>
      <c r="D173" s="214" t="s">
        <v>177</v>
      </c>
      <c r="E173" s="215" t="s">
        <v>3199</v>
      </c>
      <c r="F173" s="216" t="s">
        <v>3200</v>
      </c>
      <c r="G173" s="217" t="s">
        <v>1053</v>
      </c>
      <c r="H173" s="218">
        <v>1</v>
      </c>
      <c r="I173" s="219"/>
      <c r="J173" s="220">
        <f>ROUND(I173*H173,2)</f>
        <v>0</v>
      </c>
      <c r="K173" s="221"/>
      <c r="L173" s="45"/>
      <c r="M173" s="222" t="s">
        <v>19</v>
      </c>
      <c r="N173" s="223" t="s">
        <v>44</v>
      </c>
      <c r="O173" s="85"/>
      <c r="P173" s="224">
        <f>O173*H173</f>
        <v>0</v>
      </c>
      <c r="Q173" s="224">
        <v>0</v>
      </c>
      <c r="R173" s="224">
        <f>Q173*H173</f>
        <v>0</v>
      </c>
      <c r="S173" s="224">
        <v>0</v>
      </c>
      <c r="T173" s="225">
        <f>S173*H173</f>
        <v>0</v>
      </c>
      <c r="U173" s="39"/>
      <c r="V173" s="39"/>
      <c r="W173" s="39"/>
      <c r="X173" s="39"/>
      <c r="Y173" s="39"/>
      <c r="Z173" s="39"/>
      <c r="AA173" s="39"/>
      <c r="AB173" s="39"/>
      <c r="AC173" s="39"/>
      <c r="AD173" s="39"/>
      <c r="AE173" s="39"/>
      <c r="AR173" s="226" t="s">
        <v>181</v>
      </c>
      <c r="AT173" s="226" t="s">
        <v>177</v>
      </c>
      <c r="AU173" s="226" t="s">
        <v>83</v>
      </c>
      <c r="AY173" s="18" t="s">
        <v>175</v>
      </c>
      <c r="BE173" s="227">
        <f>IF(N173="základní",J173,0)</f>
        <v>0</v>
      </c>
      <c r="BF173" s="227">
        <f>IF(N173="snížená",J173,0)</f>
        <v>0</v>
      </c>
      <c r="BG173" s="227">
        <f>IF(N173="zákl. přenesená",J173,0)</f>
        <v>0</v>
      </c>
      <c r="BH173" s="227">
        <f>IF(N173="sníž. přenesená",J173,0)</f>
        <v>0</v>
      </c>
      <c r="BI173" s="227">
        <f>IF(N173="nulová",J173,0)</f>
        <v>0</v>
      </c>
      <c r="BJ173" s="18" t="s">
        <v>81</v>
      </c>
      <c r="BK173" s="227">
        <f>ROUND(I173*H173,2)</f>
        <v>0</v>
      </c>
      <c r="BL173" s="18" t="s">
        <v>181</v>
      </c>
      <c r="BM173" s="226" t="s">
        <v>3201</v>
      </c>
    </row>
    <row r="174" spans="1:51" s="15" customFormat="1" ht="12">
      <c r="A174" s="15"/>
      <c r="B174" s="257"/>
      <c r="C174" s="258"/>
      <c r="D174" s="235" t="s">
        <v>189</v>
      </c>
      <c r="E174" s="259" t="s">
        <v>19</v>
      </c>
      <c r="F174" s="260" t="s">
        <v>3202</v>
      </c>
      <c r="G174" s="258"/>
      <c r="H174" s="259" t="s">
        <v>19</v>
      </c>
      <c r="I174" s="261"/>
      <c r="J174" s="258"/>
      <c r="K174" s="258"/>
      <c r="L174" s="262"/>
      <c r="M174" s="263"/>
      <c r="N174" s="264"/>
      <c r="O174" s="264"/>
      <c r="P174" s="264"/>
      <c r="Q174" s="264"/>
      <c r="R174" s="264"/>
      <c r="S174" s="264"/>
      <c r="T174" s="265"/>
      <c r="U174" s="15"/>
      <c r="V174" s="15"/>
      <c r="W174" s="15"/>
      <c r="X174" s="15"/>
      <c r="Y174" s="15"/>
      <c r="Z174" s="15"/>
      <c r="AA174" s="15"/>
      <c r="AB174" s="15"/>
      <c r="AC174" s="15"/>
      <c r="AD174" s="15"/>
      <c r="AE174" s="15"/>
      <c r="AT174" s="266" t="s">
        <v>189</v>
      </c>
      <c r="AU174" s="266" t="s">
        <v>83</v>
      </c>
      <c r="AV174" s="15" t="s">
        <v>81</v>
      </c>
      <c r="AW174" s="15" t="s">
        <v>35</v>
      </c>
      <c r="AX174" s="15" t="s">
        <v>73</v>
      </c>
      <c r="AY174" s="266" t="s">
        <v>175</v>
      </c>
    </row>
    <row r="175" spans="1:51" s="13" customFormat="1" ht="12">
      <c r="A175" s="13"/>
      <c r="B175" s="233"/>
      <c r="C175" s="234"/>
      <c r="D175" s="235" t="s">
        <v>189</v>
      </c>
      <c r="E175" s="236" t="s">
        <v>19</v>
      </c>
      <c r="F175" s="237" t="s">
        <v>3105</v>
      </c>
      <c r="G175" s="234"/>
      <c r="H175" s="238">
        <v>1</v>
      </c>
      <c r="I175" s="239"/>
      <c r="J175" s="234"/>
      <c r="K175" s="234"/>
      <c r="L175" s="240"/>
      <c r="M175" s="241"/>
      <c r="N175" s="242"/>
      <c r="O175" s="242"/>
      <c r="P175" s="242"/>
      <c r="Q175" s="242"/>
      <c r="R175" s="242"/>
      <c r="S175" s="242"/>
      <c r="T175" s="243"/>
      <c r="U175" s="13"/>
      <c r="V175" s="13"/>
      <c r="W175" s="13"/>
      <c r="X175" s="13"/>
      <c r="Y175" s="13"/>
      <c r="Z175" s="13"/>
      <c r="AA175" s="13"/>
      <c r="AB175" s="13"/>
      <c r="AC175" s="13"/>
      <c r="AD175" s="13"/>
      <c r="AE175" s="13"/>
      <c r="AT175" s="244" t="s">
        <v>189</v>
      </c>
      <c r="AU175" s="244" t="s">
        <v>83</v>
      </c>
      <c r="AV175" s="13" t="s">
        <v>83</v>
      </c>
      <c r="AW175" s="13" t="s">
        <v>35</v>
      </c>
      <c r="AX175" s="13" t="s">
        <v>73</v>
      </c>
      <c r="AY175" s="244" t="s">
        <v>175</v>
      </c>
    </row>
    <row r="176" spans="1:51" s="14" customFormat="1" ht="12">
      <c r="A176" s="14"/>
      <c r="B176" s="245"/>
      <c r="C176" s="246"/>
      <c r="D176" s="235" t="s">
        <v>189</v>
      </c>
      <c r="E176" s="247" t="s">
        <v>19</v>
      </c>
      <c r="F176" s="248" t="s">
        <v>198</v>
      </c>
      <c r="G176" s="246"/>
      <c r="H176" s="249">
        <v>1</v>
      </c>
      <c r="I176" s="250"/>
      <c r="J176" s="246"/>
      <c r="K176" s="246"/>
      <c r="L176" s="251"/>
      <c r="M176" s="252"/>
      <c r="N176" s="253"/>
      <c r="O176" s="253"/>
      <c r="P176" s="253"/>
      <c r="Q176" s="253"/>
      <c r="R176" s="253"/>
      <c r="S176" s="253"/>
      <c r="T176" s="254"/>
      <c r="U176" s="14"/>
      <c r="V176" s="14"/>
      <c r="W176" s="14"/>
      <c r="X176" s="14"/>
      <c r="Y176" s="14"/>
      <c r="Z176" s="14"/>
      <c r="AA176" s="14"/>
      <c r="AB176" s="14"/>
      <c r="AC176" s="14"/>
      <c r="AD176" s="14"/>
      <c r="AE176" s="14"/>
      <c r="AT176" s="255" t="s">
        <v>189</v>
      </c>
      <c r="AU176" s="255" t="s">
        <v>83</v>
      </c>
      <c r="AV176" s="14" t="s">
        <v>181</v>
      </c>
      <c r="AW176" s="14" t="s">
        <v>35</v>
      </c>
      <c r="AX176" s="14" t="s">
        <v>81</v>
      </c>
      <c r="AY176" s="255" t="s">
        <v>175</v>
      </c>
    </row>
    <row r="177" spans="1:65" s="2" customFormat="1" ht="16.5" customHeight="1">
      <c r="A177" s="39"/>
      <c r="B177" s="40"/>
      <c r="C177" s="214" t="s">
        <v>367</v>
      </c>
      <c r="D177" s="214" t="s">
        <v>177</v>
      </c>
      <c r="E177" s="215" t="s">
        <v>3203</v>
      </c>
      <c r="F177" s="216" t="s">
        <v>3204</v>
      </c>
      <c r="G177" s="217" t="s">
        <v>3103</v>
      </c>
      <c r="H177" s="218">
        <v>1</v>
      </c>
      <c r="I177" s="219"/>
      <c r="J177" s="220">
        <f>ROUND(I177*H177,2)</f>
        <v>0</v>
      </c>
      <c r="K177" s="221"/>
      <c r="L177" s="45"/>
      <c r="M177" s="222" t="s">
        <v>19</v>
      </c>
      <c r="N177" s="223" t="s">
        <v>44</v>
      </c>
      <c r="O177" s="85"/>
      <c r="P177" s="224">
        <f>O177*H177</f>
        <v>0</v>
      </c>
      <c r="Q177" s="224">
        <v>0</v>
      </c>
      <c r="R177" s="224">
        <f>Q177*H177</f>
        <v>0</v>
      </c>
      <c r="S177" s="224">
        <v>0</v>
      </c>
      <c r="T177" s="225">
        <f>S177*H177</f>
        <v>0</v>
      </c>
      <c r="U177" s="39"/>
      <c r="V177" s="39"/>
      <c r="W177" s="39"/>
      <c r="X177" s="39"/>
      <c r="Y177" s="39"/>
      <c r="Z177" s="39"/>
      <c r="AA177" s="39"/>
      <c r="AB177" s="39"/>
      <c r="AC177" s="39"/>
      <c r="AD177" s="39"/>
      <c r="AE177" s="39"/>
      <c r="AR177" s="226" t="s">
        <v>181</v>
      </c>
      <c r="AT177" s="226" t="s">
        <v>177</v>
      </c>
      <c r="AU177" s="226" t="s">
        <v>83</v>
      </c>
      <c r="AY177" s="18" t="s">
        <v>175</v>
      </c>
      <c r="BE177" s="227">
        <f>IF(N177="základní",J177,0)</f>
        <v>0</v>
      </c>
      <c r="BF177" s="227">
        <f>IF(N177="snížená",J177,0)</f>
        <v>0</v>
      </c>
      <c r="BG177" s="227">
        <f>IF(N177="zákl. přenesená",J177,0)</f>
        <v>0</v>
      </c>
      <c r="BH177" s="227">
        <f>IF(N177="sníž. přenesená",J177,0)</f>
        <v>0</v>
      </c>
      <c r="BI177" s="227">
        <f>IF(N177="nulová",J177,0)</f>
        <v>0</v>
      </c>
      <c r="BJ177" s="18" t="s">
        <v>81</v>
      </c>
      <c r="BK177" s="227">
        <f>ROUND(I177*H177,2)</f>
        <v>0</v>
      </c>
      <c r="BL177" s="18" t="s">
        <v>181</v>
      </c>
      <c r="BM177" s="226" t="s">
        <v>3205</v>
      </c>
    </row>
    <row r="178" spans="1:51" s="13" customFormat="1" ht="12">
      <c r="A178" s="13"/>
      <c r="B178" s="233"/>
      <c r="C178" s="234"/>
      <c r="D178" s="235" t="s">
        <v>189</v>
      </c>
      <c r="E178" s="236" t="s">
        <v>19</v>
      </c>
      <c r="F178" s="237" t="s">
        <v>3105</v>
      </c>
      <c r="G178" s="234"/>
      <c r="H178" s="238">
        <v>1</v>
      </c>
      <c r="I178" s="239"/>
      <c r="J178" s="234"/>
      <c r="K178" s="234"/>
      <c r="L178" s="240"/>
      <c r="M178" s="241"/>
      <c r="N178" s="242"/>
      <c r="O178" s="242"/>
      <c r="P178" s="242"/>
      <c r="Q178" s="242"/>
      <c r="R178" s="242"/>
      <c r="S178" s="242"/>
      <c r="T178" s="243"/>
      <c r="U178" s="13"/>
      <c r="V178" s="13"/>
      <c r="W178" s="13"/>
      <c r="X178" s="13"/>
      <c r="Y178" s="13"/>
      <c r="Z178" s="13"/>
      <c r="AA178" s="13"/>
      <c r="AB178" s="13"/>
      <c r="AC178" s="13"/>
      <c r="AD178" s="13"/>
      <c r="AE178" s="13"/>
      <c r="AT178" s="244" t="s">
        <v>189</v>
      </c>
      <c r="AU178" s="244" t="s">
        <v>83</v>
      </c>
      <c r="AV178" s="13" t="s">
        <v>83</v>
      </c>
      <c r="AW178" s="13" t="s">
        <v>35</v>
      </c>
      <c r="AX178" s="13" t="s">
        <v>73</v>
      </c>
      <c r="AY178" s="244" t="s">
        <v>175</v>
      </c>
    </row>
    <row r="179" spans="1:51" s="14" customFormat="1" ht="12">
      <c r="A179" s="14"/>
      <c r="B179" s="245"/>
      <c r="C179" s="246"/>
      <c r="D179" s="235" t="s">
        <v>189</v>
      </c>
      <c r="E179" s="247" t="s">
        <v>19</v>
      </c>
      <c r="F179" s="248" t="s">
        <v>198</v>
      </c>
      <c r="G179" s="246"/>
      <c r="H179" s="249">
        <v>1</v>
      </c>
      <c r="I179" s="250"/>
      <c r="J179" s="246"/>
      <c r="K179" s="246"/>
      <c r="L179" s="251"/>
      <c r="M179" s="252"/>
      <c r="N179" s="253"/>
      <c r="O179" s="253"/>
      <c r="P179" s="253"/>
      <c r="Q179" s="253"/>
      <c r="R179" s="253"/>
      <c r="S179" s="253"/>
      <c r="T179" s="254"/>
      <c r="U179" s="14"/>
      <c r="V179" s="14"/>
      <c r="W179" s="14"/>
      <c r="X179" s="14"/>
      <c r="Y179" s="14"/>
      <c r="Z179" s="14"/>
      <c r="AA179" s="14"/>
      <c r="AB179" s="14"/>
      <c r="AC179" s="14"/>
      <c r="AD179" s="14"/>
      <c r="AE179" s="14"/>
      <c r="AT179" s="255" t="s">
        <v>189</v>
      </c>
      <c r="AU179" s="255" t="s">
        <v>83</v>
      </c>
      <c r="AV179" s="14" t="s">
        <v>181</v>
      </c>
      <c r="AW179" s="14" t="s">
        <v>35</v>
      </c>
      <c r="AX179" s="14" t="s">
        <v>81</v>
      </c>
      <c r="AY179" s="255" t="s">
        <v>175</v>
      </c>
    </row>
    <row r="180" spans="1:65" s="2" customFormat="1" ht="24.15" customHeight="1">
      <c r="A180" s="39"/>
      <c r="B180" s="40"/>
      <c r="C180" s="214" t="s">
        <v>372</v>
      </c>
      <c r="D180" s="214" t="s">
        <v>177</v>
      </c>
      <c r="E180" s="215" t="s">
        <v>3206</v>
      </c>
      <c r="F180" s="216" t="s">
        <v>3207</v>
      </c>
      <c r="G180" s="217" t="s">
        <v>1053</v>
      </c>
      <c r="H180" s="218">
        <v>1</v>
      </c>
      <c r="I180" s="219"/>
      <c r="J180" s="220">
        <f>ROUND(I180*H180,2)</f>
        <v>0</v>
      </c>
      <c r="K180" s="221"/>
      <c r="L180" s="45"/>
      <c r="M180" s="222" t="s">
        <v>19</v>
      </c>
      <c r="N180" s="223" t="s">
        <v>44</v>
      </c>
      <c r="O180" s="85"/>
      <c r="P180" s="224">
        <f>O180*H180</f>
        <v>0</v>
      </c>
      <c r="Q180" s="224">
        <v>0</v>
      </c>
      <c r="R180" s="224">
        <f>Q180*H180</f>
        <v>0</v>
      </c>
      <c r="S180" s="224">
        <v>0</v>
      </c>
      <c r="T180" s="225">
        <f>S180*H180</f>
        <v>0</v>
      </c>
      <c r="U180" s="39"/>
      <c r="V180" s="39"/>
      <c r="W180" s="39"/>
      <c r="X180" s="39"/>
      <c r="Y180" s="39"/>
      <c r="Z180" s="39"/>
      <c r="AA180" s="39"/>
      <c r="AB180" s="39"/>
      <c r="AC180" s="39"/>
      <c r="AD180" s="39"/>
      <c r="AE180" s="39"/>
      <c r="AR180" s="226" t="s">
        <v>181</v>
      </c>
      <c r="AT180" s="226" t="s">
        <v>177</v>
      </c>
      <c r="AU180" s="226" t="s">
        <v>83</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3208</v>
      </c>
    </row>
    <row r="181" spans="1:51" s="13" customFormat="1" ht="12">
      <c r="A181" s="13"/>
      <c r="B181" s="233"/>
      <c r="C181" s="234"/>
      <c r="D181" s="235" t="s">
        <v>189</v>
      </c>
      <c r="E181" s="236" t="s">
        <v>19</v>
      </c>
      <c r="F181" s="237" t="s">
        <v>3105</v>
      </c>
      <c r="G181" s="234"/>
      <c r="H181" s="238">
        <v>1</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189</v>
      </c>
      <c r="AU181" s="244" t="s">
        <v>83</v>
      </c>
      <c r="AV181" s="13" t="s">
        <v>83</v>
      </c>
      <c r="AW181" s="13" t="s">
        <v>35</v>
      </c>
      <c r="AX181" s="13" t="s">
        <v>73</v>
      </c>
      <c r="AY181" s="244" t="s">
        <v>175</v>
      </c>
    </row>
    <row r="182" spans="1:51" s="14" customFormat="1" ht="12">
      <c r="A182" s="14"/>
      <c r="B182" s="245"/>
      <c r="C182" s="246"/>
      <c r="D182" s="235" t="s">
        <v>189</v>
      </c>
      <c r="E182" s="247" t="s">
        <v>19</v>
      </c>
      <c r="F182" s="248" t="s">
        <v>198</v>
      </c>
      <c r="G182" s="246"/>
      <c r="H182" s="249">
        <v>1</v>
      </c>
      <c r="I182" s="250"/>
      <c r="J182" s="246"/>
      <c r="K182" s="246"/>
      <c r="L182" s="251"/>
      <c r="M182" s="252"/>
      <c r="N182" s="253"/>
      <c r="O182" s="253"/>
      <c r="P182" s="253"/>
      <c r="Q182" s="253"/>
      <c r="R182" s="253"/>
      <c r="S182" s="253"/>
      <c r="T182" s="254"/>
      <c r="U182" s="14"/>
      <c r="V182" s="14"/>
      <c r="W182" s="14"/>
      <c r="X182" s="14"/>
      <c r="Y182" s="14"/>
      <c r="Z182" s="14"/>
      <c r="AA182" s="14"/>
      <c r="AB182" s="14"/>
      <c r="AC182" s="14"/>
      <c r="AD182" s="14"/>
      <c r="AE182" s="14"/>
      <c r="AT182" s="255" t="s">
        <v>189</v>
      </c>
      <c r="AU182" s="255" t="s">
        <v>83</v>
      </c>
      <c r="AV182" s="14" t="s">
        <v>181</v>
      </c>
      <c r="AW182" s="14" t="s">
        <v>35</v>
      </c>
      <c r="AX182" s="14" t="s">
        <v>81</v>
      </c>
      <c r="AY182" s="255" t="s">
        <v>175</v>
      </c>
    </row>
    <row r="183" spans="1:65" s="2" customFormat="1" ht="24.15" customHeight="1">
      <c r="A183" s="39"/>
      <c r="B183" s="40"/>
      <c r="C183" s="214" t="s">
        <v>376</v>
      </c>
      <c r="D183" s="214" t="s">
        <v>177</v>
      </c>
      <c r="E183" s="215" t="s">
        <v>3209</v>
      </c>
      <c r="F183" s="216" t="s">
        <v>3210</v>
      </c>
      <c r="G183" s="217" t="s">
        <v>3103</v>
      </c>
      <c r="H183" s="218">
        <v>1</v>
      </c>
      <c r="I183" s="219"/>
      <c r="J183" s="220">
        <f>ROUND(I183*H183,2)</f>
        <v>0</v>
      </c>
      <c r="K183" s="221"/>
      <c r="L183" s="45"/>
      <c r="M183" s="222" t="s">
        <v>19</v>
      </c>
      <c r="N183" s="223" t="s">
        <v>44</v>
      </c>
      <c r="O183" s="85"/>
      <c r="P183" s="224">
        <f>O183*H183</f>
        <v>0</v>
      </c>
      <c r="Q183" s="224">
        <v>0</v>
      </c>
      <c r="R183" s="224">
        <f>Q183*H183</f>
        <v>0</v>
      </c>
      <c r="S183" s="224">
        <v>0</v>
      </c>
      <c r="T183" s="225">
        <f>S183*H183</f>
        <v>0</v>
      </c>
      <c r="U183" s="39"/>
      <c r="V183" s="39"/>
      <c r="W183" s="39"/>
      <c r="X183" s="39"/>
      <c r="Y183" s="39"/>
      <c r="Z183" s="39"/>
      <c r="AA183" s="39"/>
      <c r="AB183" s="39"/>
      <c r="AC183" s="39"/>
      <c r="AD183" s="39"/>
      <c r="AE183" s="39"/>
      <c r="AR183" s="226" t="s">
        <v>181</v>
      </c>
      <c r="AT183" s="226" t="s">
        <v>177</v>
      </c>
      <c r="AU183" s="226" t="s">
        <v>83</v>
      </c>
      <c r="AY183" s="18" t="s">
        <v>175</v>
      </c>
      <c r="BE183" s="227">
        <f>IF(N183="základní",J183,0)</f>
        <v>0</v>
      </c>
      <c r="BF183" s="227">
        <f>IF(N183="snížená",J183,0)</f>
        <v>0</v>
      </c>
      <c r="BG183" s="227">
        <f>IF(N183="zákl. přenesená",J183,0)</f>
        <v>0</v>
      </c>
      <c r="BH183" s="227">
        <f>IF(N183="sníž. přenesená",J183,0)</f>
        <v>0</v>
      </c>
      <c r="BI183" s="227">
        <f>IF(N183="nulová",J183,0)</f>
        <v>0</v>
      </c>
      <c r="BJ183" s="18" t="s">
        <v>81</v>
      </c>
      <c r="BK183" s="227">
        <f>ROUND(I183*H183,2)</f>
        <v>0</v>
      </c>
      <c r="BL183" s="18" t="s">
        <v>181</v>
      </c>
      <c r="BM183" s="226" t="s">
        <v>3211</v>
      </c>
    </row>
    <row r="184" spans="1:51" s="13" customFormat="1" ht="12">
      <c r="A184" s="13"/>
      <c r="B184" s="233"/>
      <c r="C184" s="234"/>
      <c r="D184" s="235" t="s">
        <v>189</v>
      </c>
      <c r="E184" s="236" t="s">
        <v>19</v>
      </c>
      <c r="F184" s="237" t="s">
        <v>3105</v>
      </c>
      <c r="G184" s="234"/>
      <c r="H184" s="238">
        <v>1</v>
      </c>
      <c r="I184" s="239"/>
      <c r="J184" s="234"/>
      <c r="K184" s="234"/>
      <c r="L184" s="240"/>
      <c r="M184" s="241"/>
      <c r="N184" s="242"/>
      <c r="O184" s="242"/>
      <c r="P184" s="242"/>
      <c r="Q184" s="242"/>
      <c r="R184" s="242"/>
      <c r="S184" s="242"/>
      <c r="T184" s="243"/>
      <c r="U184" s="13"/>
      <c r="V184" s="13"/>
      <c r="W184" s="13"/>
      <c r="X184" s="13"/>
      <c r="Y184" s="13"/>
      <c r="Z184" s="13"/>
      <c r="AA184" s="13"/>
      <c r="AB184" s="13"/>
      <c r="AC184" s="13"/>
      <c r="AD184" s="13"/>
      <c r="AE184" s="13"/>
      <c r="AT184" s="244" t="s">
        <v>189</v>
      </c>
      <c r="AU184" s="244" t="s">
        <v>83</v>
      </c>
      <c r="AV184" s="13" t="s">
        <v>83</v>
      </c>
      <c r="AW184" s="13" t="s">
        <v>35</v>
      </c>
      <c r="AX184" s="13" t="s">
        <v>73</v>
      </c>
      <c r="AY184" s="244" t="s">
        <v>175</v>
      </c>
    </row>
    <row r="185" spans="1:51" s="14" customFormat="1" ht="12">
      <c r="A185" s="14"/>
      <c r="B185" s="245"/>
      <c r="C185" s="246"/>
      <c r="D185" s="235" t="s">
        <v>189</v>
      </c>
      <c r="E185" s="247" t="s">
        <v>19</v>
      </c>
      <c r="F185" s="248" t="s">
        <v>198</v>
      </c>
      <c r="G185" s="246"/>
      <c r="H185" s="249">
        <v>1</v>
      </c>
      <c r="I185" s="250"/>
      <c r="J185" s="246"/>
      <c r="K185" s="246"/>
      <c r="L185" s="251"/>
      <c r="M185" s="252"/>
      <c r="N185" s="253"/>
      <c r="O185" s="253"/>
      <c r="P185" s="253"/>
      <c r="Q185" s="253"/>
      <c r="R185" s="253"/>
      <c r="S185" s="253"/>
      <c r="T185" s="254"/>
      <c r="U185" s="14"/>
      <c r="V185" s="14"/>
      <c r="W185" s="14"/>
      <c r="X185" s="14"/>
      <c r="Y185" s="14"/>
      <c r="Z185" s="14"/>
      <c r="AA185" s="14"/>
      <c r="AB185" s="14"/>
      <c r="AC185" s="14"/>
      <c r="AD185" s="14"/>
      <c r="AE185" s="14"/>
      <c r="AT185" s="255" t="s">
        <v>189</v>
      </c>
      <c r="AU185" s="255" t="s">
        <v>83</v>
      </c>
      <c r="AV185" s="14" t="s">
        <v>181</v>
      </c>
      <c r="AW185" s="14" t="s">
        <v>35</v>
      </c>
      <c r="AX185" s="14" t="s">
        <v>81</v>
      </c>
      <c r="AY185" s="255" t="s">
        <v>175</v>
      </c>
    </row>
    <row r="186" spans="1:65" s="2" customFormat="1" ht="21.75" customHeight="1">
      <c r="A186" s="39"/>
      <c r="B186" s="40"/>
      <c r="C186" s="214" t="s">
        <v>384</v>
      </c>
      <c r="D186" s="214" t="s">
        <v>177</v>
      </c>
      <c r="E186" s="215" t="s">
        <v>3212</v>
      </c>
      <c r="F186" s="216" t="s">
        <v>3213</v>
      </c>
      <c r="G186" s="217" t="s">
        <v>3103</v>
      </c>
      <c r="H186" s="218">
        <v>2</v>
      </c>
      <c r="I186" s="219"/>
      <c r="J186" s="220">
        <f>ROUND(I186*H186,2)</f>
        <v>0</v>
      </c>
      <c r="K186" s="221"/>
      <c r="L186" s="45"/>
      <c r="M186" s="222" t="s">
        <v>19</v>
      </c>
      <c r="N186" s="223" t="s">
        <v>44</v>
      </c>
      <c r="O186" s="85"/>
      <c r="P186" s="224">
        <f>O186*H186</f>
        <v>0</v>
      </c>
      <c r="Q186" s="224">
        <v>0</v>
      </c>
      <c r="R186" s="224">
        <f>Q186*H186</f>
        <v>0</v>
      </c>
      <c r="S186" s="224">
        <v>0</v>
      </c>
      <c r="T186" s="225">
        <f>S186*H186</f>
        <v>0</v>
      </c>
      <c r="U186" s="39"/>
      <c r="V186" s="39"/>
      <c r="W186" s="39"/>
      <c r="X186" s="39"/>
      <c r="Y186" s="39"/>
      <c r="Z186" s="39"/>
      <c r="AA186" s="39"/>
      <c r="AB186" s="39"/>
      <c r="AC186" s="39"/>
      <c r="AD186" s="39"/>
      <c r="AE186" s="39"/>
      <c r="AR186" s="226" t="s">
        <v>181</v>
      </c>
      <c r="AT186" s="226" t="s">
        <v>177</v>
      </c>
      <c r="AU186" s="226" t="s">
        <v>83</v>
      </c>
      <c r="AY186" s="18" t="s">
        <v>175</v>
      </c>
      <c r="BE186" s="227">
        <f>IF(N186="základní",J186,0)</f>
        <v>0</v>
      </c>
      <c r="BF186" s="227">
        <f>IF(N186="snížená",J186,0)</f>
        <v>0</v>
      </c>
      <c r="BG186" s="227">
        <f>IF(N186="zákl. přenesená",J186,0)</f>
        <v>0</v>
      </c>
      <c r="BH186" s="227">
        <f>IF(N186="sníž. přenesená",J186,0)</f>
        <v>0</v>
      </c>
      <c r="BI186" s="227">
        <f>IF(N186="nulová",J186,0)</f>
        <v>0</v>
      </c>
      <c r="BJ186" s="18" t="s">
        <v>81</v>
      </c>
      <c r="BK186" s="227">
        <f>ROUND(I186*H186,2)</f>
        <v>0</v>
      </c>
      <c r="BL186" s="18" t="s">
        <v>181</v>
      </c>
      <c r="BM186" s="226" t="s">
        <v>3214</v>
      </c>
    </row>
    <row r="187" spans="1:51" s="13" customFormat="1" ht="12">
      <c r="A187" s="13"/>
      <c r="B187" s="233"/>
      <c r="C187" s="234"/>
      <c r="D187" s="235" t="s">
        <v>189</v>
      </c>
      <c r="E187" s="236" t="s">
        <v>19</v>
      </c>
      <c r="F187" s="237" t="s">
        <v>3150</v>
      </c>
      <c r="G187" s="234"/>
      <c r="H187" s="238">
        <v>2</v>
      </c>
      <c r="I187" s="239"/>
      <c r="J187" s="234"/>
      <c r="K187" s="234"/>
      <c r="L187" s="240"/>
      <c r="M187" s="241"/>
      <c r="N187" s="242"/>
      <c r="O187" s="242"/>
      <c r="P187" s="242"/>
      <c r="Q187" s="242"/>
      <c r="R187" s="242"/>
      <c r="S187" s="242"/>
      <c r="T187" s="243"/>
      <c r="U187" s="13"/>
      <c r="V187" s="13"/>
      <c r="W187" s="13"/>
      <c r="X187" s="13"/>
      <c r="Y187" s="13"/>
      <c r="Z187" s="13"/>
      <c r="AA187" s="13"/>
      <c r="AB187" s="13"/>
      <c r="AC187" s="13"/>
      <c r="AD187" s="13"/>
      <c r="AE187" s="13"/>
      <c r="AT187" s="244" t="s">
        <v>189</v>
      </c>
      <c r="AU187" s="244" t="s">
        <v>83</v>
      </c>
      <c r="AV187" s="13" t="s">
        <v>83</v>
      </c>
      <c r="AW187" s="13" t="s">
        <v>35</v>
      </c>
      <c r="AX187" s="13" t="s">
        <v>73</v>
      </c>
      <c r="AY187" s="244" t="s">
        <v>175</v>
      </c>
    </row>
    <row r="188" spans="1:51" s="14" customFormat="1" ht="12">
      <c r="A188" s="14"/>
      <c r="B188" s="245"/>
      <c r="C188" s="246"/>
      <c r="D188" s="235" t="s">
        <v>189</v>
      </c>
      <c r="E188" s="247" t="s">
        <v>19</v>
      </c>
      <c r="F188" s="248" t="s">
        <v>198</v>
      </c>
      <c r="G188" s="246"/>
      <c r="H188" s="249">
        <v>2</v>
      </c>
      <c r="I188" s="250"/>
      <c r="J188" s="246"/>
      <c r="K188" s="246"/>
      <c r="L188" s="251"/>
      <c r="M188" s="252"/>
      <c r="N188" s="253"/>
      <c r="O188" s="253"/>
      <c r="P188" s="253"/>
      <c r="Q188" s="253"/>
      <c r="R188" s="253"/>
      <c r="S188" s="253"/>
      <c r="T188" s="254"/>
      <c r="U188" s="14"/>
      <c r="V188" s="14"/>
      <c r="W188" s="14"/>
      <c r="X188" s="14"/>
      <c r="Y188" s="14"/>
      <c r="Z188" s="14"/>
      <c r="AA188" s="14"/>
      <c r="AB188" s="14"/>
      <c r="AC188" s="14"/>
      <c r="AD188" s="14"/>
      <c r="AE188" s="14"/>
      <c r="AT188" s="255" t="s">
        <v>189</v>
      </c>
      <c r="AU188" s="255" t="s">
        <v>83</v>
      </c>
      <c r="AV188" s="14" t="s">
        <v>181</v>
      </c>
      <c r="AW188" s="14" t="s">
        <v>35</v>
      </c>
      <c r="AX188" s="14" t="s">
        <v>81</v>
      </c>
      <c r="AY188" s="255" t="s">
        <v>175</v>
      </c>
    </row>
    <row r="189" spans="1:65" s="2" customFormat="1" ht="16.5" customHeight="1">
      <c r="A189" s="39"/>
      <c r="B189" s="40"/>
      <c r="C189" s="214" t="s">
        <v>238</v>
      </c>
      <c r="D189" s="214" t="s">
        <v>177</v>
      </c>
      <c r="E189" s="215" t="s">
        <v>3215</v>
      </c>
      <c r="F189" s="216" t="s">
        <v>3216</v>
      </c>
      <c r="G189" s="217" t="s">
        <v>3103</v>
      </c>
      <c r="H189" s="218">
        <v>1</v>
      </c>
      <c r="I189" s="219"/>
      <c r="J189" s="220">
        <f>ROUND(I189*H189,2)</f>
        <v>0</v>
      </c>
      <c r="K189" s="221"/>
      <c r="L189" s="45"/>
      <c r="M189" s="222" t="s">
        <v>19</v>
      </c>
      <c r="N189" s="223" t="s">
        <v>44</v>
      </c>
      <c r="O189" s="85"/>
      <c r="P189" s="224">
        <f>O189*H189</f>
        <v>0</v>
      </c>
      <c r="Q189" s="224">
        <v>0</v>
      </c>
      <c r="R189" s="224">
        <f>Q189*H189</f>
        <v>0</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3217</v>
      </c>
    </row>
    <row r="190" spans="1:51" s="13" customFormat="1" ht="12">
      <c r="A190" s="13"/>
      <c r="B190" s="233"/>
      <c r="C190" s="234"/>
      <c r="D190" s="235" t="s">
        <v>189</v>
      </c>
      <c r="E190" s="236" t="s">
        <v>19</v>
      </c>
      <c r="F190" s="237" t="s">
        <v>3105</v>
      </c>
      <c r="G190" s="234"/>
      <c r="H190" s="238">
        <v>1</v>
      </c>
      <c r="I190" s="239"/>
      <c r="J190" s="234"/>
      <c r="K190" s="234"/>
      <c r="L190" s="240"/>
      <c r="M190" s="241"/>
      <c r="N190" s="242"/>
      <c r="O190" s="242"/>
      <c r="P190" s="242"/>
      <c r="Q190" s="242"/>
      <c r="R190" s="242"/>
      <c r="S190" s="242"/>
      <c r="T190" s="243"/>
      <c r="U190" s="13"/>
      <c r="V190" s="13"/>
      <c r="W190" s="13"/>
      <c r="X190" s="13"/>
      <c r="Y190" s="13"/>
      <c r="Z190" s="13"/>
      <c r="AA190" s="13"/>
      <c r="AB190" s="13"/>
      <c r="AC190" s="13"/>
      <c r="AD190" s="13"/>
      <c r="AE190" s="13"/>
      <c r="AT190" s="244" t="s">
        <v>189</v>
      </c>
      <c r="AU190" s="244" t="s">
        <v>83</v>
      </c>
      <c r="AV190" s="13" t="s">
        <v>83</v>
      </c>
      <c r="AW190" s="13" t="s">
        <v>35</v>
      </c>
      <c r="AX190" s="13" t="s">
        <v>73</v>
      </c>
      <c r="AY190" s="244" t="s">
        <v>175</v>
      </c>
    </row>
    <row r="191" spans="1:51" s="14" customFormat="1" ht="12">
      <c r="A191" s="14"/>
      <c r="B191" s="245"/>
      <c r="C191" s="246"/>
      <c r="D191" s="235" t="s">
        <v>189</v>
      </c>
      <c r="E191" s="247" t="s">
        <v>19</v>
      </c>
      <c r="F191" s="248" t="s">
        <v>198</v>
      </c>
      <c r="G191" s="246"/>
      <c r="H191" s="249">
        <v>1</v>
      </c>
      <c r="I191" s="250"/>
      <c r="J191" s="246"/>
      <c r="K191" s="246"/>
      <c r="L191" s="251"/>
      <c r="M191" s="252"/>
      <c r="N191" s="253"/>
      <c r="O191" s="253"/>
      <c r="P191" s="253"/>
      <c r="Q191" s="253"/>
      <c r="R191" s="253"/>
      <c r="S191" s="253"/>
      <c r="T191" s="254"/>
      <c r="U191" s="14"/>
      <c r="V191" s="14"/>
      <c r="W191" s="14"/>
      <c r="X191" s="14"/>
      <c r="Y191" s="14"/>
      <c r="Z191" s="14"/>
      <c r="AA191" s="14"/>
      <c r="AB191" s="14"/>
      <c r="AC191" s="14"/>
      <c r="AD191" s="14"/>
      <c r="AE191" s="14"/>
      <c r="AT191" s="255" t="s">
        <v>189</v>
      </c>
      <c r="AU191" s="255" t="s">
        <v>83</v>
      </c>
      <c r="AV191" s="14" t="s">
        <v>181</v>
      </c>
      <c r="AW191" s="14" t="s">
        <v>35</v>
      </c>
      <c r="AX191" s="14" t="s">
        <v>81</v>
      </c>
      <c r="AY191" s="255" t="s">
        <v>175</v>
      </c>
    </row>
    <row r="192" spans="1:65" s="2" customFormat="1" ht="24.15" customHeight="1">
      <c r="A192" s="39"/>
      <c r="B192" s="40"/>
      <c r="C192" s="214" t="s">
        <v>396</v>
      </c>
      <c r="D192" s="214" t="s">
        <v>177</v>
      </c>
      <c r="E192" s="215" t="s">
        <v>3218</v>
      </c>
      <c r="F192" s="216" t="s">
        <v>3219</v>
      </c>
      <c r="G192" s="217" t="s">
        <v>1053</v>
      </c>
      <c r="H192" s="218">
        <v>1</v>
      </c>
      <c r="I192" s="219"/>
      <c r="J192" s="220">
        <f>ROUND(I192*H192,2)</f>
        <v>0</v>
      </c>
      <c r="K192" s="221"/>
      <c r="L192" s="45"/>
      <c r="M192" s="222" t="s">
        <v>19</v>
      </c>
      <c r="N192" s="223" t="s">
        <v>44</v>
      </c>
      <c r="O192" s="85"/>
      <c r="P192" s="224">
        <f>O192*H192</f>
        <v>0</v>
      </c>
      <c r="Q192" s="224">
        <v>0</v>
      </c>
      <c r="R192" s="224">
        <f>Q192*H192</f>
        <v>0</v>
      </c>
      <c r="S192" s="224">
        <v>0</v>
      </c>
      <c r="T192" s="225">
        <f>S192*H192</f>
        <v>0</v>
      </c>
      <c r="U192" s="39"/>
      <c r="V192" s="39"/>
      <c r="W192" s="39"/>
      <c r="X192" s="39"/>
      <c r="Y192" s="39"/>
      <c r="Z192" s="39"/>
      <c r="AA192" s="39"/>
      <c r="AB192" s="39"/>
      <c r="AC192" s="39"/>
      <c r="AD192" s="39"/>
      <c r="AE192" s="39"/>
      <c r="AR192" s="226" t="s">
        <v>181</v>
      </c>
      <c r="AT192" s="226" t="s">
        <v>177</v>
      </c>
      <c r="AU192" s="226" t="s">
        <v>83</v>
      </c>
      <c r="AY192" s="18" t="s">
        <v>175</v>
      </c>
      <c r="BE192" s="227">
        <f>IF(N192="základní",J192,0)</f>
        <v>0</v>
      </c>
      <c r="BF192" s="227">
        <f>IF(N192="snížená",J192,0)</f>
        <v>0</v>
      </c>
      <c r="BG192" s="227">
        <f>IF(N192="zákl. přenesená",J192,0)</f>
        <v>0</v>
      </c>
      <c r="BH192" s="227">
        <f>IF(N192="sníž. přenesená",J192,0)</f>
        <v>0</v>
      </c>
      <c r="BI192" s="227">
        <f>IF(N192="nulová",J192,0)</f>
        <v>0</v>
      </c>
      <c r="BJ192" s="18" t="s">
        <v>81</v>
      </c>
      <c r="BK192" s="227">
        <f>ROUND(I192*H192,2)</f>
        <v>0</v>
      </c>
      <c r="BL192" s="18" t="s">
        <v>181</v>
      </c>
      <c r="BM192" s="226" t="s">
        <v>3220</v>
      </c>
    </row>
    <row r="193" spans="1:51" s="13" customFormat="1" ht="12">
      <c r="A193" s="13"/>
      <c r="B193" s="233"/>
      <c r="C193" s="234"/>
      <c r="D193" s="235" t="s">
        <v>189</v>
      </c>
      <c r="E193" s="236" t="s">
        <v>19</v>
      </c>
      <c r="F193" s="237" t="s">
        <v>3105</v>
      </c>
      <c r="G193" s="234"/>
      <c r="H193" s="238">
        <v>1</v>
      </c>
      <c r="I193" s="239"/>
      <c r="J193" s="234"/>
      <c r="K193" s="234"/>
      <c r="L193" s="240"/>
      <c r="M193" s="241"/>
      <c r="N193" s="242"/>
      <c r="O193" s="242"/>
      <c r="P193" s="242"/>
      <c r="Q193" s="242"/>
      <c r="R193" s="242"/>
      <c r="S193" s="242"/>
      <c r="T193" s="243"/>
      <c r="U193" s="13"/>
      <c r="V193" s="13"/>
      <c r="W193" s="13"/>
      <c r="X193" s="13"/>
      <c r="Y193" s="13"/>
      <c r="Z193" s="13"/>
      <c r="AA193" s="13"/>
      <c r="AB193" s="13"/>
      <c r="AC193" s="13"/>
      <c r="AD193" s="13"/>
      <c r="AE193" s="13"/>
      <c r="AT193" s="244" t="s">
        <v>189</v>
      </c>
      <c r="AU193" s="244" t="s">
        <v>83</v>
      </c>
      <c r="AV193" s="13" t="s">
        <v>83</v>
      </c>
      <c r="AW193" s="13" t="s">
        <v>35</v>
      </c>
      <c r="AX193" s="13" t="s">
        <v>73</v>
      </c>
      <c r="AY193" s="244" t="s">
        <v>175</v>
      </c>
    </row>
    <row r="194" spans="1:51" s="14" customFormat="1" ht="12">
      <c r="A194" s="14"/>
      <c r="B194" s="245"/>
      <c r="C194" s="246"/>
      <c r="D194" s="235" t="s">
        <v>189</v>
      </c>
      <c r="E194" s="247" t="s">
        <v>19</v>
      </c>
      <c r="F194" s="248" t="s">
        <v>198</v>
      </c>
      <c r="G194" s="246"/>
      <c r="H194" s="249">
        <v>1</v>
      </c>
      <c r="I194" s="250"/>
      <c r="J194" s="246"/>
      <c r="K194" s="246"/>
      <c r="L194" s="251"/>
      <c r="M194" s="252"/>
      <c r="N194" s="253"/>
      <c r="O194" s="253"/>
      <c r="P194" s="253"/>
      <c r="Q194" s="253"/>
      <c r="R194" s="253"/>
      <c r="S194" s="253"/>
      <c r="T194" s="254"/>
      <c r="U194" s="14"/>
      <c r="V194" s="14"/>
      <c r="W194" s="14"/>
      <c r="X194" s="14"/>
      <c r="Y194" s="14"/>
      <c r="Z194" s="14"/>
      <c r="AA194" s="14"/>
      <c r="AB194" s="14"/>
      <c r="AC194" s="14"/>
      <c r="AD194" s="14"/>
      <c r="AE194" s="14"/>
      <c r="AT194" s="255" t="s">
        <v>189</v>
      </c>
      <c r="AU194" s="255" t="s">
        <v>83</v>
      </c>
      <c r="AV194" s="14" t="s">
        <v>181</v>
      </c>
      <c r="AW194" s="14" t="s">
        <v>35</v>
      </c>
      <c r="AX194" s="14" t="s">
        <v>81</v>
      </c>
      <c r="AY194" s="255" t="s">
        <v>175</v>
      </c>
    </row>
    <row r="195" spans="1:65" s="2" customFormat="1" ht="24.15" customHeight="1">
      <c r="A195" s="39"/>
      <c r="B195" s="40"/>
      <c r="C195" s="214" t="s">
        <v>401</v>
      </c>
      <c r="D195" s="214" t="s">
        <v>177</v>
      </c>
      <c r="E195" s="215" t="s">
        <v>3221</v>
      </c>
      <c r="F195" s="216" t="s">
        <v>3222</v>
      </c>
      <c r="G195" s="217" t="s">
        <v>3103</v>
      </c>
      <c r="H195" s="218">
        <v>4</v>
      </c>
      <c r="I195" s="219"/>
      <c r="J195" s="220">
        <f>ROUND(I195*H195,2)</f>
        <v>0</v>
      </c>
      <c r="K195" s="221"/>
      <c r="L195" s="45"/>
      <c r="M195" s="222" t="s">
        <v>19</v>
      </c>
      <c r="N195" s="223" t="s">
        <v>44</v>
      </c>
      <c r="O195" s="85"/>
      <c r="P195" s="224">
        <f>O195*H195</f>
        <v>0</v>
      </c>
      <c r="Q195" s="224">
        <v>0</v>
      </c>
      <c r="R195" s="224">
        <f>Q195*H195</f>
        <v>0</v>
      </c>
      <c r="S195" s="224">
        <v>0</v>
      </c>
      <c r="T195" s="225">
        <f>S195*H195</f>
        <v>0</v>
      </c>
      <c r="U195" s="39"/>
      <c r="V195" s="39"/>
      <c r="W195" s="39"/>
      <c r="X195" s="39"/>
      <c r="Y195" s="39"/>
      <c r="Z195" s="39"/>
      <c r="AA195" s="39"/>
      <c r="AB195" s="39"/>
      <c r="AC195" s="39"/>
      <c r="AD195" s="39"/>
      <c r="AE195" s="39"/>
      <c r="AR195" s="226" t="s">
        <v>181</v>
      </c>
      <c r="AT195" s="226" t="s">
        <v>177</v>
      </c>
      <c r="AU195" s="226" t="s">
        <v>83</v>
      </c>
      <c r="AY195" s="18" t="s">
        <v>175</v>
      </c>
      <c r="BE195" s="227">
        <f>IF(N195="základní",J195,0)</f>
        <v>0</v>
      </c>
      <c r="BF195" s="227">
        <f>IF(N195="snížená",J195,0)</f>
        <v>0</v>
      </c>
      <c r="BG195" s="227">
        <f>IF(N195="zákl. přenesená",J195,0)</f>
        <v>0</v>
      </c>
      <c r="BH195" s="227">
        <f>IF(N195="sníž. přenesená",J195,0)</f>
        <v>0</v>
      </c>
      <c r="BI195" s="227">
        <f>IF(N195="nulová",J195,0)</f>
        <v>0</v>
      </c>
      <c r="BJ195" s="18" t="s">
        <v>81</v>
      </c>
      <c r="BK195" s="227">
        <f>ROUND(I195*H195,2)</f>
        <v>0</v>
      </c>
      <c r="BL195" s="18" t="s">
        <v>181</v>
      </c>
      <c r="BM195" s="226" t="s">
        <v>3223</v>
      </c>
    </row>
    <row r="196" spans="1:51" s="13" customFormat="1" ht="12">
      <c r="A196" s="13"/>
      <c r="B196" s="233"/>
      <c r="C196" s="234"/>
      <c r="D196" s="235" t="s">
        <v>189</v>
      </c>
      <c r="E196" s="236" t="s">
        <v>19</v>
      </c>
      <c r="F196" s="237" t="s">
        <v>3224</v>
      </c>
      <c r="G196" s="234"/>
      <c r="H196" s="238">
        <v>4</v>
      </c>
      <c r="I196" s="239"/>
      <c r="J196" s="234"/>
      <c r="K196" s="234"/>
      <c r="L196" s="240"/>
      <c r="M196" s="241"/>
      <c r="N196" s="242"/>
      <c r="O196" s="242"/>
      <c r="P196" s="242"/>
      <c r="Q196" s="242"/>
      <c r="R196" s="242"/>
      <c r="S196" s="242"/>
      <c r="T196" s="243"/>
      <c r="U196" s="13"/>
      <c r="V196" s="13"/>
      <c r="W196" s="13"/>
      <c r="X196" s="13"/>
      <c r="Y196" s="13"/>
      <c r="Z196" s="13"/>
      <c r="AA196" s="13"/>
      <c r="AB196" s="13"/>
      <c r="AC196" s="13"/>
      <c r="AD196" s="13"/>
      <c r="AE196" s="13"/>
      <c r="AT196" s="244" t="s">
        <v>189</v>
      </c>
      <c r="AU196" s="244" t="s">
        <v>83</v>
      </c>
      <c r="AV196" s="13" t="s">
        <v>83</v>
      </c>
      <c r="AW196" s="13" t="s">
        <v>35</v>
      </c>
      <c r="AX196" s="13" t="s">
        <v>73</v>
      </c>
      <c r="AY196" s="244" t="s">
        <v>175</v>
      </c>
    </row>
    <row r="197" spans="1:51" s="14" customFormat="1" ht="12">
      <c r="A197" s="14"/>
      <c r="B197" s="245"/>
      <c r="C197" s="246"/>
      <c r="D197" s="235" t="s">
        <v>189</v>
      </c>
      <c r="E197" s="247" t="s">
        <v>19</v>
      </c>
      <c r="F197" s="248" t="s">
        <v>198</v>
      </c>
      <c r="G197" s="246"/>
      <c r="H197" s="249">
        <v>4</v>
      </c>
      <c r="I197" s="250"/>
      <c r="J197" s="246"/>
      <c r="K197" s="246"/>
      <c r="L197" s="251"/>
      <c r="M197" s="252"/>
      <c r="N197" s="253"/>
      <c r="O197" s="253"/>
      <c r="P197" s="253"/>
      <c r="Q197" s="253"/>
      <c r="R197" s="253"/>
      <c r="S197" s="253"/>
      <c r="T197" s="254"/>
      <c r="U197" s="14"/>
      <c r="V197" s="14"/>
      <c r="W197" s="14"/>
      <c r="X197" s="14"/>
      <c r="Y197" s="14"/>
      <c r="Z197" s="14"/>
      <c r="AA197" s="14"/>
      <c r="AB197" s="14"/>
      <c r="AC197" s="14"/>
      <c r="AD197" s="14"/>
      <c r="AE197" s="14"/>
      <c r="AT197" s="255" t="s">
        <v>189</v>
      </c>
      <c r="AU197" s="255" t="s">
        <v>83</v>
      </c>
      <c r="AV197" s="14" t="s">
        <v>181</v>
      </c>
      <c r="AW197" s="14" t="s">
        <v>35</v>
      </c>
      <c r="AX197" s="14" t="s">
        <v>81</v>
      </c>
      <c r="AY197" s="255" t="s">
        <v>175</v>
      </c>
    </row>
    <row r="198" spans="1:63" s="12" customFormat="1" ht="22.8" customHeight="1">
      <c r="A198" s="12"/>
      <c r="B198" s="198"/>
      <c r="C198" s="199"/>
      <c r="D198" s="200" t="s">
        <v>72</v>
      </c>
      <c r="E198" s="212" t="s">
        <v>3225</v>
      </c>
      <c r="F198" s="212" t="s">
        <v>176</v>
      </c>
      <c r="G198" s="199"/>
      <c r="H198" s="199"/>
      <c r="I198" s="202"/>
      <c r="J198" s="213">
        <f>BK198</f>
        <v>0</v>
      </c>
      <c r="K198" s="199"/>
      <c r="L198" s="204"/>
      <c r="M198" s="205"/>
      <c r="N198" s="206"/>
      <c r="O198" s="206"/>
      <c r="P198" s="207">
        <f>SUM(P199:P216)</f>
        <v>0</v>
      </c>
      <c r="Q198" s="206"/>
      <c r="R198" s="207">
        <f>SUM(R199:R216)</f>
        <v>0</v>
      </c>
      <c r="S198" s="206"/>
      <c r="T198" s="208">
        <f>SUM(T199:T216)</f>
        <v>0</v>
      </c>
      <c r="U198" s="12"/>
      <c r="V198" s="12"/>
      <c r="W198" s="12"/>
      <c r="X198" s="12"/>
      <c r="Y198" s="12"/>
      <c r="Z198" s="12"/>
      <c r="AA198" s="12"/>
      <c r="AB198" s="12"/>
      <c r="AC198" s="12"/>
      <c r="AD198" s="12"/>
      <c r="AE198" s="12"/>
      <c r="AR198" s="209" t="s">
        <v>81</v>
      </c>
      <c r="AT198" s="210" t="s">
        <v>72</v>
      </c>
      <c r="AU198" s="210" t="s">
        <v>81</v>
      </c>
      <c r="AY198" s="209" t="s">
        <v>175</v>
      </c>
      <c r="BK198" s="211">
        <f>SUM(BK199:BK216)</f>
        <v>0</v>
      </c>
    </row>
    <row r="199" spans="1:65" s="2" customFormat="1" ht="24.15" customHeight="1">
      <c r="A199" s="39"/>
      <c r="B199" s="40"/>
      <c r="C199" s="214" t="s">
        <v>406</v>
      </c>
      <c r="D199" s="214" t="s">
        <v>177</v>
      </c>
      <c r="E199" s="215" t="s">
        <v>3226</v>
      </c>
      <c r="F199" s="216" t="s">
        <v>3227</v>
      </c>
      <c r="G199" s="217" t="s">
        <v>215</v>
      </c>
      <c r="H199" s="218">
        <v>7.02</v>
      </c>
      <c r="I199" s="219"/>
      <c r="J199" s="220">
        <f>ROUND(I199*H199,2)</f>
        <v>0</v>
      </c>
      <c r="K199" s="221"/>
      <c r="L199" s="45"/>
      <c r="M199" s="222" t="s">
        <v>19</v>
      </c>
      <c r="N199" s="223" t="s">
        <v>44</v>
      </c>
      <c r="O199" s="85"/>
      <c r="P199" s="224">
        <f>O199*H199</f>
        <v>0</v>
      </c>
      <c r="Q199" s="224">
        <v>0</v>
      </c>
      <c r="R199" s="224">
        <f>Q199*H199</f>
        <v>0</v>
      </c>
      <c r="S199" s="224">
        <v>0</v>
      </c>
      <c r="T199" s="225">
        <f>S199*H199</f>
        <v>0</v>
      </c>
      <c r="U199" s="39"/>
      <c r="V199" s="39"/>
      <c r="W199" s="39"/>
      <c r="X199" s="39"/>
      <c r="Y199" s="39"/>
      <c r="Z199" s="39"/>
      <c r="AA199" s="39"/>
      <c r="AB199" s="39"/>
      <c r="AC199" s="39"/>
      <c r="AD199" s="39"/>
      <c r="AE199" s="39"/>
      <c r="AR199" s="226" t="s">
        <v>181</v>
      </c>
      <c r="AT199" s="226" t="s">
        <v>177</v>
      </c>
      <c r="AU199" s="226" t="s">
        <v>83</v>
      </c>
      <c r="AY199" s="18" t="s">
        <v>175</v>
      </c>
      <c r="BE199" s="227">
        <f>IF(N199="základní",J199,0)</f>
        <v>0</v>
      </c>
      <c r="BF199" s="227">
        <f>IF(N199="snížená",J199,0)</f>
        <v>0</v>
      </c>
      <c r="BG199" s="227">
        <f>IF(N199="zákl. přenesená",J199,0)</f>
        <v>0</v>
      </c>
      <c r="BH199" s="227">
        <f>IF(N199="sníž. přenesená",J199,0)</f>
        <v>0</v>
      </c>
      <c r="BI199" s="227">
        <f>IF(N199="nulová",J199,0)</f>
        <v>0</v>
      </c>
      <c r="BJ199" s="18" t="s">
        <v>81</v>
      </c>
      <c r="BK199" s="227">
        <f>ROUND(I199*H199,2)</f>
        <v>0</v>
      </c>
      <c r="BL199" s="18" t="s">
        <v>181</v>
      </c>
      <c r="BM199" s="226" t="s">
        <v>3228</v>
      </c>
    </row>
    <row r="200" spans="1:51" s="15" customFormat="1" ht="12">
      <c r="A200" s="15"/>
      <c r="B200" s="257"/>
      <c r="C200" s="258"/>
      <c r="D200" s="235" t="s">
        <v>189</v>
      </c>
      <c r="E200" s="259" t="s">
        <v>19</v>
      </c>
      <c r="F200" s="260" t="s">
        <v>3229</v>
      </c>
      <c r="G200" s="258"/>
      <c r="H200" s="259" t="s">
        <v>19</v>
      </c>
      <c r="I200" s="261"/>
      <c r="J200" s="258"/>
      <c r="K200" s="258"/>
      <c r="L200" s="262"/>
      <c r="M200" s="263"/>
      <c r="N200" s="264"/>
      <c r="O200" s="264"/>
      <c r="P200" s="264"/>
      <c r="Q200" s="264"/>
      <c r="R200" s="264"/>
      <c r="S200" s="264"/>
      <c r="T200" s="265"/>
      <c r="U200" s="15"/>
      <c r="V200" s="15"/>
      <c r="W200" s="15"/>
      <c r="X200" s="15"/>
      <c r="Y200" s="15"/>
      <c r="Z200" s="15"/>
      <c r="AA200" s="15"/>
      <c r="AB200" s="15"/>
      <c r="AC200" s="15"/>
      <c r="AD200" s="15"/>
      <c r="AE200" s="15"/>
      <c r="AT200" s="266" t="s">
        <v>189</v>
      </c>
      <c r="AU200" s="266" t="s">
        <v>83</v>
      </c>
      <c r="AV200" s="15" t="s">
        <v>81</v>
      </c>
      <c r="AW200" s="15" t="s">
        <v>35</v>
      </c>
      <c r="AX200" s="15" t="s">
        <v>73</v>
      </c>
      <c r="AY200" s="266" t="s">
        <v>175</v>
      </c>
    </row>
    <row r="201" spans="1:51" s="13" customFormat="1" ht="12">
      <c r="A201" s="13"/>
      <c r="B201" s="233"/>
      <c r="C201" s="234"/>
      <c r="D201" s="235" t="s">
        <v>189</v>
      </c>
      <c r="E201" s="236" t="s">
        <v>19</v>
      </c>
      <c r="F201" s="237" t="s">
        <v>3230</v>
      </c>
      <c r="G201" s="234"/>
      <c r="H201" s="238">
        <v>7.02</v>
      </c>
      <c r="I201" s="239"/>
      <c r="J201" s="234"/>
      <c r="K201" s="234"/>
      <c r="L201" s="240"/>
      <c r="M201" s="241"/>
      <c r="N201" s="242"/>
      <c r="O201" s="242"/>
      <c r="P201" s="242"/>
      <c r="Q201" s="242"/>
      <c r="R201" s="242"/>
      <c r="S201" s="242"/>
      <c r="T201" s="243"/>
      <c r="U201" s="13"/>
      <c r="V201" s="13"/>
      <c r="W201" s="13"/>
      <c r="X201" s="13"/>
      <c r="Y201" s="13"/>
      <c r="Z201" s="13"/>
      <c r="AA201" s="13"/>
      <c r="AB201" s="13"/>
      <c r="AC201" s="13"/>
      <c r="AD201" s="13"/>
      <c r="AE201" s="13"/>
      <c r="AT201" s="244" t="s">
        <v>189</v>
      </c>
      <c r="AU201" s="244" t="s">
        <v>83</v>
      </c>
      <c r="AV201" s="13" t="s">
        <v>83</v>
      </c>
      <c r="AW201" s="13" t="s">
        <v>35</v>
      </c>
      <c r="AX201" s="13" t="s">
        <v>73</v>
      </c>
      <c r="AY201" s="244" t="s">
        <v>175</v>
      </c>
    </row>
    <row r="202" spans="1:51" s="14" customFormat="1" ht="12">
      <c r="A202" s="14"/>
      <c r="B202" s="245"/>
      <c r="C202" s="246"/>
      <c r="D202" s="235" t="s">
        <v>189</v>
      </c>
      <c r="E202" s="247" t="s">
        <v>19</v>
      </c>
      <c r="F202" s="248" t="s">
        <v>198</v>
      </c>
      <c r="G202" s="246"/>
      <c r="H202" s="249">
        <v>7.02</v>
      </c>
      <c r="I202" s="250"/>
      <c r="J202" s="246"/>
      <c r="K202" s="246"/>
      <c r="L202" s="251"/>
      <c r="M202" s="252"/>
      <c r="N202" s="253"/>
      <c r="O202" s="253"/>
      <c r="P202" s="253"/>
      <c r="Q202" s="253"/>
      <c r="R202" s="253"/>
      <c r="S202" s="253"/>
      <c r="T202" s="254"/>
      <c r="U202" s="14"/>
      <c r="V202" s="14"/>
      <c r="W202" s="14"/>
      <c r="X202" s="14"/>
      <c r="Y202" s="14"/>
      <c r="Z202" s="14"/>
      <c r="AA202" s="14"/>
      <c r="AB202" s="14"/>
      <c r="AC202" s="14"/>
      <c r="AD202" s="14"/>
      <c r="AE202" s="14"/>
      <c r="AT202" s="255" t="s">
        <v>189</v>
      </c>
      <c r="AU202" s="255" t="s">
        <v>83</v>
      </c>
      <c r="AV202" s="14" t="s">
        <v>181</v>
      </c>
      <c r="AW202" s="14" t="s">
        <v>35</v>
      </c>
      <c r="AX202" s="14" t="s">
        <v>81</v>
      </c>
      <c r="AY202" s="255" t="s">
        <v>175</v>
      </c>
    </row>
    <row r="203" spans="1:65" s="2" customFormat="1" ht="24.15" customHeight="1">
      <c r="A203" s="39"/>
      <c r="B203" s="40"/>
      <c r="C203" s="214" t="s">
        <v>413</v>
      </c>
      <c r="D203" s="214" t="s">
        <v>177</v>
      </c>
      <c r="E203" s="215" t="s">
        <v>3231</v>
      </c>
      <c r="F203" s="216" t="s">
        <v>3232</v>
      </c>
      <c r="G203" s="217" t="s">
        <v>215</v>
      </c>
      <c r="H203" s="218">
        <v>7.02</v>
      </c>
      <c r="I203" s="219"/>
      <c r="J203" s="220">
        <f>ROUND(I203*H203,2)</f>
        <v>0</v>
      </c>
      <c r="K203" s="221"/>
      <c r="L203" s="45"/>
      <c r="M203" s="222" t="s">
        <v>19</v>
      </c>
      <c r="N203" s="223" t="s">
        <v>44</v>
      </c>
      <c r="O203" s="85"/>
      <c r="P203" s="224">
        <f>O203*H203</f>
        <v>0</v>
      </c>
      <c r="Q203" s="224">
        <v>0</v>
      </c>
      <c r="R203" s="224">
        <f>Q203*H203</f>
        <v>0</v>
      </c>
      <c r="S203" s="224">
        <v>0</v>
      </c>
      <c r="T203" s="225">
        <f>S203*H203</f>
        <v>0</v>
      </c>
      <c r="U203" s="39"/>
      <c r="V203" s="39"/>
      <c r="W203" s="39"/>
      <c r="X203" s="39"/>
      <c r="Y203" s="39"/>
      <c r="Z203" s="39"/>
      <c r="AA203" s="39"/>
      <c r="AB203" s="39"/>
      <c r="AC203" s="39"/>
      <c r="AD203" s="39"/>
      <c r="AE203" s="39"/>
      <c r="AR203" s="226" t="s">
        <v>181</v>
      </c>
      <c r="AT203" s="226" t="s">
        <v>177</v>
      </c>
      <c r="AU203" s="226" t="s">
        <v>83</v>
      </c>
      <c r="AY203" s="18" t="s">
        <v>175</v>
      </c>
      <c r="BE203" s="227">
        <f>IF(N203="základní",J203,0)</f>
        <v>0</v>
      </c>
      <c r="BF203" s="227">
        <f>IF(N203="snížená",J203,0)</f>
        <v>0</v>
      </c>
      <c r="BG203" s="227">
        <f>IF(N203="zákl. přenesená",J203,0)</f>
        <v>0</v>
      </c>
      <c r="BH203" s="227">
        <f>IF(N203="sníž. přenesená",J203,0)</f>
        <v>0</v>
      </c>
      <c r="BI203" s="227">
        <f>IF(N203="nulová",J203,0)</f>
        <v>0</v>
      </c>
      <c r="BJ203" s="18" t="s">
        <v>81</v>
      </c>
      <c r="BK203" s="227">
        <f>ROUND(I203*H203,2)</f>
        <v>0</v>
      </c>
      <c r="BL203" s="18" t="s">
        <v>181</v>
      </c>
      <c r="BM203" s="226" t="s">
        <v>3233</v>
      </c>
    </row>
    <row r="204" spans="1:51" s="15" customFormat="1" ht="12">
      <c r="A204" s="15"/>
      <c r="B204" s="257"/>
      <c r="C204" s="258"/>
      <c r="D204" s="235" t="s">
        <v>189</v>
      </c>
      <c r="E204" s="259" t="s">
        <v>19</v>
      </c>
      <c r="F204" s="260" t="s">
        <v>3229</v>
      </c>
      <c r="G204" s="258"/>
      <c r="H204" s="259" t="s">
        <v>19</v>
      </c>
      <c r="I204" s="261"/>
      <c r="J204" s="258"/>
      <c r="K204" s="258"/>
      <c r="L204" s="262"/>
      <c r="M204" s="263"/>
      <c r="N204" s="264"/>
      <c r="O204" s="264"/>
      <c r="P204" s="264"/>
      <c r="Q204" s="264"/>
      <c r="R204" s="264"/>
      <c r="S204" s="264"/>
      <c r="T204" s="265"/>
      <c r="U204" s="15"/>
      <c r="V204" s="15"/>
      <c r="W204" s="15"/>
      <c r="X204" s="15"/>
      <c r="Y204" s="15"/>
      <c r="Z204" s="15"/>
      <c r="AA204" s="15"/>
      <c r="AB204" s="15"/>
      <c r="AC204" s="15"/>
      <c r="AD204" s="15"/>
      <c r="AE204" s="15"/>
      <c r="AT204" s="266" t="s">
        <v>189</v>
      </c>
      <c r="AU204" s="266" t="s">
        <v>83</v>
      </c>
      <c r="AV204" s="15" t="s">
        <v>81</v>
      </c>
      <c r="AW204" s="15" t="s">
        <v>35</v>
      </c>
      <c r="AX204" s="15" t="s">
        <v>73</v>
      </c>
      <c r="AY204" s="266" t="s">
        <v>175</v>
      </c>
    </row>
    <row r="205" spans="1:51" s="13" customFormat="1" ht="12">
      <c r="A205" s="13"/>
      <c r="B205" s="233"/>
      <c r="C205" s="234"/>
      <c r="D205" s="235" t="s">
        <v>189</v>
      </c>
      <c r="E205" s="236" t="s">
        <v>19</v>
      </c>
      <c r="F205" s="237" t="s">
        <v>3230</v>
      </c>
      <c r="G205" s="234"/>
      <c r="H205" s="238">
        <v>7.02</v>
      </c>
      <c r="I205" s="239"/>
      <c r="J205" s="234"/>
      <c r="K205" s="234"/>
      <c r="L205" s="240"/>
      <c r="M205" s="241"/>
      <c r="N205" s="242"/>
      <c r="O205" s="242"/>
      <c r="P205" s="242"/>
      <c r="Q205" s="242"/>
      <c r="R205" s="242"/>
      <c r="S205" s="242"/>
      <c r="T205" s="243"/>
      <c r="U205" s="13"/>
      <c r="V205" s="13"/>
      <c r="W205" s="13"/>
      <c r="X205" s="13"/>
      <c r="Y205" s="13"/>
      <c r="Z205" s="13"/>
      <c r="AA205" s="13"/>
      <c r="AB205" s="13"/>
      <c r="AC205" s="13"/>
      <c r="AD205" s="13"/>
      <c r="AE205" s="13"/>
      <c r="AT205" s="244" t="s">
        <v>189</v>
      </c>
      <c r="AU205" s="244" t="s">
        <v>83</v>
      </c>
      <c r="AV205" s="13" t="s">
        <v>83</v>
      </c>
      <c r="AW205" s="13" t="s">
        <v>35</v>
      </c>
      <c r="AX205" s="13" t="s">
        <v>73</v>
      </c>
      <c r="AY205" s="244" t="s">
        <v>175</v>
      </c>
    </row>
    <row r="206" spans="1:51" s="14" customFormat="1" ht="12">
      <c r="A206" s="14"/>
      <c r="B206" s="245"/>
      <c r="C206" s="246"/>
      <c r="D206" s="235" t="s">
        <v>189</v>
      </c>
      <c r="E206" s="247" t="s">
        <v>19</v>
      </c>
      <c r="F206" s="248" t="s">
        <v>198</v>
      </c>
      <c r="G206" s="246"/>
      <c r="H206" s="249">
        <v>7.02</v>
      </c>
      <c r="I206" s="250"/>
      <c r="J206" s="246"/>
      <c r="K206" s="246"/>
      <c r="L206" s="251"/>
      <c r="M206" s="252"/>
      <c r="N206" s="253"/>
      <c r="O206" s="253"/>
      <c r="P206" s="253"/>
      <c r="Q206" s="253"/>
      <c r="R206" s="253"/>
      <c r="S206" s="253"/>
      <c r="T206" s="254"/>
      <c r="U206" s="14"/>
      <c r="V206" s="14"/>
      <c r="W206" s="14"/>
      <c r="X206" s="14"/>
      <c r="Y206" s="14"/>
      <c r="Z206" s="14"/>
      <c r="AA206" s="14"/>
      <c r="AB206" s="14"/>
      <c r="AC206" s="14"/>
      <c r="AD206" s="14"/>
      <c r="AE206" s="14"/>
      <c r="AT206" s="255" t="s">
        <v>189</v>
      </c>
      <c r="AU206" s="255" t="s">
        <v>83</v>
      </c>
      <c r="AV206" s="14" t="s">
        <v>181</v>
      </c>
      <c r="AW206" s="14" t="s">
        <v>35</v>
      </c>
      <c r="AX206" s="14" t="s">
        <v>81</v>
      </c>
      <c r="AY206" s="255" t="s">
        <v>175</v>
      </c>
    </row>
    <row r="207" spans="1:65" s="2" customFormat="1" ht="16.5" customHeight="1">
      <c r="A207" s="39"/>
      <c r="B207" s="40"/>
      <c r="C207" s="214" t="s">
        <v>418</v>
      </c>
      <c r="D207" s="214" t="s">
        <v>177</v>
      </c>
      <c r="E207" s="215" t="s">
        <v>3234</v>
      </c>
      <c r="F207" s="216" t="s">
        <v>3235</v>
      </c>
      <c r="G207" s="217" t="s">
        <v>215</v>
      </c>
      <c r="H207" s="218">
        <v>7.02</v>
      </c>
      <c r="I207" s="219"/>
      <c r="J207" s="220">
        <f>ROUND(I207*H207,2)</f>
        <v>0</v>
      </c>
      <c r="K207" s="221"/>
      <c r="L207" s="45"/>
      <c r="M207" s="222" t="s">
        <v>19</v>
      </c>
      <c r="N207" s="223" t="s">
        <v>44</v>
      </c>
      <c r="O207" s="85"/>
      <c r="P207" s="224">
        <f>O207*H207</f>
        <v>0</v>
      </c>
      <c r="Q207" s="224">
        <v>0</v>
      </c>
      <c r="R207" s="224">
        <f>Q207*H207</f>
        <v>0</v>
      </c>
      <c r="S207" s="224">
        <v>0</v>
      </c>
      <c r="T207" s="225">
        <f>S207*H207</f>
        <v>0</v>
      </c>
      <c r="U207" s="39"/>
      <c r="V207" s="39"/>
      <c r="W207" s="39"/>
      <c r="X207" s="39"/>
      <c r="Y207" s="39"/>
      <c r="Z207" s="39"/>
      <c r="AA207" s="39"/>
      <c r="AB207" s="39"/>
      <c r="AC207" s="39"/>
      <c r="AD207" s="39"/>
      <c r="AE207" s="39"/>
      <c r="AR207" s="226" t="s">
        <v>181</v>
      </c>
      <c r="AT207" s="226" t="s">
        <v>177</v>
      </c>
      <c r="AU207" s="226" t="s">
        <v>83</v>
      </c>
      <c r="AY207" s="18" t="s">
        <v>175</v>
      </c>
      <c r="BE207" s="227">
        <f>IF(N207="základní",J207,0)</f>
        <v>0</v>
      </c>
      <c r="BF207" s="227">
        <f>IF(N207="snížená",J207,0)</f>
        <v>0</v>
      </c>
      <c r="BG207" s="227">
        <f>IF(N207="zákl. přenesená",J207,0)</f>
        <v>0</v>
      </c>
      <c r="BH207" s="227">
        <f>IF(N207="sníž. přenesená",J207,0)</f>
        <v>0</v>
      </c>
      <c r="BI207" s="227">
        <f>IF(N207="nulová",J207,0)</f>
        <v>0</v>
      </c>
      <c r="BJ207" s="18" t="s">
        <v>81</v>
      </c>
      <c r="BK207" s="227">
        <f>ROUND(I207*H207,2)</f>
        <v>0</v>
      </c>
      <c r="BL207" s="18" t="s">
        <v>181</v>
      </c>
      <c r="BM207" s="226" t="s">
        <v>3236</v>
      </c>
    </row>
    <row r="208" spans="1:51" s="15" customFormat="1" ht="12">
      <c r="A208" s="15"/>
      <c r="B208" s="257"/>
      <c r="C208" s="258"/>
      <c r="D208" s="235" t="s">
        <v>189</v>
      </c>
      <c r="E208" s="259" t="s">
        <v>19</v>
      </c>
      <c r="F208" s="260" t="s">
        <v>3229</v>
      </c>
      <c r="G208" s="258"/>
      <c r="H208" s="259" t="s">
        <v>19</v>
      </c>
      <c r="I208" s="261"/>
      <c r="J208" s="258"/>
      <c r="K208" s="258"/>
      <c r="L208" s="262"/>
      <c r="M208" s="263"/>
      <c r="N208" s="264"/>
      <c r="O208" s="264"/>
      <c r="P208" s="264"/>
      <c r="Q208" s="264"/>
      <c r="R208" s="264"/>
      <c r="S208" s="264"/>
      <c r="T208" s="265"/>
      <c r="U208" s="15"/>
      <c r="V208" s="15"/>
      <c r="W208" s="15"/>
      <c r="X208" s="15"/>
      <c r="Y208" s="15"/>
      <c r="Z208" s="15"/>
      <c r="AA208" s="15"/>
      <c r="AB208" s="15"/>
      <c r="AC208" s="15"/>
      <c r="AD208" s="15"/>
      <c r="AE208" s="15"/>
      <c r="AT208" s="266" t="s">
        <v>189</v>
      </c>
      <c r="AU208" s="266" t="s">
        <v>83</v>
      </c>
      <c r="AV208" s="15" t="s">
        <v>81</v>
      </c>
      <c r="AW208" s="15" t="s">
        <v>35</v>
      </c>
      <c r="AX208" s="15" t="s">
        <v>73</v>
      </c>
      <c r="AY208" s="266" t="s">
        <v>175</v>
      </c>
    </row>
    <row r="209" spans="1:51" s="13" customFormat="1" ht="12">
      <c r="A209" s="13"/>
      <c r="B209" s="233"/>
      <c r="C209" s="234"/>
      <c r="D209" s="235" t="s">
        <v>189</v>
      </c>
      <c r="E209" s="236" t="s">
        <v>19</v>
      </c>
      <c r="F209" s="237" t="s">
        <v>3230</v>
      </c>
      <c r="G209" s="234"/>
      <c r="H209" s="238">
        <v>7.02</v>
      </c>
      <c r="I209" s="239"/>
      <c r="J209" s="234"/>
      <c r="K209" s="234"/>
      <c r="L209" s="240"/>
      <c r="M209" s="241"/>
      <c r="N209" s="242"/>
      <c r="O209" s="242"/>
      <c r="P209" s="242"/>
      <c r="Q209" s="242"/>
      <c r="R209" s="242"/>
      <c r="S209" s="242"/>
      <c r="T209" s="243"/>
      <c r="U209" s="13"/>
      <c r="V209" s="13"/>
      <c r="W209" s="13"/>
      <c r="X209" s="13"/>
      <c r="Y209" s="13"/>
      <c r="Z209" s="13"/>
      <c r="AA209" s="13"/>
      <c r="AB209" s="13"/>
      <c r="AC209" s="13"/>
      <c r="AD209" s="13"/>
      <c r="AE209" s="13"/>
      <c r="AT209" s="244" t="s">
        <v>189</v>
      </c>
      <c r="AU209" s="244" t="s">
        <v>83</v>
      </c>
      <c r="AV209" s="13" t="s">
        <v>83</v>
      </c>
      <c r="AW209" s="13" t="s">
        <v>35</v>
      </c>
      <c r="AX209" s="13" t="s">
        <v>73</v>
      </c>
      <c r="AY209" s="244" t="s">
        <v>175</v>
      </c>
    </row>
    <row r="210" spans="1:51" s="14" customFormat="1" ht="12">
      <c r="A210" s="14"/>
      <c r="B210" s="245"/>
      <c r="C210" s="246"/>
      <c r="D210" s="235" t="s">
        <v>189</v>
      </c>
      <c r="E210" s="247" t="s">
        <v>19</v>
      </c>
      <c r="F210" s="248" t="s">
        <v>198</v>
      </c>
      <c r="G210" s="246"/>
      <c r="H210" s="249">
        <v>7.02</v>
      </c>
      <c r="I210" s="250"/>
      <c r="J210" s="246"/>
      <c r="K210" s="246"/>
      <c r="L210" s="251"/>
      <c r="M210" s="252"/>
      <c r="N210" s="253"/>
      <c r="O210" s="253"/>
      <c r="P210" s="253"/>
      <c r="Q210" s="253"/>
      <c r="R210" s="253"/>
      <c r="S210" s="253"/>
      <c r="T210" s="254"/>
      <c r="U210" s="14"/>
      <c r="V210" s="14"/>
      <c r="W210" s="14"/>
      <c r="X210" s="14"/>
      <c r="Y210" s="14"/>
      <c r="Z210" s="14"/>
      <c r="AA210" s="14"/>
      <c r="AB210" s="14"/>
      <c r="AC210" s="14"/>
      <c r="AD210" s="14"/>
      <c r="AE210" s="14"/>
      <c r="AT210" s="255" t="s">
        <v>189</v>
      </c>
      <c r="AU210" s="255" t="s">
        <v>83</v>
      </c>
      <c r="AV210" s="14" t="s">
        <v>181</v>
      </c>
      <c r="AW210" s="14" t="s">
        <v>35</v>
      </c>
      <c r="AX210" s="14" t="s">
        <v>81</v>
      </c>
      <c r="AY210" s="255" t="s">
        <v>175</v>
      </c>
    </row>
    <row r="211" spans="1:65" s="2" customFormat="1" ht="21.75" customHeight="1">
      <c r="A211" s="39"/>
      <c r="B211" s="40"/>
      <c r="C211" s="214" t="s">
        <v>424</v>
      </c>
      <c r="D211" s="214" t="s">
        <v>177</v>
      </c>
      <c r="E211" s="215" t="s">
        <v>3237</v>
      </c>
      <c r="F211" s="216" t="s">
        <v>3238</v>
      </c>
      <c r="G211" s="217" t="s">
        <v>215</v>
      </c>
      <c r="H211" s="218">
        <v>2.496</v>
      </c>
      <c r="I211" s="219"/>
      <c r="J211" s="220">
        <f>ROUND(I211*H211,2)</f>
        <v>0</v>
      </c>
      <c r="K211" s="221"/>
      <c r="L211" s="45"/>
      <c r="M211" s="222" t="s">
        <v>19</v>
      </c>
      <c r="N211" s="223" t="s">
        <v>44</v>
      </c>
      <c r="O211" s="85"/>
      <c r="P211" s="224">
        <f>O211*H211</f>
        <v>0</v>
      </c>
      <c r="Q211" s="224">
        <v>0</v>
      </c>
      <c r="R211" s="224">
        <f>Q211*H211</f>
        <v>0</v>
      </c>
      <c r="S211" s="224">
        <v>0</v>
      </c>
      <c r="T211" s="225">
        <f>S211*H211</f>
        <v>0</v>
      </c>
      <c r="U211" s="39"/>
      <c r="V211" s="39"/>
      <c r="W211" s="39"/>
      <c r="X211" s="39"/>
      <c r="Y211" s="39"/>
      <c r="Z211" s="39"/>
      <c r="AA211" s="39"/>
      <c r="AB211" s="39"/>
      <c r="AC211" s="39"/>
      <c r="AD211" s="39"/>
      <c r="AE211" s="39"/>
      <c r="AR211" s="226" t="s">
        <v>181</v>
      </c>
      <c r="AT211" s="226" t="s">
        <v>177</v>
      </c>
      <c r="AU211" s="226" t="s">
        <v>83</v>
      </c>
      <c r="AY211" s="18" t="s">
        <v>175</v>
      </c>
      <c r="BE211" s="227">
        <f>IF(N211="základní",J211,0)</f>
        <v>0</v>
      </c>
      <c r="BF211" s="227">
        <f>IF(N211="snížená",J211,0)</f>
        <v>0</v>
      </c>
      <c r="BG211" s="227">
        <f>IF(N211="zákl. přenesená",J211,0)</f>
        <v>0</v>
      </c>
      <c r="BH211" s="227">
        <f>IF(N211="sníž. přenesená",J211,0)</f>
        <v>0</v>
      </c>
      <c r="BI211" s="227">
        <f>IF(N211="nulová",J211,0)</f>
        <v>0</v>
      </c>
      <c r="BJ211" s="18" t="s">
        <v>81</v>
      </c>
      <c r="BK211" s="227">
        <f>ROUND(I211*H211,2)</f>
        <v>0</v>
      </c>
      <c r="BL211" s="18" t="s">
        <v>181</v>
      </c>
      <c r="BM211" s="226" t="s">
        <v>3239</v>
      </c>
    </row>
    <row r="212" spans="1:65" s="2" customFormat="1" ht="24.15" customHeight="1">
      <c r="A212" s="39"/>
      <c r="B212" s="40"/>
      <c r="C212" s="214" t="s">
        <v>429</v>
      </c>
      <c r="D212" s="214" t="s">
        <v>177</v>
      </c>
      <c r="E212" s="215" t="s">
        <v>3240</v>
      </c>
      <c r="F212" s="216" t="s">
        <v>3241</v>
      </c>
      <c r="G212" s="217" t="s">
        <v>215</v>
      </c>
      <c r="H212" s="218">
        <v>3.354</v>
      </c>
      <c r="I212" s="219"/>
      <c r="J212" s="220">
        <f>ROUND(I212*H212,2)</f>
        <v>0</v>
      </c>
      <c r="K212" s="221"/>
      <c r="L212" s="45"/>
      <c r="M212" s="222" t="s">
        <v>19</v>
      </c>
      <c r="N212" s="223" t="s">
        <v>44</v>
      </c>
      <c r="O212" s="85"/>
      <c r="P212" s="224">
        <f>O212*H212</f>
        <v>0</v>
      </c>
      <c r="Q212" s="224">
        <v>0</v>
      </c>
      <c r="R212" s="224">
        <f>Q212*H212</f>
        <v>0</v>
      </c>
      <c r="S212" s="224">
        <v>0</v>
      </c>
      <c r="T212" s="225">
        <f>S212*H212</f>
        <v>0</v>
      </c>
      <c r="U212" s="39"/>
      <c r="V212" s="39"/>
      <c r="W212" s="39"/>
      <c r="X212" s="39"/>
      <c r="Y212" s="39"/>
      <c r="Z212" s="39"/>
      <c r="AA212" s="39"/>
      <c r="AB212" s="39"/>
      <c r="AC212" s="39"/>
      <c r="AD212" s="39"/>
      <c r="AE212" s="39"/>
      <c r="AR212" s="226" t="s">
        <v>181</v>
      </c>
      <c r="AT212" s="226" t="s">
        <v>177</v>
      </c>
      <c r="AU212" s="226" t="s">
        <v>83</v>
      </c>
      <c r="AY212" s="18" t="s">
        <v>175</v>
      </c>
      <c r="BE212" s="227">
        <f>IF(N212="základní",J212,0)</f>
        <v>0</v>
      </c>
      <c r="BF212" s="227">
        <f>IF(N212="snížená",J212,0)</f>
        <v>0</v>
      </c>
      <c r="BG212" s="227">
        <f>IF(N212="zákl. přenesená",J212,0)</f>
        <v>0</v>
      </c>
      <c r="BH212" s="227">
        <f>IF(N212="sníž. přenesená",J212,0)</f>
        <v>0</v>
      </c>
      <c r="BI212" s="227">
        <f>IF(N212="nulová",J212,0)</f>
        <v>0</v>
      </c>
      <c r="BJ212" s="18" t="s">
        <v>81</v>
      </c>
      <c r="BK212" s="227">
        <f>ROUND(I212*H212,2)</f>
        <v>0</v>
      </c>
      <c r="BL212" s="18" t="s">
        <v>181</v>
      </c>
      <c r="BM212" s="226" t="s">
        <v>3242</v>
      </c>
    </row>
    <row r="213" spans="1:65" s="2" customFormat="1" ht="16.5" customHeight="1">
      <c r="A213" s="39"/>
      <c r="B213" s="40"/>
      <c r="C213" s="214" t="s">
        <v>435</v>
      </c>
      <c r="D213" s="214" t="s">
        <v>177</v>
      </c>
      <c r="E213" s="215" t="s">
        <v>349</v>
      </c>
      <c r="F213" s="216" t="s">
        <v>3243</v>
      </c>
      <c r="G213" s="217" t="s">
        <v>215</v>
      </c>
      <c r="H213" s="218">
        <v>1.17</v>
      </c>
      <c r="I213" s="219"/>
      <c r="J213" s="220">
        <f>ROUND(I213*H213,2)</f>
        <v>0</v>
      </c>
      <c r="K213" s="221"/>
      <c r="L213" s="45"/>
      <c r="M213" s="222" t="s">
        <v>19</v>
      </c>
      <c r="N213" s="223" t="s">
        <v>44</v>
      </c>
      <c r="O213" s="85"/>
      <c r="P213" s="224">
        <f>O213*H213</f>
        <v>0</v>
      </c>
      <c r="Q213" s="224">
        <v>0</v>
      </c>
      <c r="R213" s="224">
        <f>Q213*H213</f>
        <v>0</v>
      </c>
      <c r="S213" s="224">
        <v>0</v>
      </c>
      <c r="T213" s="225">
        <f>S213*H213</f>
        <v>0</v>
      </c>
      <c r="U213" s="39"/>
      <c r="V213" s="39"/>
      <c r="W213" s="39"/>
      <c r="X213" s="39"/>
      <c r="Y213" s="39"/>
      <c r="Z213" s="39"/>
      <c r="AA213" s="39"/>
      <c r="AB213" s="39"/>
      <c r="AC213" s="39"/>
      <c r="AD213" s="39"/>
      <c r="AE213" s="39"/>
      <c r="AR213" s="226" t="s">
        <v>181</v>
      </c>
      <c r="AT213" s="226" t="s">
        <v>177</v>
      </c>
      <c r="AU213" s="226" t="s">
        <v>83</v>
      </c>
      <c r="AY213" s="18" t="s">
        <v>175</v>
      </c>
      <c r="BE213" s="227">
        <f>IF(N213="základní",J213,0)</f>
        <v>0</v>
      </c>
      <c r="BF213" s="227">
        <f>IF(N213="snížená",J213,0)</f>
        <v>0</v>
      </c>
      <c r="BG213" s="227">
        <f>IF(N213="zákl. přenesená",J213,0)</f>
        <v>0</v>
      </c>
      <c r="BH213" s="227">
        <f>IF(N213="sníž. přenesená",J213,0)</f>
        <v>0</v>
      </c>
      <c r="BI213" s="227">
        <f>IF(N213="nulová",J213,0)</f>
        <v>0</v>
      </c>
      <c r="BJ213" s="18" t="s">
        <v>81</v>
      </c>
      <c r="BK213" s="227">
        <f>ROUND(I213*H213,2)</f>
        <v>0</v>
      </c>
      <c r="BL213" s="18" t="s">
        <v>181</v>
      </c>
      <c r="BM213" s="226" t="s">
        <v>3244</v>
      </c>
    </row>
    <row r="214" spans="1:51" s="15" customFormat="1" ht="12">
      <c r="A214" s="15"/>
      <c r="B214" s="257"/>
      <c r="C214" s="258"/>
      <c r="D214" s="235" t="s">
        <v>189</v>
      </c>
      <c r="E214" s="259" t="s">
        <v>19</v>
      </c>
      <c r="F214" s="260" t="s">
        <v>350</v>
      </c>
      <c r="G214" s="258"/>
      <c r="H214" s="259" t="s">
        <v>19</v>
      </c>
      <c r="I214" s="261"/>
      <c r="J214" s="258"/>
      <c r="K214" s="258"/>
      <c r="L214" s="262"/>
      <c r="M214" s="263"/>
      <c r="N214" s="264"/>
      <c r="O214" s="264"/>
      <c r="P214" s="264"/>
      <c r="Q214" s="264"/>
      <c r="R214" s="264"/>
      <c r="S214" s="264"/>
      <c r="T214" s="265"/>
      <c r="U214" s="15"/>
      <c r="V214" s="15"/>
      <c r="W214" s="15"/>
      <c r="X214" s="15"/>
      <c r="Y214" s="15"/>
      <c r="Z214" s="15"/>
      <c r="AA214" s="15"/>
      <c r="AB214" s="15"/>
      <c r="AC214" s="15"/>
      <c r="AD214" s="15"/>
      <c r="AE214" s="15"/>
      <c r="AT214" s="266" t="s">
        <v>189</v>
      </c>
      <c r="AU214" s="266" t="s">
        <v>83</v>
      </c>
      <c r="AV214" s="15" t="s">
        <v>81</v>
      </c>
      <c r="AW214" s="15" t="s">
        <v>35</v>
      </c>
      <c r="AX214" s="15" t="s">
        <v>73</v>
      </c>
      <c r="AY214" s="266" t="s">
        <v>175</v>
      </c>
    </row>
    <row r="215" spans="1:51" s="13" customFormat="1" ht="12">
      <c r="A215" s="13"/>
      <c r="B215" s="233"/>
      <c r="C215" s="234"/>
      <c r="D215" s="235" t="s">
        <v>189</v>
      </c>
      <c r="E215" s="236" t="s">
        <v>19</v>
      </c>
      <c r="F215" s="237" t="s">
        <v>3245</v>
      </c>
      <c r="G215" s="234"/>
      <c r="H215" s="238">
        <v>1.17</v>
      </c>
      <c r="I215" s="239"/>
      <c r="J215" s="234"/>
      <c r="K215" s="234"/>
      <c r="L215" s="240"/>
      <c r="M215" s="241"/>
      <c r="N215" s="242"/>
      <c r="O215" s="242"/>
      <c r="P215" s="242"/>
      <c r="Q215" s="242"/>
      <c r="R215" s="242"/>
      <c r="S215" s="242"/>
      <c r="T215" s="243"/>
      <c r="U215" s="13"/>
      <c r="V215" s="13"/>
      <c r="W215" s="13"/>
      <c r="X215" s="13"/>
      <c r="Y215" s="13"/>
      <c r="Z215" s="13"/>
      <c r="AA215" s="13"/>
      <c r="AB215" s="13"/>
      <c r="AC215" s="13"/>
      <c r="AD215" s="13"/>
      <c r="AE215" s="13"/>
      <c r="AT215" s="244" t="s">
        <v>189</v>
      </c>
      <c r="AU215" s="244" t="s">
        <v>83</v>
      </c>
      <c r="AV215" s="13" t="s">
        <v>83</v>
      </c>
      <c r="AW215" s="13" t="s">
        <v>35</v>
      </c>
      <c r="AX215" s="13" t="s">
        <v>73</v>
      </c>
      <c r="AY215" s="244" t="s">
        <v>175</v>
      </c>
    </row>
    <row r="216" spans="1:51" s="14" customFormat="1" ht="12">
      <c r="A216" s="14"/>
      <c r="B216" s="245"/>
      <c r="C216" s="246"/>
      <c r="D216" s="235" t="s">
        <v>189</v>
      </c>
      <c r="E216" s="247" t="s">
        <v>19</v>
      </c>
      <c r="F216" s="248" t="s">
        <v>198</v>
      </c>
      <c r="G216" s="246"/>
      <c r="H216" s="249">
        <v>1.17</v>
      </c>
      <c r="I216" s="250"/>
      <c r="J216" s="246"/>
      <c r="K216" s="246"/>
      <c r="L216" s="251"/>
      <c r="M216" s="290"/>
      <c r="N216" s="291"/>
      <c r="O216" s="291"/>
      <c r="P216" s="291"/>
      <c r="Q216" s="291"/>
      <c r="R216" s="291"/>
      <c r="S216" s="291"/>
      <c r="T216" s="292"/>
      <c r="U216" s="14"/>
      <c r="V216" s="14"/>
      <c r="W216" s="14"/>
      <c r="X216" s="14"/>
      <c r="Y216" s="14"/>
      <c r="Z216" s="14"/>
      <c r="AA216" s="14"/>
      <c r="AB216" s="14"/>
      <c r="AC216" s="14"/>
      <c r="AD216" s="14"/>
      <c r="AE216" s="14"/>
      <c r="AT216" s="255" t="s">
        <v>189</v>
      </c>
      <c r="AU216" s="255" t="s">
        <v>83</v>
      </c>
      <c r="AV216" s="14" t="s">
        <v>181</v>
      </c>
      <c r="AW216" s="14" t="s">
        <v>35</v>
      </c>
      <c r="AX216" s="14" t="s">
        <v>81</v>
      </c>
      <c r="AY216" s="255" t="s">
        <v>175</v>
      </c>
    </row>
    <row r="217" spans="1:31" s="2" customFormat="1" ht="6.95" customHeight="1">
      <c r="A217" s="39"/>
      <c r="B217" s="60"/>
      <c r="C217" s="61"/>
      <c r="D217" s="61"/>
      <c r="E217" s="61"/>
      <c r="F217" s="61"/>
      <c r="G217" s="61"/>
      <c r="H217" s="61"/>
      <c r="I217" s="61"/>
      <c r="J217" s="61"/>
      <c r="K217" s="61"/>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88:K216"/>
  <mergeCells count="12">
    <mergeCell ref="E7:H7"/>
    <mergeCell ref="E9:H9"/>
    <mergeCell ref="E11:H11"/>
    <mergeCell ref="E20:H20"/>
    <mergeCell ref="E29:H29"/>
    <mergeCell ref="E50:H50"/>
    <mergeCell ref="E52:H52"/>
    <mergeCell ref="E54:H54"/>
    <mergeCell ref="E77:H77"/>
    <mergeCell ref="E79:H79"/>
    <mergeCell ref="E81:H81"/>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7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121</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2217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3246</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ROUND(J87,2)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ROUND((SUM(BE87:BE170)),2)</f>
        <v>0</v>
      </c>
      <c r="G35" s="39"/>
      <c r="H35" s="39"/>
      <c r="I35" s="158">
        <v>0.21</v>
      </c>
      <c r="J35" s="157">
        <f>ROUND(((SUM(BE87:BE170))*I35),2)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ROUND((SUM(BF87:BF170)),2)</f>
        <v>0</v>
      </c>
      <c r="G36" s="39"/>
      <c r="H36" s="39"/>
      <c r="I36" s="158">
        <v>0.15</v>
      </c>
      <c r="J36" s="157">
        <f>ROUND(((SUM(BF87:BF170))*I36),2)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ROUND((SUM(BG87:BG170)),2)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ROUND((SUM(BH87:BH170)),2)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ROUND((SUM(BI87:BI170)),2)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2217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D.1.4.2 b - ZTI - vnitřní vodovod</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statutární město Opava, Horní náměstí 69, Opava</v>
      </c>
      <c r="G58" s="41"/>
      <c r="H58" s="41"/>
      <c r="I58" s="33" t="s">
        <v>32</v>
      </c>
      <c r="J58" s="37" t="str">
        <f>E23</f>
        <v>Agroprojekt Jihlava, spol. s.r.o.</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J87</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3247</v>
      </c>
      <c r="E64" s="178"/>
      <c r="F64" s="178"/>
      <c r="G64" s="178"/>
      <c r="H64" s="178"/>
      <c r="I64" s="178"/>
      <c r="J64" s="179">
        <f>J88</f>
        <v>0</v>
      </c>
      <c r="K64" s="176"/>
      <c r="L64" s="180"/>
      <c r="S64" s="9"/>
      <c r="T64" s="9"/>
      <c r="U64" s="9"/>
      <c r="V64" s="9"/>
      <c r="W64" s="9"/>
      <c r="X64" s="9"/>
      <c r="Y64" s="9"/>
      <c r="Z64" s="9"/>
      <c r="AA64" s="9"/>
      <c r="AB64" s="9"/>
      <c r="AC64" s="9"/>
      <c r="AD64" s="9"/>
      <c r="AE64" s="9"/>
    </row>
    <row r="65" spans="1:31" s="10" customFormat="1" ht="19.9" customHeight="1">
      <c r="A65" s="10"/>
      <c r="B65" s="181"/>
      <c r="C65" s="126"/>
      <c r="D65" s="182" t="s">
        <v>3248</v>
      </c>
      <c r="E65" s="183"/>
      <c r="F65" s="183"/>
      <c r="G65" s="183"/>
      <c r="H65" s="183"/>
      <c r="I65" s="183"/>
      <c r="J65" s="184">
        <f>J89</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160</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Kylešovice - sběrný dvůr</v>
      </c>
      <c r="F75" s="33"/>
      <c r="G75" s="33"/>
      <c r="H75" s="33"/>
      <c r="I75" s="41"/>
      <c r="J75" s="41"/>
      <c r="K75" s="41"/>
      <c r="L75" s="145"/>
      <c r="S75" s="39"/>
      <c r="T75" s="39"/>
      <c r="U75" s="39"/>
      <c r="V75" s="39"/>
      <c r="W75" s="39"/>
      <c r="X75" s="39"/>
      <c r="Y75" s="39"/>
      <c r="Z75" s="39"/>
      <c r="AA75" s="39"/>
      <c r="AB75" s="39"/>
      <c r="AC75" s="39"/>
      <c r="AD75" s="39"/>
      <c r="AE75" s="39"/>
    </row>
    <row r="76" spans="2:12" s="1" customFormat="1" ht="12" customHeight="1">
      <c r="B76" s="22"/>
      <c r="C76" s="33" t="s">
        <v>141</v>
      </c>
      <c r="D76" s="23"/>
      <c r="E76" s="23"/>
      <c r="F76" s="23"/>
      <c r="G76" s="23"/>
      <c r="H76" s="23"/>
      <c r="I76" s="23"/>
      <c r="J76" s="23"/>
      <c r="K76" s="23"/>
      <c r="L76" s="21"/>
    </row>
    <row r="77" spans="1:31" s="2" customFormat="1" ht="16.5" customHeight="1">
      <c r="A77" s="39"/>
      <c r="B77" s="40"/>
      <c r="C77" s="41"/>
      <c r="D77" s="41"/>
      <c r="E77" s="170" t="s">
        <v>2217</v>
      </c>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1070</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E11</f>
        <v>D.1.4.2 b - ZTI - vnitřní vodovod</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F14</f>
        <v>Kylešovice</v>
      </c>
      <c r="G81" s="41"/>
      <c r="H81" s="41"/>
      <c r="I81" s="33" t="s">
        <v>23</v>
      </c>
      <c r="J81" s="73" t="str">
        <f>IF(J14="","",J14)</f>
        <v>1. 2. 2023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E17</f>
        <v>statutární město Opava, Horní náměstí 69, Opava</v>
      </c>
      <c r="G83" s="41"/>
      <c r="H83" s="41"/>
      <c r="I83" s="33" t="s">
        <v>32</v>
      </c>
      <c r="J83" s="37" t="str">
        <f>E23</f>
        <v>Agroprojekt Jihlava, spol. s.r.o.</v>
      </c>
      <c r="K83" s="41"/>
      <c r="L83" s="145"/>
      <c r="S83" s="39"/>
      <c r="T83" s="39"/>
      <c r="U83" s="39"/>
      <c r="V83" s="39"/>
      <c r="W83" s="39"/>
      <c r="X83" s="39"/>
      <c r="Y83" s="39"/>
      <c r="Z83" s="39"/>
      <c r="AA83" s="39"/>
      <c r="AB83" s="39"/>
      <c r="AC83" s="39"/>
      <c r="AD83" s="39"/>
      <c r="AE83" s="39"/>
    </row>
    <row r="84" spans="1:31" s="2" customFormat="1" ht="25.65" customHeight="1">
      <c r="A84" s="39"/>
      <c r="B84" s="40"/>
      <c r="C84" s="33" t="s">
        <v>30</v>
      </c>
      <c r="D84" s="41"/>
      <c r="E84" s="41"/>
      <c r="F84" s="28" t="str">
        <f>IF(E20="","",E20)</f>
        <v>Vyplň údaj</v>
      </c>
      <c r="G84" s="41"/>
      <c r="H84" s="41"/>
      <c r="I84" s="33" t="s">
        <v>36</v>
      </c>
      <c r="J84" s="37" t="str">
        <f>E26</f>
        <v>Agroprojekt Jihlava, spol. s.r.o.</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161</v>
      </c>
      <c r="D86" s="189" t="s">
        <v>58</v>
      </c>
      <c r="E86" s="189" t="s">
        <v>54</v>
      </c>
      <c r="F86" s="189" t="s">
        <v>55</v>
      </c>
      <c r="G86" s="189" t="s">
        <v>162</v>
      </c>
      <c r="H86" s="189" t="s">
        <v>163</v>
      </c>
      <c r="I86" s="189" t="s">
        <v>164</v>
      </c>
      <c r="J86" s="190" t="s">
        <v>145</v>
      </c>
      <c r="K86" s="191" t="s">
        <v>165</v>
      </c>
      <c r="L86" s="192"/>
      <c r="M86" s="93" t="s">
        <v>19</v>
      </c>
      <c r="N86" s="94" t="s">
        <v>43</v>
      </c>
      <c r="O86" s="94" t="s">
        <v>166</v>
      </c>
      <c r="P86" s="94" t="s">
        <v>167</v>
      </c>
      <c r="Q86" s="94" t="s">
        <v>168</v>
      </c>
      <c r="R86" s="94" t="s">
        <v>169</v>
      </c>
      <c r="S86" s="94" t="s">
        <v>170</v>
      </c>
      <c r="T86" s="95" t="s">
        <v>171</v>
      </c>
      <c r="U86" s="186"/>
      <c r="V86" s="186"/>
      <c r="W86" s="186"/>
      <c r="X86" s="186"/>
      <c r="Y86" s="186"/>
      <c r="Z86" s="186"/>
      <c r="AA86" s="186"/>
      <c r="AB86" s="186"/>
      <c r="AC86" s="186"/>
      <c r="AD86" s="186"/>
      <c r="AE86" s="186"/>
    </row>
    <row r="87" spans="1:63" s="2" customFormat="1" ht="22.8" customHeight="1">
      <c r="A87" s="39"/>
      <c r="B87" s="40"/>
      <c r="C87" s="100" t="s">
        <v>172</v>
      </c>
      <c r="D87" s="41"/>
      <c r="E87" s="41"/>
      <c r="F87" s="41"/>
      <c r="G87" s="41"/>
      <c r="H87" s="41"/>
      <c r="I87" s="41"/>
      <c r="J87" s="193">
        <f>BK87</f>
        <v>0</v>
      </c>
      <c r="K87" s="41"/>
      <c r="L87" s="45"/>
      <c r="M87" s="96"/>
      <c r="N87" s="194"/>
      <c r="O87" s="97"/>
      <c r="P87" s="195">
        <f>P88</f>
        <v>0</v>
      </c>
      <c r="Q87" s="97"/>
      <c r="R87" s="195">
        <f>R88</f>
        <v>0</v>
      </c>
      <c r="S87" s="97"/>
      <c r="T87" s="196">
        <f>T88</f>
        <v>0</v>
      </c>
      <c r="U87" s="39"/>
      <c r="V87" s="39"/>
      <c r="W87" s="39"/>
      <c r="X87" s="39"/>
      <c r="Y87" s="39"/>
      <c r="Z87" s="39"/>
      <c r="AA87" s="39"/>
      <c r="AB87" s="39"/>
      <c r="AC87" s="39"/>
      <c r="AD87" s="39"/>
      <c r="AE87" s="39"/>
      <c r="AT87" s="18" t="s">
        <v>72</v>
      </c>
      <c r="AU87" s="18" t="s">
        <v>146</v>
      </c>
      <c r="BK87" s="197">
        <f>BK88</f>
        <v>0</v>
      </c>
    </row>
    <row r="88" spans="1:63" s="12" customFormat="1" ht="25.9" customHeight="1">
      <c r="A88" s="12"/>
      <c r="B88" s="198"/>
      <c r="C88" s="199"/>
      <c r="D88" s="200" t="s">
        <v>72</v>
      </c>
      <c r="E88" s="201" t="s">
        <v>3097</v>
      </c>
      <c r="F88" s="201" t="s">
        <v>3249</v>
      </c>
      <c r="G88" s="199"/>
      <c r="H88" s="199"/>
      <c r="I88" s="202"/>
      <c r="J88" s="203">
        <f>BK88</f>
        <v>0</v>
      </c>
      <c r="K88" s="199"/>
      <c r="L88" s="204"/>
      <c r="M88" s="205"/>
      <c r="N88" s="206"/>
      <c r="O88" s="206"/>
      <c r="P88" s="207">
        <f>P89</f>
        <v>0</v>
      </c>
      <c r="Q88" s="206"/>
      <c r="R88" s="207">
        <f>R89</f>
        <v>0</v>
      </c>
      <c r="S88" s="206"/>
      <c r="T88" s="208">
        <f>T89</f>
        <v>0</v>
      </c>
      <c r="U88" s="12"/>
      <c r="V88" s="12"/>
      <c r="W88" s="12"/>
      <c r="X88" s="12"/>
      <c r="Y88" s="12"/>
      <c r="Z88" s="12"/>
      <c r="AA88" s="12"/>
      <c r="AB88" s="12"/>
      <c r="AC88" s="12"/>
      <c r="AD88" s="12"/>
      <c r="AE88" s="12"/>
      <c r="AR88" s="209" t="s">
        <v>81</v>
      </c>
      <c r="AT88" s="210" t="s">
        <v>72</v>
      </c>
      <c r="AU88" s="210" t="s">
        <v>73</v>
      </c>
      <c r="AY88" s="209" t="s">
        <v>175</v>
      </c>
      <c r="BK88" s="211">
        <f>BK89</f>
        <v>0</v>
      </c>
    </row>
    <row r="89" spans="1:63" s="12" customFormat="1" ht="22.8" customHeight="1">
      <c r="A89" s="12"/>
      <c r="B89" s="198"/>
      <c r="C89" s="199"/>
      <c r="D89" s="200" t="s">
        <v>72</v>
      </c>
      <c r="E89" s="212" t="s">
        <v>3099</v>
      </c>
      <c r="F89" s="212" t="s">
        <v>3250</v>
      </c>
      <c r="G89" s="199"/>
      <c r="H89" s="199"/>
      <c r="I89" s="202"/>
      <c r="J89" s="213">
        <f>BK89</f>
        <v>0</v>
      </c>
      <c r="K89" s="199"/>
      <c r="L89" s="204"/>
      <c r="M89" s="205"/>
      <c r="N89" s="206"/>
      <c r="O89" s="206"/>
      <c r="P89" s="207">
        <f>SUM(P90:P170)</f>
        <v>0</v>
      </c>
      <c r="Q89" s="206"/>
      <c r="R89" s="207">
        <f>SUM(R90:R170)</f>
        <v>0</v>
      </c>
      <c r="S89" s="206"/>
      <c r="T89" s="208">
        <f>SUM(T90:T170)</f>
        <v>0</v>
      </c>
      <c r="U89" s="12"/>
      <c r="V89" s="12"/>
      <c r="W89" s="12"/>
      <c r="X89" s="12"/>
      <c r="Y89" s="12"/>
      <c r="Z89" s="12"/>
      <c r="AA89" s="12"/>
      <c r="AB89" s="12"/>
      <c r="AC89" s="12"/>
      <c r="AD89" s="12"/>
      <c r="AE89" s="12"/>
      <c r="AR89" s="209" t="s">
        <v>81</v>
      </c>
      <c r="AT89" s="210" t="s">
        <v>72</v>
      </c>
      <c r="AU89" s="210" t="s">
        <v>81</v>
      </c>
      <c r="AY89" s="209" t="s">
        <v>175</v>
      </c>
      <c r="BK89" s="211">
        <f>SUM(BK90:BK170)</f>
        <v>0</v>
      </c>
    </row>
    <row r="90" spans="1:65" s="2" customFormat="1" ht="16.5" customHeight="1">
      <c r="A90" s="39"/>
      <c r="B90" s="40"/>
      <c r="C90" s="214" t="s">
        <v>81</v>
      </c>
      <c r="D90" s="214" t="s">
        <v>177</v>
      </c>
      <c r="E90" s="215" t="s">
        <v>3101</v>
      </c>
      <c r="F90" s="216" t="s">
        <v>3251</v>
      </c>
      <c r="G90" s="217" t="s">
        <v>3103</v>
      </c>
      <c r="H90" s="218">
        <v>1</v>
      </c>
      <c r="I90" s="219"/>
      <c r="J90" s="220">
        <f>ROUND(I90*H90,2)</f>
        <v>0</v>
      </c>
      <c r="K90" s="221"/>
      <c r="L90" s="45"/>
      <c r="M90" s="222" t="s">
        <v>19</v>
      </c>
      <c r="N90" s="223" t="s">
        <v>44</v>
      </c>
      <c r="O90" s="85"/>
      <c r="P90" s="224">
        <f>O90*H90</f>
        <v>0</v>
      </c>
      <c r="Q90" s="224">
        <v>0</v>
      </c>
      <c r="R90" s="224">
        <f>Q90*H90</f>
        <v>0</v>
      </c>
      <c r="S90" s="224">
        <v>0</v>
      </c>
      <c r="T90" s="225">
        <f>S90*H90</f>
        <v>0</v>
      </c>
      <c r="U90" s="39"/>
      <c r="V90" s="39"/>
      <c r="W90" s="39"/>
      <c r="X90" s="39"/>
      <c r="Y90" s="39"/>
      <c r="Z90" s="39"/>
      <c r="AA90" s="39"/>
      <c r="AB90" s="39"/>
      <c r="AC90" s="39"/>
      <c r="AD90" s="39"/>
      <c r="AE90" s="39"/>
      <c r="AR90" s="226" t="s">
        <v>181</v>
      </c>
      <c r="AT90" s="226" t="s">
        <v>177</v>
      </c>
      <c r="AU90" s="226" t="s">
        <v>83</v>
      </c>
      <c r="AY90" s="18" t="s">
        <v>175</v>
      </c>
      <c r="BE90" s="227">
        <f>IF(N90="základní",J90,0)</f>
        <v>0</v>
      </c>
      <c r="BF90" s="227">
        <f>IF(N90="snížená",J90,0)</f>
        <v>0</v>
      </c>
      <c r="BG90" s="227">
        <f>IF(N90="zákl. přenesená",J90,0)</f>
        <v>0</v>
      </c>
      <c r="BH90" s="227">
        <f>IF(N90="sníž. přenesená",J90,0)</f>
        <v>0</v>
      </c>
      <c r="BI90" s="227">
        <f>IF(N90="nulová",J90,0)</f>
        <v>0</v>
      </c>
      <c r="BJ90" s="18" t="s">
        <v>81</v>
      </c>
      <c r="BK90" s="227">
        <f>ROUND(I90*H90,2)</f>
        <v>0</v>
      </c>
      <c r="BL90" s="18" t="s">
        <v>181</v>
      </c>
      <c r="BM90" s="226" t="s">
        <v>3252</v>
      </c>
    </row>
    <row r="91" spans="1:51" s="13" customFormat="1" ht="12">
      <c r="A91" s="13"/>
      <c r="B91" s="233"/>
      <c r="C91" s="234"/>
      <c r="D91" s="235" t="s">
        <v>189</v>
      </c>
      <c r="E91" s="236" t="s">
        <v>19</v>
      </c>
      <c r="F91" s="237" t="s">
        <v>3105</v>
      </c>
      <c r="G91" s="234"/>
      <c r="H91" s="238">
        <v>1</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189</v>
      </c>
      <c r="AU91" s="244" t="s">
        <v>83</v>
      </c>
      <c r="AV91" s="13" t="s">
        <v>83</v>
      </c>
      <c r="AW91" s="13" t="s">
        <v>35</v>
      </c>
      <c r="AX91" s="13" t="s">
        <v>73</v>
      </c>
      <c r="AY91" s="244" t="s">
        <v>175</v>
      </c>
    </row>
    <row r="92" spans="1:51" s="14" customFormat="1" ht="12">
      <c r="A92" s="14"/>
      <c r="B92" s="245"/>
      <c r="C92" s="246"/>
      <c r="D92" s="235" t="s">
        <v>189</v>
      </c>
      <c r="E92" s="247" t="s">
        <v>19</v>
      </c>
      <c r="F92" s="248" t="s">
        <v>198</v>
      </c>
      <c r="G92" s="246"/>
      <c r="H92" s="249">
        <v>1</v>
      </c>
      <c r="I92" s="250"/>
      <c r="J92" s="246"/>
      <c r="K92" s="246"/>
      <c r="L92" s="251"/>
      <c r="M92" s="252"/>
      <c r="N92" s="253"/>
      <c r="O92" s="253"/>
      <c r="P92" s="253"/>
      <c r="Q92" s="253"/>
      <c r="R92" s="253"/>
      <c r="S92" s="253"/>
      <c r="T92" s="254"/>
      <c r="U92" s="14"/>
      <c r="V92" s="14"/>
      <c r="W92" s="14"/>
      <c r="X92" s="14"/>
      <c r="Y92" s="14"/>
      <c r="Z92" s="14"/>
      <c r="AA92" s="14"/>
      <c r="AB92" s="14"/>
      <c r="AC92" s="14"/>
      <c r="AD92" s="14"/>
      <c r="AE92" s="14"/>
      <c r="AT92" s="255" t="s">
        <v>189</v>
      </c>
      <c r="AU92" s="255" t="s">
        <v>83</v>
      </c>
      <c r="AV92" s="14" t="s">
        <v>181</v>
      </c>
      <c r="AW92" s="14" t="s">
        <v>35</v>
      </c>
      <c r="AX92" s="14" t="s">
        <v>81</v>
      </c>
      <c r="AY92" s="255" t="s">
        <v>175</v>
      </c>
    </row>
    <row r="93" spans="1:65" s="2" customFormat="1" ht="21.75" customHeight="1">
      <c r="A93" s="39"/>
      <c r="B93" s="40"/>
      <c r="C93" s="214" t="s">
        <v>83</v>
      </c>
      <c r="D93" s="214" t="s">
        <v>177</v>
      </c>
      <c r="E93" s="215" t="s">
        <v>3253</v>
      </c>
      <c r="F93" s="216" t="s">
        <v>3254</v>
      </c>
      <c r="G93" s="217" t="s">
        <v>342</v>
      </c>
      <c r="H93" s="218">
        <v>30.9</v>
      </c>
      <c r="I93" s="219"/>
      <c r="J93" s="220">
        <f>ROUND(I93*H93,2)</f>
        <v>0</v>
      </c>
      <c r="K93" s="221"/>
      <c r="L93" s="45"/>
      <c r="M93" s="222" t="s">
        <v>19</v>
      </c>
      <c r="N93" s="223" t="s">
        <v>44</v>
      </c>
      <c r="O93" s="85"/>
      <c r="P93" s="224">
        <f>O93*H93</f>
        <v>0</v>
      </c>
      <c r="Q93" s="224">
        <v>0</v>
      </c>
      <c r="R93" s="224">
        <f>Q93*H93</f>
        <v>0</v>
      </c>
      <c r="S93" s="224">
        <v>0</v>
      </c>
      <c r="T93" s="225">
        <f>S93*H93</f>
        <v>0</v>
      </c>
      <c r="U93" s="39"/>
      <c r="V93" s="39"/>
      <c r="W93" s="39"/>
      <c r="X93" s="39"/>
      <c r="Y93" s="39"/>
      <c r="Z93" s="39"/>
      <c r="AA93" s="39"/>
      <c r="AB93" s="39"/>
      <c r="AC93" s="39"/>
      <c r="AD93" s="39"/>
      <c r="AE93" s="39"/>
      <c r="AR93" s="226" t="s">
        <v>181</v>
      </c>
      <c r="AT93" s="226" t="s">
        <v>177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181</v>
      </c>
      <c r="BM93" s="226" t="s">
        <v>3255</v>
      </c>
    </row>
    <row r="94" spans="1:51" s="13" customFormat="1" ht="12">
      <c r="A94" s="13"/>
      <c r="B94" s="233"/>
      <c r="C94" s="234"/>
      <c r="D94" s="235" t="s">
        <v>189</v>
      </c>
      <c r="E94" s="236" t="s">
        <v>19</v>
      </c>
      <c r="F94" s="237" t="s">
        <v>3256</v>
      </c>
      <c r="G94" s="234"/>
      <c r="H94" s="238">
        <v>14.5</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189</v>
      </c>
      <c r="AU94" s="244" t="s">
        <v>83</v>
      </c>
      <c r="AV94" s="13" t="s">
        <v>83</v>
      </c>
      <c r="AW94" s="13" t="s">
        <v>35</v>
      </c>
      <c r="AX94" s="13" t="s">
        <v>73</v>
      </c>
      <c r="AY94" s="244" t="s">
        <v>175</v>
      </c>
    </row>
    <row r="95" spans="1:51" s="13" customFormat="1" ht="12">
      <c r="A95" s="13"/>
      <c r="B95" s="233"/>
      <c r="C95" s="234"/>
      <c r="D95" s="235" t="s">
        <v>189</v>
      </c>
      <c r="E95" s="236" t="s">
        <v>19</v>
      </c>
      <c r="F95" s="237" t="s">
        <v>3257</v>
      </c>
      <c r="G95" s="234"/>
      <c r="H95" s="238">
        <v>16.4</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189</v>
      </c>
      <c r="AU95" s="244" t="s">
        <v>83</v>
      </c>
      <c r="AV95" s="13" t="s">
        <v>83</v>
      </c>
      <c r="AW95" s="13" t="s">
        <v>35</v>
      </c>
      <c r="AX95" s="13" t="s">
        <v>73</v>
      </c>
      <c r="AY95" s="244" t="s">
        <v>175</v>
      </c>
    </row>
    <row r="96" spans="1:51" s="14" customFormat="1" ht="12">
      <c r="A96" s="14"/>
      <c r="B96" s="245"/>
      <c r="C96" s="246"/>
      <c r="D96" s="235" t="s">
        <v>189</v>
      </c>
      <c r="E96" s="247" t="s">
        <v>19</v>
      </c>
      <c r="F96" s="248" t="s">
        <v>198</v>
      </c>
      <c r="G96" s="246"/>
      <c r="H96" s="249">
        <v>30.9</v>
      </c>
      <c r="I96" s="250"/>
      <c r="J96" s="246"/>
      <c r="K96" s="246"/>
      <c r="L96" s="251"/>
      <c r="M96" s="252"/>
      <c r="N96" s="253"/>
      <c r="O96" s="253"/>
      <c r="P96" s="253"/>
      <c r="Q96" s="253"/>
      <c r="R96" s="253"/>
      <c r="S96" s="253"/>
      <c r="T96" s="254"/>
      <c r="U96" s="14"/>
      <c r="V96" s="14"/>
      <c r="W96" s="14"/>
      <c r="X96" s="14"/>
      <c r="Y96" s="14"/>
      <c r="Z96" s="14"/>
      <c r="AA96" s="14"/>
      <c r="AB96" s="14"/>
      <c r="AC96" s="14"/>
      <c r="AD96" s="14"/>
      <c r="AE96" s="14"/>
      <c r="AT96" s="255" t="s">
        <v>189</v>
      </c>
      <c r="AU96" s="255" t="s">
        <v>83</v>
      </c>
      <c r="AV96" s="14" t="s">
        <v>181</v>
      </c>
      <c r="AW96" s="14" t="s">
        <v>35</v>
      </c>
      <c r="AX96" s="14" t="s">
        <v>81</v>
      </c>
      <c r="AY96" s="255" t="s">
        <v>175</v>
      </c>
    </row>
    <row r="97" spans="1:65" s="2" customFormat="1" ht="24.15" customHeight="1">
      <c r="A97" s="39"/>
      <c r="B97" s="40"/>
      <c r="C97" s="214" t="s">
        <v>191</v>
      </c>
      <c r="D97" s="214" t="s">
        <v>177</v>
      </c>
      <c r="E97" s="215" t="s">
        <v>3258</v>
      </c>
      <c r="F97" s="216" t="s">
        <v>3259</v>
      </c>
      <c r="G97" s="217" t="s">
        <v>342</v>
      </c>
      <c r="H97" s="218">
        <v>0.7</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181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3260</v>
      </c>
    </row>
    <row r="98" spans="1:51" s="13" customFormat="1" ht="12">
      <c r="A98" s="13"/>
      <c r="B98" s="233"/>
      <c r="C98" s="234"/>
      <c r="D98" s="235" t="s">
        <v>189</v>
      </c>
      <c r="E98" s="236" t="s">
        <v>19</v>
      </c>
      <c r="F98" s="237" t="s">
        <v>3261</v>
      </c>
      <c r="G98" s="234"/>
      <c r="H98" s="238">
        <v>0.7</v>
      </c>
      <c r="I98" s="239"/>
      <c r="J98" s="234"/>
      <c r="K98" s="234"/>
      <c r="L98" s="240"/>
      <c r="M98" s="241"/>
      <c r="N98" s="242"/>
      <c r="O98" s="242"/>
      <c r="P98" s="242"/>
      <c r="Q98" s="242"/>
      <c r="R98" s="242"/>
      <c r="S98" s="242"/>
      <c r="T98" s="243"/>
      <c r="U98" s="13"/>
      <c r="V98" s="13"/>
      <c r="W98" s="13"/>
      <c r="X98" s="13"/>
      <c r="Y98" s="13"/>
      <c r="Z98" s="13"/>
      <c r="AA98" s="13"/>
      <c r="AB98" s="13"/>
      <c r="AC98" s="13"/>
      <c r="AD98" s="13"/>
      <c r="AE98" s="13"/>
      <c r="AT98" s="244" t="s">
        <v>189</v>
      </c>
      <c r="AU98" s="244" t="s">
        <v>83</v>
      </c>
      <c r="AV98" s="13" t="s">
        <v>83</v>
      </c>
      <c r="AW98" s="13" t="s">
        <v>35</v>
      </c>
      <c r="AX98" s="13" t="s">
        <v>73</v>
      </c>
      <c r="AY98" s="244" t="s">
        <v>175</v>
      </c>
    </row>
    <row r="99" spans="1:51" s="14" customFormat="1" ht="12">
      <c r="A99" s="14"/>
      <c r="B99" s="245"/>
      <c r="C99" s="246"/>
      <c r="D99" s="235" t="s">
        <v>189</v>
      </c>
      <c r="E99" s="247" t="s">
        <v>19</v>
      </c>
      <c r="F99" s="248" t="s">
        <v>198</v>
      </c>
      <c r="G99" s="246"/>
      <c r="H99" s="249">
        <v>0.7</v>
      </c>
      <c r="I99" s="250"/>
      <c r="J99" s="246"/>
      <c r="K99" s="246"/>
      <c r="L99" s="251"/>
      <c r="M99" s="252"/>
      <c r="N99" s="253"/>
      <c r="O99" s="253"/>
      <c r="P99" s="253"/>
      <c r="Q99" s="253"/>
      <c r="R99" s="253"/>
      <c r="S99" s="253"/>
      <c r="T99" s="254"/>
      <c r="U99" s="14"/>
      <c r="V99" s="14"/>
      <c r="W99" s="14"/>
      <c r="X99" s="14"/>
      <c r="Y99" s="14"/>
      <c r="Z99" s="14"/>
      <c r="AA99" s="14"/>
      <c r="AB99" s="14"/>
      <c r="AC99" s="14"/>
      <c r="AD99" s="14"/>
      <c r="AE99" s="14"/>
      <c r="AT99" s="255" t="s">
        <v>189</v>
      </c>
      <c r="AU99" s="255" t="s">
        <v>83</v>
      </c>
      <c r="AV99" s="14" t="s">
        <v>181</v>
      </c>
      <c r="AW99" s="14" t="s">
        <v>35</v>
      </c>
      <c r="AX99" s="14" t="s">
        <v>81</v>
      </c>
      <c r="AY99" s="255" t="s">
        <v>175</v>
      </c>
    </row>
    <row r="100" spans="1:65" s="2" customFormat="1" ht="24.15" customHeight="1">
      <c r="A100" s="39"/>
      <c r="B100" s="40"/>
      <c r="C100" s="214" t="s">
        <v>181</v>
      </c>
      <c r="D100" s="214" t="s">
        <v>177</v>
      </c>
      <c r="E100" s="215" t="s">
        <v>3262</v>
      </c>
      <c r="F100" s="216" t="s">
        <v>3263</v>
      </c>
      <c r="G100" s="217" t="s">
        <v>342</v>
      </c>
      <c r="H100" s="218">
        <v>1.8</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3264</v>
      </c>
    </row>
    <row r="101" spans="1:51" s="15" customFormat="1" ht="12">
      <c r="A101" s="15"/>
      <c r="B101" s="257"/>
      <c r="C101" s="258"/>
      <c r="D101" s="235" t="s">
        <v>189</v>
      </c>
      <c r="E101" s="259" t="s">
        <v>19</v>
      </c>
      <c r="F101" s="260" t="s">
        <v>3265</v>
      </c>
      <c r="G101" s="258"/>
      <c r="H101" s="259" t="s">
        <v>19</v>
      </c>
      <c r="I101" s="261"/>
      <c r="J101" s="258"/>
      <c r="K101" s="258"/>
      <c r="L101" s="262"/>
      <c r="M101" s="263"/>
      <c r="N101" s="264"/>
      <c r="O101" s="264"/>
      <c r="P101" s="264"/>
      <c r="Q101" s="264"/>
      <c r="R101" s="264"/>
      <c r="S101" s="264"/>
      <c r="T101" s="265"/>
      <c r="U101" s="15"/>
      <c r="V101" s="15"/>
      <c r="W101" s="15"/>
      <c r="X101" s="15"/>
      <c r="Y101" s="15"/>
      <c r="Z101" s="15"/>
      <c r="AA101" s="15"/>
      <c r="AB101" s="15"/>
      <c r="AC101" s="15"/>
      <c r="AD101" s="15"/>
      <c r="AE101" s="15"/>
      <c r="AT101" s="266" t="s">
        <v>189</v>
      </c>
      <c r="AU101" s="266" t="s">
        <v>83</v>
      </c>
      <c r="AV101" s="15" t="s">
        <v>81</v>
      </c>
      <c r="AW101" s="15" t="s">
        <v>35</v>
      </c>
      <c r="AX101" s="15" t="s">
        <v>73</v>
      </c>
      <c r="AY101" s="266" t="s">
        <v>175</v>
      </c>
    </row>
    <row r="102" spans="1:51" s="13" customFormat="1" ht="12">
      <c r="A102" s="13"/>
      <c r="B102" s="233"/>
      <c r="C102" s="234"/>
      <c r="D102" s="235" t="s">
        <v>189</v>
      </c>
      <c r="E102" s="236" t="s">
        <v>19</v>
      </c>
      <c r="F102" s="237" t="s">
        <v>3266</v>
      </c>
      <c r="G102" s="234"/>
      <c r="H102" s="238">
        <v>1.8</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189</v>
      </c>
      <c r="AU102" s="244" t="s">
        <v>83</v>
      </c>
      <c r="AV102" s="13" t="s">
        <v>83</v>
      </c>
      <c r="AW102" s="13" t="s">
        <v>35</v>
      </c>
      <c r="AX102" s="13" t="s">
        <v>73</v>
      </c>
      <c r="AY102" s="244" t="s">
        <v>175</v>
      </c>
    </row>
    <row r="103" spans="1:51" s="14" customFormat="1" ht="12">
      <c r="A103" s="14"/>
      <c r="B103" s="245"/>
      <c r="C103" s="246"/>
      <c r="D103" s="235" t="s">
        <v>189</v>
      </c>
      <c r="E103" s="247" t="s">
        <v>19</v>
      </c>
      <c r="F103" s="248" t="s">
        <v>198</v>
      </c>
      <c r="G103" s="246"/>
      <c r="H103" s="249">
        <v>1.8</v>
      </c>
      <c r="I103" s="250"/>
      <c r="J103" s="246"/>
      <c r="K103" s="246"/>
      <c r="L103" s="251"/>
      <c r="M103" s="252"/>
      <c r="N103" s="253"/>
      <c r="O103" s="253"/>
      <c r="P103" s="253"/>
      <c r="Q103" s="253"/>
      <c r="R103" s="253"/>
      <c r="S103" s="253"/>
      <c r="T103" s="254"/>
      <c r="U103" s="14"/>
      <c r="V103" s="14"/>
      <c r="W103" s="14"/>
      <c r="X103" s="14"/>
      <c r="Y103" s="14"/>
      <c r="Z103" s="14"/>
      <c r="AA103" s="14"/>
      <c r="AB103" s="14"/>
      <c r="AC103" s="14"/>
      <c r="AD103" s="14"/>
      <c r="AE103" s="14"/>
      <c r="AT103" s="255" t="s">
        <v>189</v>
      </c>
      <c r="AU103" s="255" t="s">
        <v>83</v>
      </c>
      <c r="AV103" s="14" t="s">
        <v>181</v>
      </c>
      <c r="AW103" s="14" t="s">
        <v>35</v>
      </c>
      <c r="AX103" s="14" t="s">
        <v>81</v>
      </c>
      <c r="AY103" s="255" t="s">
        <v>175</v>
      </c>
    </row>
    <row r="104" spans="1:65" s="2" customFormat="1" ht="33" customHeight="1">
      <c r="A104" s="39"/>
      <c r="B104" s="40"/>
      <c r="C104" s="214" t="s">
        <v>212</v>
      </c>
      <c r="D104" s="214" t="s">
        <v>177</v>
      </c>
      <c r="E104" s="215" t="s">
        <v>3267</v>
      </c>
      <c r="F104" s="216" t="s">
        <v>3268</v>
      </c>
      <c r="G104" s="217" t="s">
        <v>342</v>
      </c>
      <c r="H104" s="218">
        <v>30.9</v>
      </c>
      <c r="I104" s="219"/>
      <c r="J104" s="220">
        <f>ROUND(I104*H104,2)</f>
        <v>0</v>
      </c>
      <c r="K104" s="221"/>
      <c r="L104" s="45"/>
      <c r="M104" s="222" t="s">
        <v>19</v>
      </c>
      <c r="N104" s="223" t="s">
        <v>44</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181</v>
      </c>
      <c r="AT104" s="226" t="s">
        <v>177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3269</v>
      </c>
    </row>
    <row r="105" spans="1:51" s="13" customFormat="1" ht="12">
      <c r="A105" s="13"/>
      <c r="B105" s="233"/>
      <c r="C105" s="234"/>
      <c r="D105" s="235" t="s">
        <v>189</v>
      </c>
      <c r="E105" s="236" t="s">
        <v>19</v>
      </c>
      <c r="F105" s="237" t="s">
        <v>3270</v>
      </c>
      <c r="G105" s="234"/>
      <c r="H105" s="238">
        <v>30.9</v>
      </c>
      <c r="I105" s="239"/>
      <c r="J105" s="234"/>
      <c r="K105" s="234"/>
      <c r="L105" s="240"/>
      <c r="M105" s="241"/>
      <c r="N105" s="242"/>
      <c r="O105" s="242"/>
      <c r="P105" s="242"/>
      <c r="Q105" s="242"/>
      <c r="R105" s="242"/>
      <c r="S105" s="242"/>
      <c r="T105" s="243"/>
      <c r="U105" s="13"/>
      <c r="V105" s="13"/>
      <c r="W105" s="13"/>
      <c r="X105" s="13"/>
      <c r="Y105" s="13"/>
      <c r="Z105" s="13"/>
      <c r="AA105" s="13"/>
      <c r="AB105" s="13"/>
      <c r="AC105" s="13"/>
      <c r="AD105" s="13"/>
      <c r="AE105" s="13"/>
      <c r="AT105" s="244" t="s">
        <v>189</v>
      </c>
      <c r="AU105" s="244" t="s">
        <v>83</v>
      </c>
      <c r="AV105" s="13" t="s">
        <v>83</v>
      </c>
      <c r="AW105" s="13" t="s">
        <v>35</v>
      </c>
      <c r="AX105" s="13" t="s">
        <v>73</v>
      </c>
      <c r="AY105" s="244" t="s">
        <v>175</v>
      </c>
    </row>
    <row r="106" spans="1:51" s="14" customFormat="1" ht="12">
      <c r="A106" s="14"/>
      <c r="B106" s="245"/>
      <c r="C106" s="246"/>
      <c r="D106" s="235" t="s">
        <v>189</v>
      </c>
      <c r="E106" s="247" t="s">
        <v>19</v>
      </c>
      <c r="F106" s="248" t="s">
        <v>198</v>
      </c>
      <c r="G106" s="246"/>
      <c r="H106" s="249">
        <v>30.9</v>
      </c>
      <c r="I106" s="250"/>
      <c r="J106" s="246"/>
      <c r="K106" s="246"/>
      <c r="L106" s="251"/>
      <c r="M106" s="252"/>
      <c r="N106" s="253"/>
      <c r="O106" s="253"/>
      <c r="P106" s="253"/>
      <c r="Q106" s="253"/>
      <c r="R106" s="253"/>
      <c r="S106" s="253"/>
      <c r="T106" s="254"/>
      <c r="U106" s="14"/>
      <c r="V106" s="14"/>
      <c r="W106" s="14"/>
      <c r="X106" s="14"/>
      <c r="Y106" s="14"/>
      <c r="Z106" s="14"/>
      <c r="AA106" s="14"/>
      <c r="AB106" s="14"/>
      <c r="AC106" s="14"/>
      <c r="AD106" s="14"/>
      <c r="AE106" s="14"/>
      <c r="AT106" s="255" t="s">
        <v>189</v>
      </c>
      <c r="AU106" s="255" t="s">
        <v>83</v>
      </c>
      <c r="AV106" s="14" t="s">
        <v>181</v>
      </c>
      <c r="AW106" s="14" t="s">
        <v>35</v>
      </c>
      <c r="AX106" s="14" t="s">
        <v>81</v>
      </c>
      <c r="AY106" s="255" t="s">
        <v>175</v>
      </c>
    </row>
    <row r="107" spans="1:65" s="2" customFormat="1" ht="33" customHeight="1">
      <c r="A107" s="39"/>
      <c r="B107" s="40"/>
      <c r="C107" s="214" t="s">
        <v>223</v>
      </c>
      <c r="D107" s="214" t="s">
        <v>177</v>
      </c>
      <c r="E107" s="215" t="s">
        <v>3271</v>
      </c>
      <c r="F107" s="216" t="s">
        <v>3272</v>
      </c>
      <c r="G107" s="217" t="s">
        <v>342</v>
      </c>
      <c r="H107" s="218">
        <v>2.5</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3273</v>
      </c>
    </row>
    <row r="108" spans="1:51" s="13" customFormat="1" ht="12">
      <c r="A108" s="13"/>
      <c r="B108" s="233"/>
      <c r="C108" s="234"/>
      <c r="D108" s="235" t="s">
        <v>189</v>
      </c>
      <c r="E108" s="236" t="s">
        <v>19</v>
      </c>
      <c r="F108" s="237" t="s">
        <v>3274</v>
      </c>
      <c r="G108" s="234"/>
      <c r="H108" s="238">
        <v>2.5</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189</v>
      </c>
      <c r="AU108" s="244" t="s">
        <v>83</v>
      </c>
      <c r="AV108" s="13" t="s">
        <v>83</v>
      </c>
      <c r="AW108" s="13" t="s">
        <v>35</v>
      </c>
      <c r="AX108" s="13" t="s">
        <v>73</v>
      </c>
      <c r="AY108" s="244" t="s">
        <v>175</v>
      </c>
    </row>
    <row r="109" spans="1:51" s="14" customFormat="1" ht="12">
      <c r="A109" s="14"/>
      <c r="B109" s="245"/>
      <c r="C109" s="246"/>
      <c r="D109" s="235" t="s">
        <v>189</v>
      </c>
      <c r="E109" s="247" t="s">
        <v>19</v>
      </c>
      <c r="F109" s="248" t="s">
        <v>198</v>
      </c>
      <c r="G109" s="246"/>
      <c r="H109" s="249">
        <v>2.5</v>
      </c>
      <c r="I109" s="250"/>
      <c r="J109" s="246"/>
      <c r="K109" s="246"/>
      <c r="L109" s="251"/>
      <c r="M109" s="252"/>
      <c r="N109" s="253"/>
      <c r="O109" s="253"/>
      <c r="P109" s="253"/>
      <c r="Q109" s="253"/>
      <c r="R109" s="253"/>
      <c r="S109" s="253"/>
      <c r="T109" s="254"/>
      <c r="U109" s="14"/>
      <c r="V109" s="14"/>
      <c r="W109" s="14"/>
      <c r="X109" s="14"/>
      <c r="Y109" s="14"/>
      <c r="Z109" s="14"/>
      <c r="AA109" s="14"/>
      <c r="AB109" s="14"/>
      <c r="AC109" s="14"/>
      <c r="AD109" s="14"/>
      <c r="AE109" s="14"/>
      <c r="AT109" s="255" t="s">
        <v>189</v>
      </c>
      <c r="AU109" s="255" t="s">
        <v>83</v>
      </c>
      <c r="AV109" s="14" t="s">
        <v>181</v>
      </c>
      <c r="AW109" s="14" t="s">
        <v>35</v>
      </c>
      <c r="AX109" s="14" t="s">
        <v>81</v>
      </c>
      <c r="AY109" s="255" t="s">
        <v>175</v>
      </c>
    </row>
    <row r="110" spans="1:65" s="2" customFormat="1" ht="24.15" customHeight="1">
      <c r="A110" s="39"/>
      <c r="B110" s="40"/>
      <c r="C110" s="214" t="s">
        <v>231</v>
      </c>
      <c r="D110" s="214" t="s">
        <v>177</v>
      </c>
      <c r="E110" s="215" t="s">
        <v>3275</v>
      </c>
      <c r="F110" s="216" t="s">
        <v>3276</v>
      </c>
      <c r="G110" s="217" t="s">
        <v>342</v>
      </c>
      <c r="H110" s="218">
        <v>33.4</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3277</v>
      </c>
    </row>
    <row r="111" spans="1:51" s="15" customFormat="1" ht="12">
      <c r="A111" s="15"/>
      <c r="B111" s="257"/>
      <c r="C111" s="258"/>
      <c r="D111" s="235" t="s">
        <v>189</v>
      </c>
      <c r="E111" s="259" t="s">
        <v>19</v>
      </c>
      <c r="F111" s="260" t="s">
        <v>3278</v>
      </c>
      <c r="G111" s="258"/>
      <c r="H111" s="259" t="s">
        <v>19</v>
      </c>
      <c r="I111" s="261"/>
      <c r="J111" s="258"/>
      <c r="K111" s="258"/>
      <c r="L111" s="262"/>
      <c r="M111" s="263"/>
      <c r="N111" s="264"/>
      <c r="O111" s="264"/>
      <c r="P111" s="264"/>
      <c r="Q111" s="264"/>
      <c r="R111" s="264"/>
      <c r="S111" s="264"/>
      <c r="T111" s="265"/>
      <c r="U111" s="15"/>
      <c r="V111" s="15"/>
      <c r="W111" s="15"/>
      <c r="X111" s="15"/>
      <c r="Y111" s="15"/>
      <c r="Z111" s="15"/>
      <c r="AA111" s="15"/>
      <c r="AB111" s="15"/>
      <c r="AC111" s="15"/>
      <c r="AD111" s="15"/>
      <c r="AE111" s="15"/>
      <c r="AT111" s="266" t="s">
        <v>189</v>
      </c>
      <c r="AU111" s="266" t="s">
        <v>83</v>
      </c>
      <c r="AV111" s="15" t="s">
        <v>81</v>
      </c>
      <c r="AW111" s="15" t="s">
        <v>35</v>
      </c>
      <c r="AX111" s="15" t="s">
        <v>73</v>
      </c>
      <c r="AY111" s="266" t="s">
        <v>175</v>
      </c>
    </row>
    <row r="112" spans="1:51" s="13" customFormat="1" ht="12">
      <c r="A112" s="13"/>
      <c r="B112" s="233"/>
      <c r="C112" s="234"/>
      <c r="D112" s="235" t="s">
        <v>189</v>
      </c>
      <c r="E112" s="236" t="s">
        <v>19</v>
      </c>
      <c r="F112" s="237" t="s">
        <v>3279</v>
      </c>
      <c r="G112" s="234"/>
      <c r="H112" s="238">
        <v>33.4</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73</v>
      </c>
      <c r="AY112" s="244" t="s">
        <v>175</v>
      </c>
    </row>
    <row r="113" spans="1:51" s="14" customFormat="1" ht="12">
      <c r="A113" s="14"/>
      <c r="B113" s="245"/>
      <c r="C113" s="246"/>
      <c r="D113" s="235" t="s">
        <v>189</v>
      </c>
      <c r="E113" s="247" t="s">
        <v>19</v>
      </c>
      <c r="F113" s="248" t="s">
        <v>198</v>
      </c>
      <c r="G113" s="246"/>
      <c r="H113" s="249">
        <v>33.4</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189</v>
      </c>
      <c r="AU113" s="255" t="s">
        <v>83</v>
      </c>
      <c r="AV113" s="14" t="s">
        <v>181</v>
      </c>
      <c r="AW113" s="14" t="s">
        <v>35</v>
      </c>
      <c r="AX113" s="14" t="s">
        <v>81</v>
      </c>
      <c r="AY113" s="255" t="s">
        <v>175</v>
      </c>
    </row>
    <row r="114" spans="1:65" s="2" customFormat="1" ht="21.75" customHeight="1">
      <c r="A114" s="39"/>
      <c r="B114" s="40"/>
      <c r="C114" s="214" t="s">
        <v>239</v>
      </c>
      <c r="D114" s="214" t="s">
        <v>177</v>
      </c>
      <c r="E114" s="215" t="s">
        <v>3280</v>
      </c>
      <c r="F114" s="216" t="s">
        <v>3281</v>
      </c>
      <c r="G114" s="217" t="s">
        <v>342</v>
      </c>
      <c r="H114" s="218">
        <v>33.4</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3282</v>
      </c>
    </row>
    <row r="115" spans="1:51" s="15" customFormat="1" ht="12">
      <c r="A115" s="15"/>
      <c r="B115" s="257"/>
      <c r="C115" s="258"/>
      <c r="D115" s="235" t="s">
        <v>189</v>
      </c>
      <c r="E115" s="259" t="s">
        <v>19</v>
      </c>
      <c r="F115" s="260" t="s">
        <v>3283</v>
      </c>
      <c r="G115" s="258"/>
      <c r="H115" s="259" t="s">
        <v>19</v>
      </c>
      <c r="I115" s="261"/>
      <c r="J115" s="258"/>
      <c r="K115" s="258"/>
      <c r="L115" s="262"/>
      <c r="M115" s="263"/>
      <c r="N115" s="264"/>
      <c r="O115" s="264"/>
      <c r="P115" s="264"/>
      <c r="Q115" s="264"/>
      <c r="R115" s="264"/>
      <c r="S115" s="264"/>
      <c r="T115" s="265"/>
      <c r="U115" s="15"/>
      <c r="V115" s="15"/>
      <c r="W115" s="15"/>
      <c r="X115" s="15"/>
      <c r="Y115" s="15"/>
      <c r="Z115" s="15"/>
      <c r="AA115" s="15"/>
      <c r="AB115" s="15"/>
      <c r="AC115" s="15"/>
      <c r="AD115" s="15"/>
      <c r="AE115" s="15"/>
      <c r="AT115" s="266" t="s">
        <v>189</v>
      </c>
      <c r="AU115" s="266" t="s">
        <v>83</v>
      </c>
      <c r="AV115" s="15" t="s">
        <v>81</v>
      </c>
      <c r="AW115" s="15" t="s">
        <v>35</v>
      </c>
      <c r="AX115" s="15" t="s">
        <v>73</v>
      </c>
      <c r="AY115" s="266" t="s">
        <v>175</v>
      </c>
    </row>
    <row r="116" spans="1:51" s="13" customFormat="1" ht="12">
      <c r="A116" s="13"/>
      <c r="B116" s="233"/>
      <c r="C116" s="234"/>
      <c r="D116" s="235" t="s">
        <v>189</v>
      </c>
      <c r="E116" s="236" t="s">
        <v>19</v>
      </c>
      <c r="F116" s="237" t="s">
        <v>3279</v>
      </c>
      <c r="G116" s="234"/>
      <c r="H116" s="238">
        <v>33.4</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189</v>
      </c>
      <c r="AU116" s="244" t="s">
        <v>83</v>
      </c>
      <c r="AV116" s="13" t="s">
        <v>83</v>
      </c>
      <c r="AW116" s="13" t="s">
        <v>35</v>
      </c>
      <c r="AX116" s="13" t="s">
        <v>73</v>
      </c>
      <c r="AY116" s="244" t="s">
        <v>175</v>
      </c>
    </row>
    <row r="117" spans="1:51" s="14" customFormat="1" ht="12">
      <c r="A117" s="14"/>
      <c r="B117" s="245"/>
      <c r="C117" s="246"/>
      <c r="D117" s="235" t="s">
        <v>189</v>
      </c>
      <c r="E117" s="247" t="s">
        <v>19</v>
      </c>
      <c r="F117" s="248" t="s">
        <v>198</v>
      </c>
      <c r="G117" s="246"/>
      <c r="H117" s="249">
        <v>33.4</v>
      </c>
      <c r="I117" s="250"/>
      <c r="J117" s="246"/>
      <c r="K117" s="246"/>
      <c r="L117" s="251"/>
      <c r="M117" s="252"/>
      <c r="N117" s="253"/>
      <c r="O117" s="253"/>
      <c r="P117" s="253"/>
      <c r="Q117" s="253"/>
      <c r="R117" s="253"/>
      <c r="S117" s="253"/>
      <c r="T117" s="254"/>
      <c r="U117" s="14"/>
      <c r="V117" s="14"/>
      <c r="W117" s="14"/>
      <c r="X117" s="14"/>
      <c r="Y117" s="14"/>
      <c r="Z117" s="14"/>
      <c r="AA117" s="14"/>
      <c r="AB117" s="14"/>
      <c r="AC117" s="14"/>
      <c r="AD117" s="14"/>
      <c r="AE117" s="14"/>
      <c r="AT117" s="255" t="s">
        <v>189</v>
      </c>
      <c r="AU117" s="255" t="s">
        <v>83</v>
      </c>
      <c r="AV117" s="14" t="s">
        <v>181</v>
      </c>
      <c r="AW117" s="14" t="s">
        <v>35</v>
      </c>
      <c r="AX117" s="14" t="s">
        <v>81</v>
      </c>
      <c r="AY117" s="255" t="s">
        <v>175</v>
      </c>
    </row>
    <row r="118" spans="1:65" s="2" customFormat="1" ht="21.75" customHeight="1">
      <c r="A118" s="39"/>
      <c r="B118" s="40"/>
      <c r="C118" s="214" t="s">
        <v>246</v>
      </c>
      <c r="D118" s="214" t="s">
        <v>177</v>
      </c>
      <c r="E118" s="215" t="s">
        <v>3284</v>
      </c>
      <c r="F118" s="216" t="s">
        <v>3285</v>
      </c>
      <c r="G118" s="217" t="s">
        <v>3103</v>
      </c>
      <c r="H118" s="218">
        <v>11</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3286</v>
      </c>
    </row>
    <row r="119" spans="1:51" s="15" customFormat="1" ht="12">
      <c r="A119" s="15"/>
      <c r="B119" s="257"/>
      <c r="C119" s="258"/>
      <c r="D119" s="235" t="s">
        <v>189</v>
      </c>
      <c r="E119" s="259" t="s">
        <v>19</v>
      </c>
      <c r="F119" s="260" t="s">
        <v>3287</v>
      </c>
      <c r="G119" s="258"/>
      <c r="H119" s="259" t="s">
        <v>19</v>
      </c>
      <c r="I119" s="261"/>
      <c r="J119" s="258"/>
      <c r="K119" s="258"/>
      <c r="L119" s="262"/>
      <c r="M119" s="263"/>
      <c r="N119" s="264"/>
      <c r="O119" s="264"/>
      <c r="P119" s="264"/>
      <c r="Q119" s="264"/>
      <c r="R119" s="264"/>
      <c r="S119" s="264"/>
      <c r="T119" s="265"/>
      <c r="U119" s="15"/>
      <c r="V119" s="15"/>
      <c r="W119" s="15"/>
      <c r="X119" s="15"/>
      <c r="Y119" s="15"/>
      <c r="Z119" s="15"/>
      <c r="AA119" s="15"/>
      <c r="AB119" s="15"/>
      <c r="AC119" s="15"/>
      <c r="AD119" s="15"/>
      <c r="AE119" s="15"/>
      <c r="AT119" s="266" t="s">
        <v>189</v>
      </c>
      <c r="AU119" s="266" t="s">
        <v>83</v>
      </c>
      <c r="AV119" s="15" t="s">
        <v>81</v>
      </c>
      <c r="AW119" s="15" t="s">
        <v>35</v>
      </c>
      <c r="AX119" s="15" t="s">
        <v>73</v>
      </c>
      <c r="AY119" s="266" t="s">
        <v>175</v>
      </c>
    </row>
    <row r="120" spans="1:51" s="13" customFormat="1" ht="12">
      <c r="A120" s="13"/>
      <c r="B120" s="233"/>
      <c r="C120" s="234"/>
      <c r="D120" s="235" t="s">
        <v>189</v>
      </c>
      <c r="E120" s="236" t="s">
        <v>19</v>
      </c>
      <c r="F120" s="237" t="s">
        <v>3288</v>
      </c>
      <c r="G120" s="234"/>
      <c r="H120" s="238">
        <v>11</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189</v>
      </c>
      <c r="AU120" s="244" t="s">
        <v>83</v>
      </c>
      <c r="AV120" s="13" t="s">
        <v>83</v>
      </c>
      <c r="AW120" s="13" t="s">
        <v>35</v>
      </c>
      <c r="AX120" s="13" t="s">
        <v>73</v>
      </c>
      <c r="AY120" s="244" t="s">
        <v>175</v>
      </c>
    </row>
    <row r="121" spans="1:51" s="14" customFormat="1" ht="12">
      <c r="A121" s="14"/>
      <c r="B121" s="245"/>
      <c r="C121" s="246"/>
      <c r="D121" s="235" t="s">
        <v>189</v>
      </c>
      <c r="E121" s="247" t="s">
        <v>19</v>
      </c>
      <c r="F121" s="248" t="s">
        <v>198</v>
      </c>
      <c r="G121" s="246"/>
      <c r="H121" s="249">
        <v>11</v>
      </c>
      <c r="I121" s="250"/>
      <c r="J121" s="246"/>
      <c r="K121" s="246"/>
      <c r="L121" s="251"/>
      <c r="M121" s="252"/>
      <c r="N121" s="253"/>
      <c r="O121" s="253"/>
      <c r="P121" s="253"/>
      <c r="Q121" s="253"/>
      <c r="R121" s="253"/>
      <c r="S121" s="253"/>
      <c r="T121" s="254"/>
      <c r="U121" s="14"/>
      <c r="V121" s="14"/>
      <c r="W121" s="14"/>
      <c r="X121" s="14"/>
      <c r="Y121" s="14"/>
      <c r="Z121" s="14"/>
      <c r="AA121" s="14"/>
      <c r="AB121" s="14"/>
      <c r="AC121" s="14"/>
      <c r="AD121" s="14"/>
      <c r="AE121" s="14"/>
      <c r="AT121" s="255" t="s">
        <v>189</v>
      </c>
      <c r="AU121" s="255" t="s">
        <v>83</v>
      </c>
      <c r="AV121" s="14" t="s">
        <v>181</v>
      </c>
      <c r="AW121" s="14" t="s">
        <v>35</v>
      </c>
      <c r="AX121" s="14" t="s">
        <v>81</v>
      </c>
      <c r="AY121" s="255" t="s">
        <v>175</v>
      </c>
    </row>
    <row r="122" spans="1:65" s="2" customFormat="1" ht="16.5" customHeight="1">
      <c r="A122" s="39"/>
      <c r="B122" s="40"/>
      <c r="C122" s="214" t="s">
        <v>259</v>
      </c>
      <c r="D122" s="214" t="s">
        <v>177</v>
      </c>
      <c r="E122" s="215" t="s">
        <v>3289</v>
      </c>
      <c r="F122" s="216" t="s">
        <v>3290</v>
      </c>
      <c r="G122" s="217" t="s">
        <v>3103</v>
      </c>
      <c r="H122" s="218">
        <v>2</v>
      </c>
      <c r="I122" s="219"/>
      <c r="J122" s="220">
        <f>ROUND(I122*H122,2)</f>
        <v>0</v>
      </c>
      <c r="K122" s="221"/>
      <c r="L122" s="45"/>
      <c r="M122" s="222" t="s">
        <v>19</v>
      </c>
      <c r="N122" s="223" t="s">
        <v>44</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181</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181</v>
      </c>
      <c r="BM122" s="226" t="s">
        <v>3291</v>
      </c>
    </row>
    <row r="123" spans="1:51" s="15" customFormat="1" ht="12">
      <c r="A123" s="15"/>
      <c r="B123" s="257"/>
      <c r="C123" s="258"/>
      <c r="D123" s="235" t="s">
        <v>189</v>
      </c>
      <c r="E123" s="259" t="s">
        <v>19</v>
      </c>
      <c r="F123" s="260" t="s">
        <v>3292</v>
      </c>
      <c r="G123" s="258"/>
      <c r="H123" s="259" t="s">
        <v>19</v>
      </c>
      <c r="I123" s="261"/>
      <c r="J123" s="258"/>
      <c r="K123" s="258"/>
      <c r="L123" s="262"/>
      <c r="M123" s="263"/>
      <c r="N123" s="264"/>
      <c r="O123" s="264"/>
      <c r="P123" s="264"/>
      <c r="Q123" s="264"/>
      <c r="R123" s="264"/>
      <c r="S123" s="264"/>
      <c r="T123" s="265"/>
      <c r="U123" s="15"/>
      <c r="V123" s="15"/>
      <c r="W123" s="15"/>
      <c r="X123" s="15"/>
      <c r="Y123" s="15"/>
      <c r="Z123" s="15"/>
      <c r="AA123" s="15"/>
      <c r="AB123" s="15"/>
      <c r="AC123" s="15"/>
      <c r="AD123" s="15"/>
      <c r="AE123" s="15"/>
      <c r="AT123" s="266" t="s">
        <v>189</v>
      </c>
      <c r="AU123" s="266" t="s">
        <v>83</v>
      </c>
      <c r="AV123" s="15" t="s">
        <v>81</v>
      </c>
      <c r="AW123" s="15" t="s">
        <v>35</v>
      </c>
      <c r="AX123" s="15" t="s">
        <v>73</v>
      </c>
      <c r="AY123" s="266" t="s">
        <v>175</v>
      </c>
    </row>
    <row r="124" spans="1:51" s="13" customFormat="1" ht="12">
      <c r="A124" s="13"/>
      <c r="B124" s="233"/>
      <c r="C124" s="234"/>
      <c r="D124" s="235" t="s">
        <v>189</v>
      </c>
      <c r="E124" s="236" t="s">
        <v>19</v>
      </c>
      <c r="F124" s="237" t="s">
        <v>3150</v>
      </c>
      <c r="G124" s="234"/>
      <c r="H124" s="238">
        <v>2</v>
      </c>
      <c r="I124" s="239"/>
      <c r="J124" s="234"/>
      <c r="K124" s="234"/>
      <c r="L124" s="240"/>
      <c r="M124" s="241"/>
      <c r="N124" s="242"/>
      <c r="O124" s="242"/>
      <c r="P124" s="242"/>
      <c r="Q124" s="242"/>
      <c r="R124" s="242"/>
      <c r="S124" s="242"/>
      <c r="T124" s="243"/>
      <c r="U124" s="13"/>
      <c r="V124" s="13"/>
      <c r="W124" s="13"/>
      <c r="X124" s="13"/>
      <c r="Y124" s="13"/>
      <c r="Z124" s="13"/>
      <c r="AA124" s="13"/>
      <c r="AB124" s="13"/>
      <c r="AC124" s="13"/>
      <c r="AD124" s="13"/>
      <c r="AE124" s="13"/>
      <c r="AT124" s="244" t="s">
        <v>189</v>
      </c>
      <c r="AU124" s="244" t="s">
        <v>83</v>
      </c>
      <c r="AV124" s="13" t="s">
        <v>83</v>
      </c>
      <c r="AW124" s="13" t="s">
        <v>35</v>
      </c>
      <c r="AX124" s="13" t="s">
        <v>73</v>
      </c>
      <c r="AY124" s="244" t="s">
        <v>175</v>
      </c>
    </row>
    <row r="125" spans="1:51" s="14" customFormat="1" ht="12">
      <c r="A125" s="14"/>
      <c r="B125" s="245"/>
      <c r="C125" s="246"/>
      <c r="D125" s="235" t="s">
        <v>189</v>
      </c>
      <c r="E125" s="247" t="s">
        <v>19</v>
      </c>
      <c r="F125" s="248" t="s">
        <v>198</v>
      </c>
      <c r="G125" s="246"/>
      <c r="H125" s="249">
        <v>2</v>
      </c>
      <c r="I125" s="250"/>
      <c r="J125" s="246"/>
      <c r="K125" s="246"/>
      <c r="L125" s="251"/>
      <c r="M125" s="252"/>
      <c r="N125" s="253"/>
      <c r="O125" s="253"/>
      <c r="P125" s="253"/>
      <c r="Q125" s="253"/>
      <c r="R125" s="253"/>
      <c r="S125" s="253"/>
      <c r="T125" s="254"/>
      <c r="U125" s="14"/>
      <c r="V125" s="14"/>
      <c r="W125" s="14"/>
      <c r="X125" s="14"/>
      <c r="Y125" s="14"/>
      <c r="Z125" s="14"/>
      <c r="AA125" s="14"/>
      <c r="AB125" s="14"/>
      <c r="AC125" s="14"/>
      <c r="AD125" s="14"/>
      <c r="AE125" s="14"/>
      <c r="AT125" s="255" t="s">
        <v>189</v>
      </c>
      <c r="AU125" s="255" t="s">
        <v>83</v>
      </c>
      <c r="AV125" s="14" t="s">
        <v>181</v>
      </c>
      <c r="AW125" s="14" t="s">
        <v>35</v>
      </c>
      <c r="AX125" s="14" t="s">
        <v>81</v>
      </c>
      <c r="AY125" s="255" t="s">
        <v>175</v>
      </c>
    </row>
    <row r="126" spans="1:65" s="2" customFormat="1" ht="16.5" customHeight="1">
      <c r="A126" s="39"/>
      <c r="B126" s="40"/>
      <c r="C126" s="214" t="s">
        <v>266</v>
      </c>
      <c r="D126" s="214" t="s">
        <v>177</v>
      </c>
      <c r="E126" s="215" t="s">
        <v>3293</v>
      </c>
      <c r="F126" s="216" t="s">
        <v>3294</v>
      </c>
      <c r="G126" s="217" t="s">
        <v>3103</v>
      </c>
      <c r="H126" s="218">
        <v>3</v>
      </c>
      <c r="I126" s="219"/>
      <c r="J126" s="220">
        <f>ROUND(I126*H126,2)</f>
        <v>0</v>
      </c>
      <c r="K126" s="221"/>
      <c r="L126" s="45"/>
      <c r="M126" s="222" t="s">
        <v>19</v>
      </c>
      <c r="N126" s="223" t="s">
        <v>44</v>
      </c>
      <c r="O126" s="85"/>
      <c r="P126" s="224">
        <f>O126*H126</f>
        <v>0</v>
      </c>
      <c r="Q126" s="224">
        <v>0</v>
      </c>
      <c r="R126" s="224">
        <f>Q126*H126</f>
        <v>0</v>
      </c>
      <c r="S126" s="224">
        <v>0</v>
      </c>
      <c r="T126" s="225">
        <f>S126*H126</f>
        <v>0</v>
      </c>
      <c r="U126" s="39"/>
      <c r="V126" s="39"/>
      <c r="W126" s="39"/>
      <c r="X126" s="39"/>
      <c r="Y126" s="39"/>
      <c r="Z126" s="39"/>
      <c r="AA126" s="39"/>
      <c r="AB126" s="39"/>
      <c r="AC126" s="39"/>
      <c r="AD126" s="39"/>
      <c r="AE126" s="39"/>
      <c r="AR126" s="226" t="s">
        <v>181</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181</v>
      </c>
      <c r="BM126" s="226" t="s">
        <v>3295</v>
      </c>
    </row>
    <row r="127" spans="1:51" s="15" customFormat="1" ht="12">
      <c r="A127" s="15"/>
      <c r="B127" s="257"/>
      <c r="C127" s="258"/>
      <c r="D127" s="235" t="s">
        <v>189</v>
      </c>
      <c r="E127" s="259" t="s">
        <v>19</v>
      </c>
      <c r="F127" s="260" t="s">
        <v>3296</v>
      </c>
      <c r="G127" s="258"/>
      <c r="H127" s="259" t="s">
        <v>19</v>
      </c>
      <c r="I127" s="261"/>
      <c r="J127" s="258"/>
      <c r="K127" s="258"/>
      <c r="L127" s="262"/>
      <c r="M127" s="263"/>
      <c r="N127" s="264"/>
      <c r="O127" s="264"/>
      <c r="P127" s="264"/>
      <c r="Q127" s="264"/>
      <c r="R127" s="264"/>
      <c r="S127" s="264"/>
      <c r="T127" s="265"/>
      <c r="U127" s="15"/>
      <c r="V127" s="15"/>
      <c r="W127" s="15"/>
      <c r="X127" s="15"/>
      <c r="Y127" s="15"/>
      <c r="Z127" s="15"/>
      <c r="AA127" s="15"/>
      <c r="AB127" s="15"/>
      <c r="AC127" s="15"/>
      <c r="AD127" s="15"/>
      <c r="AE127" s="15"/>
      <c r="AT127" s="266" t="s">
        <v>189</v>
      </c>
      <c r="AU127" s="266" t="s">
        <v>83</v>
      </c>
      <c r="AV127" s="15" t="s">
        <v>81</v>
      </c>
      <c r="AW127" s="15" t="s">
        <v>35</v>
      </c>
      <c r="AX127" s="15" t="s">
        <v>73</v>
      </c>
      <c r="AY127" s="266" t="s">
        <v>175</v>
      </c>
    </row>
    <row r="128" spans="1:51" s="13" customFormat="1" ht="12">
      <c r="A128" s="13"/>
      <c r="B128" s="233"/>
      <c r="C128" s="234"/>
      <c r="D128" s="235" t="s">
        <v>189</v>
      </c>
      <c r="E128" s="236" t="s">
        <v>19</v>
      </c>
      <c r="F128" s="237" t="s">
        <v>3157</v>
      </c>
      <c r="G128" s="234"/>
      <c r="H128" s="238">
        <v>3</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189</v>
      </c>
      <c r="AU128" s="244" t="s">
        <v>83</v>
      </c>
      <c r="AV128" s="13" t="s">
        <v>83</v>
      </c>
      <c r="AW128" s="13" t="s">
        <v>35</v>
      </c>
      <c r="AX128" s="13" t="s">
        <v>73</v>
      </c>
      <c r="AY128" s="244" t="s">
        <v>175</v>
      </c>
    </row>
    <row r="129" spans="1:51" s="14" customFormat="1" ht="12">
      <c r="A129" s="14"/>
      <c r="B129" s="245"/>
      <c r="C129" s="246"/>
      <c r="D129" s="235" t="s">
        <v>189</v>
      </c>
      <c r="E129" s="247" t="s">
        <v>19</v>
      </c>
      <c r="F129" s="248" t="s">
        <v>198</v>
      </c>
      <c r="G129" s="246"/>
      <c r="H129" s="249">
        <v>3</v>
      </c>
      <c r="I129" s="250"/>
      <c r="J129" s="246"/>
      <c r="K129" s="246"/>
      <c r="L129" s="251"/>
      <c r="M129" s="252"/>
      <c r="N129" s="253"/>
      <c r="O129" s="253"/>
      <c r="P129" s="253"/>
      <c r="Q129" s="253"/>
      <c r="R129" s="253"/>
      <c r="S129" s="253"/>
      <c r="T129" s="254"/>
      <c r="U129" s="14"/>
      <c r="V129" s="14"/>
      <c r="W129" s="14"/>
      <c r="X129" s="14"/>
      <c r="Y129" s="14"/>
      <c r="Z129" s="14"/>
      <c r="AA129" s="14"/>
      <c r="AB129" s="14"/>
      <c r="AC129" s="14"/>
      <c r="AD129" s="14"/>
      <c r="AE129" s="14"/>
      <c r="AT129" s="255" t="s">
        <v>189</v>
      </c>
      <c r="AU129" s="255" t="s">
        <v>83</v>
      </c>
      <c r="AV129" s="14" t="s">
        <v>181</v>
      </c>
      <c r="AW129" s="14" t="s">
        <v>35</v>
      </c>
      <c r="AX129" s="14" t="s">
        <v>81</v>
      </c>
      <c r="AY129" s="255" t="s">
        <v>175</v>
      </c>
    </row>
    <row r="130" spans="1:65" s="2" customFormat="1" ht="16.5" customHeight="1">
      <c r="A130" s="39"/>
      <c r="B130" s="40"/>
      <c r="C130" s="214" t="s">
        <v>272</v>
      </c>
      <c r="D130" s="214" t="s">
        <v>177</v>
      </c>
      <c r="E130" s="215" t="s">
        <v>3297</v>
      </c>
      <c r="F130" s="216" t="s">
        <v>3298</v>
      </c>
      <c r="G130" s="217" t="s">
        <v>3103</v>
      </c>
      <c r="H130" s="218">
        <v>2</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3299</v>
      </c>
    </row>
    <row r="131" spans="1:51" s="13" customFormat="1" ht="12">
      <c r="A131" s="13"/>
      <c r="B131" s="233"/>
      <c r="C131" s="234"/>
      <c r="D131" s="235" t="s">
        <v>189</v>
      </c>
      <c r="E131" s="236" t="s">
        <v>19</v>
      </c>
      <c r="F131" s="237" t="s">
        <v>3150</v>
      </c>
      <c r="G131" s="234"/>
      <c r="H131" s="238">
        <v>2</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189</v>
      </c>
      <c r="AU131" s="244" t="s">
        <v>83</v>
      </c>
      <c r="AV131" s="13" t="s">
        <v>83</v>
      </c>
      <c r="AW131" s="13" t="s">
        <v>35</v>
      </c>
      <c r="AX131" s="13" t="s">
        <v>73</v>
      </c>
      <c r="AY131" s="244" t="s">
        <v>175</v>
      </c>
    </row>
    <row r="132" spans="1:51" s="14" customFormat="1" ht="12">
      <c r="A132" s="14"/>
      <c r="B132" s="245"/>
      <c r="C132" s="246"/>
      <c r="D132" s="235" t="s">
        <v>189</v>
      </c>
      <c r="E132" s="247" t="s">
        <v>19</v>
      </c>
      <c r="F132" s="248" t="s">
        <v>198</v>
      </c>
      <c r="G132" s="246"/>
      <c r="H132" s="249">
        <v>2</v>
      </c>
      <c r="I132" s="250"/>
      <c r="J132" s="246"/>
      <c r="K132" s="246"/>
      <c r="L132" s="251"/>
      <c r="M132" s="252"/>
      <c r="N132" s="253"/>
      <c r="O132" s="253"/>
      <c r="P132" s="253"/>
      <c r="Q132" s="253"/>
      <c r="R132" s="253"/>
      <c r="S132" s="253"/>
      <c r="T132" s="254"/>
      <c r="U132" s="14"/>
      <c r="V132" s="14"/>
      <c r="W132" s="14"/>
      <c r="X132" s="14"/>
      <c r="Y132" s="14"/>
      <c r="Z132" s="14"/>
      <c r="AA132" s="14"/>
      <c r="AB132" s="14"/>
      <c r="AC132" s="14"/>
      <c r="AD132" s="14"/>
      <c r="AE132" s="14"/>
      <c r="AT132" s="255" t="s">
        <v>189</v>
      </c>
      <c r="AU132" s="255" t="s">
        <v>83</v>
      </c>
      <c r="AV132" s="14" t="s">
        <v>181</v>
      </c>
      <c r="AW132" s="14" t="s">
        <v>35</v>
      </c>
      <c r="AX132" s="14" t="s">
        <v>81</v>
      </c>
      <c r="AY132" s="255" t="s">
        <v>175</v>
      </c>
    </row>
    <row r="133" spans="1:65" s="2" customFormat="1" ht="24.15" customHeight="1">
      <c r="A133" s="39"/>
      <c r="B133" s="40"/>
      <c r="C133" s="214" t="s">
        <v>278</v>
      </c>
      <c r="D133" s="214" t="s">
        <v>177</v>
      </c>
      <c r="E133" s="215" t="s">
        <v>3300</v>
      </c>
      <c r="F133" s="216" t="s">
        <v>3301</v>
      </c>
      <c r="G133" s="217" t="s">
        <v>3302</v>
      </c>
      <c r="H133" s="218">
        <v>1</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3303</v>
      </c>
    </row>
    <row r="134" spans="1:51" s="15" customFormat="1" ht="12">
      <c r="A134" s="15"/>
      <c r="B134" s="257"/>
      <c r="C134" s="258"/>
      <c r="D134" s="235" t="s">
        <v>189</v>
      </c>
      <c r="E134" s="259" t="s">
        <v>19</v>
      </c>
      <c r="F134" s="260" t="s">
        <v>3304</v>
      </c>
      <c r="G134" s="258"/>
      <c r="H134" s="259" t="s">
        <v>19</v>
      </c>
      <c r="I134" s="261"/>
      <c r="J134" s="258"/>
      <c r="K134" s="258"/>
      <c r="L134" s="262"/>
      <c r="M134" s="263"/>
      <c r="N134" s="264"/>
      <c r="O134" s="264"/>
      <c r="P134" s="264"/>
      <c r="Q134" s="264"/>
      <c r="R134" s="264"/>
      <c r="S134" s="264"/>
      <c r="T134" s="265"/>
      <c r="U134" s="15"/>
      <c r="V134" s="15"/>
      <c r="W134" s="15"/>
      <c r="X134" s="15"/>
      <c r="Y134" s="15"/>
      <c r="Z134" s="15"/>
      <c r="AA134" s="15"/>
      <c r="AB134" s="15"/>
      <c r="AC134" s="15"/>
      <c r="AD134" s="15"/>
      <c r="AE134" s="15"/>
      <c r="AT134" s="266" t="s">
        <v>189</v>
      </c>
      <c r="AU134" s="266" t="s">
        <v>83</v>
      </c>
      <c r="AV134" s="15" t="s">
        <v>81</v>
      </c>
      <c r="AW134" s="15" t="s">
        <v>35</v>
      </c>
      <c r="AX134" s="15" t="s">
        <v>73</v>
      </c>
      <c r="AY134" s="266" t="s">
        <v>175</v>
      </c>
    </row>
    <row r="135" spans="1:51" s="13" customFormat="1" ht="12">
      <c r="A135" s="13"/>
      <c r="B135" s="233"/>
      <c r="C135" s="234"/>
      <c r="D135" s="235" t="s">
        <v>189</v>
      </c>
      <c r="E135" s="236" t="s">
        <v>19</v>
      </c>
      <c r="F135" s="237" t="s">
        <v>3105</v>
      </c>
      <c r="G135" s="234"/>
      <c r="H135" s="238">
        <v>1</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189</v>
      </c>
      <c r="AU135" s="244" t="s">
        <v>83</v>
      </c>
      <c r="AV135" s="13" t="s">
        <v>83</v>
      </c>
      <c r="AW135" s="13" t="s">
        <v>35</v>
      </c>
      <c r="AX135" s="13" t="s">
        <v>73</v>
      </c>
      <c r="AY135" s="244" t="s">
        <v>175</v>
      </c>
    </row>
    <row r="136" spans="1:51" s="14" customFormat="1" ht="12">
      <c r="A136" s="14"/>
      <c r="B136" s="245"/>
      <c r="C136" s="246"/>
      <c r="D136" s="235" t="s">
        <v>189</v>
      </c>
      <c r="E136" s="247" t="s">
        <v>19</v>
      </c>
      <c r="F136" s="248" t="s">
        <v>198</v>
      </c>
      <c r="G136" s="246"/>
      <c r="H136" s="249">
        <v>1</v>
      </c>
      <c r="I136" s="250"/>
      <c r="J136" s="246"/>
      <c r="K136" s="246"/>
      <c r="L136" s="251"/>
      <c r="M136" s="252"/>
      <c r="N136" s="253"/>
      <c r="O136" s="253"/>
      <c r="P136" s="253"/>
      <c r="Q136" s="253"/>
      <c r="R136" s="253"/>
      <c r="S136" s="253"/>
      <c r="T136" s="254"/>
      <c r="U136" s="14"/>
      <c r="V136" s="14"/>
      <c r="W136" s="14"/>
      <c r="X136" s="14"/>
      <c r="Y136" s="14"/>
      <c r="Z136" s="14"/>
      <c r="AA136" s="14"/>
      <c r="AB136" s="14"/>
      <c r="AC136" s="14"/>
      <c r="AD136" s="14"/>
      <c r="AE136" s="14"/>
      <c r="AT136" s="255" t="s">
        <v>189</v>
      </c>
      <c r="AU136" s="255" t="s">
        <v>83</v>
      </c>
      <c r="AV136" s="14" t="s">
        <v>181</v>
      </c>
      <c r="AW136" s="14" t="s">
        <v>35</v>
      </c>
      <c r="AX136" s="14" t="s">
        <v>81</v>
      </c>
      <c r="AY136" s="255" t="s">
        <v>175</v>
      </c>
    </row>
    <row r="137" spans="1:65" s="2" customFormat="1" ht="24.15" customHeight="1">
      <c r="A137" s="39"/>
      <c r="B137" s="40"/>
      <c r="C137" s="214" t="s">
        <v>285</v>
      </c>
      <c r="D137" s="214" t="s">
        <v>177</v>
      </c>
      <c r="E137" s="215" t="s">
        <v>3151</v>
      </c>
      <c r="F137" s="216" t="s">
        <v>3305</v>
      </c>
      <c r="G137" s="217" t="s">
        <v>3302</v>
      </c>
      <c r="H137" s="218">
        <v>1</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3306</v>
      </c>
    </row>
    <row r="138" spans="1:51" s="15" customFormat="1" ht="12">
      <c r="A138" s="15"/>
      <c r="B138" s="257"/>
      <c r="C138" s="258"/>
      <c r="D138" s="235" t="s">
        <v>189</v>
      </c>
      <c r="E138" s="259" t="s">
        <v>19</v>
      </c>
      <c r="F138" s="260" t="s">
        <v>3305</v>
      </c>
      <c r="G138" s="258"/>
      <c r="H138" s="259" t="s">
        <v>19</v>
      </c>
      <c r="I138" s="261"/>
      <c r="J138" s="258"/>
      <c r="K138" s="258"/>
      <c r="L138" s="262"/>
      <c r="M138" s="263"/>
      <c r="N138" s="264"/>
      <c r="O138" s="264"/>
      <c r="P138" s="264"/>
      <c r="Q138" s="264"/>
      <c r="R138" s="264"/>
      <c r="S138" s="264"/>
      <c r="T138" s="265"/>
      <c r="U138" s="15"/>
      <c r="V138" s="15"/>
      <c r="W138" s="15"/>
      <c r="X138" s="15"/>
      <c r="Y138" s="15"/>
      <c r="Z138" s="15"/>
      <c r="AA138" s="15"/>
      <c r="AB138" s="15"/>
      <c r="AC138" s="15"/>
      <c r="AD138" s="15"/>
      <c r="AE138" s="15"/>
      <c r="AT138" s="266" t="s">
        <v>189</v>
      </c>
      <c r="AU138" s="266" t="s">
        <v>83</v>
      </c>
      <c r="AV138" s="15" t="s">
        <v>81</v>
      </c>
      <c r="AW138" s="15" t="s">
        <v>35</v>
      </c>
      <c r="AX138" s="15" t="s">
        <v>73</v>
      </c>
      <c r="AY138" s="266" t="s">
        <v>175</v>
      </c>
    </row>
    <row r="139" spans="1:51" s="13" customFormat="1" ht="12">
      <c r="A139" s="13"/>
      <c r="B139" s="233"/>
      <c r="C139" s="234"/>
      <c r="D139" s="235" t="s">
        <v>189</v>
      </c>
      <c r="E139" s="236" t="s">
        <v>19</v>
      </c>
      <c r="F139" s="237" t="s">
        <v>3105</v>
      </c>
      <c r="G139" s="234"/>
      <c r="H139" s="238">
        <v>1</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189</v>
      </c>
      <c r="AU139" s="244" t="s">
        <v>83</v>
      </c>
      <c r="AV139" s="13" t="s">
        <v>83</v>
      </c>
      <c r="AW139" s="13" t="s">
        <v>35</v>
      </c>
      <c r="AX139" s="13" t="s">
        <v>73</v>
      </c>
      <c r="AY139" s="244" t="s">
        <v>175</v>
      </c>
    </row>
    <row r="140" spans="1:51" s="14" customFormat="1" ht="12">
      <c r="A140" s="14"/>
      <c r="B140" s="245"/>
      <c r="C140" s="246"/>
      <c r="D140" s="235" t="s">
        <v>189</v>
      </c>
      <c r="E140" s="247" t="s">
        <v>19</v>
      </c>
      <c r="F140" s="248" t="s">
        <v>198</v>
      </c>
      <c r="G140" s="246"/>
      <c r="H140" s="249">
        <v>1</v>
      </c>
      <c r="I140" s="250"/>
      <c r="J140" s="246"/>
      <c r="K140" s="246"/>
      <c r="L140" s="251"/>
      <c r="M140" s="252"/>
      <c r="N140" s="253"/>
      <c r="O140" s="253"/>
      <c r="P140" s="253"/>
      <c r="Q140" s="253"/>
      <c r="R140" s="253"/>
      <c r="S140" s="253"/>
      <c r="T140" s="254"/>
      <c r="U140" s="14"/>
      <c r="V140" s="14"/>
      <c r="W140" s="14"/>
      <c r="X140" s="14"/>
      <c r="Y140" s="14"/>
      <c r="Z140" s="14"/>
      <c r="AA140" s="14"/>
      <c r="AB140" s="14"/>
      <c r="AC140" s="14"/>
      <c r="AD140" s="14"/>
      <c r="AE140" s="14"/>
      <c r="AT140" s="255" t="s">
        <v>189</v>
      </c>
      <c r="AU140" s="255" t="s">
        <v>83</v>
      </c>
      <c r="AV140" s="14" t="s">
        <v>181</v>
      </c>
      <c r="AW140" s="14" t="s">
        <v>35</v>
      </c>
      <c r="AX140" s="14" t="s">
        <v>81</v>
      </c>
      <c r="AY140" s="255" t="s">
        <v>175</v>
      </c>
    </row>
    <row r="141" spans="1:65" s="2" customFormat="1" ht="24.15" customHeight="1">
      <c r="A141" s="39"/>
      <c r="B141" s="40"/>
      <c r="C141" s="214" t="s">
        <v>8</v>
      </c>
      <c r="D141" s="214" t="s">
        <v>177</v>
      </c>
      <c r="E141" s="215" t="s">
        <v>3307</v>
      </c>
      <c r="F141" s="216" t="s">
        <v>3308</v>
      </c>
      <c r="G141" s="217" t="s">
        <v>3302</v>
      </c>
      <c r="H141" s="218">
        <v>1</v>
      </c>
      <c r="I141" s="219"/>
      <c r="J141" s="220">
        <f>ROUND(I141*H141,2)</f>
        <v>0</v>
      </c>
      <c r="K141" s="221"/>
      <c r="L141" s="45"/>
      <c r="M141" s="222" t="s">
        <v>19</v>
      </c>
      <c r="N141" s="223" t="s">
        <v>44</v>
      </c>
      <c r="O141" s="85"/>
      <c r="P141" s="224">
        <f>O141*H141</f>
        <v>0</v>
      </c>
      <c r="Q141" s="224">
        <v>0</v>
      </c>
      <c r="R141" s="224">
        <f>Q141*H141</f>
        <v>0</v>
      </c>
      <c r="S141" s="224">
        <v>0</v>
      </c>
      <c r="T141" s="225">
        <f>S141*H141</f>
        <v>0</v>
      </c>
      <c r="U141" s="39"/>
      <c r="V141" s="39"/>
      <c r="W141" s="39"/>
      <c r="X141" s="39"/>
      <c r="Y141" s="39"/>
      <c r="Z141" s="39"/>
      <c r="AA141" s="39"/>
      <c r="AB141" s="39"/>
      <c r="AC141" s="39"/>
      <c r="AD141" s="39"/>
      <c r="AE141" s="39"/>
      <c r="AR141" s="226" t="s">
        <v>181</v>
      </c>
      <c r="AT141" s="226" t="s">
        <v>177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3309</v>
      </c>
    </row>
    <row r="142" spans="1:51" s="13" customFormat="1" ht="12">
      <c r="A142" s="13"/>
      <c r="B142" s="233"/>
      <c r="C142" s="234"/>
      <c r="D142" s="235" t="s">
        <v>189</v>
      </c>
      <c r="E142" s="236" t="s">
        <v>19</v>
      </c>
      <c r="F142" s="237" t="s">
        <v>3105</v>
      </c>
      <c r="G142" s="234"/>
      <c r="H142" s="238">
        <v>1</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189</v>
      </c>
      <c r="AU142" s="244" t="s">
        <v>83</v>
      </c>
      <c r="AV142" s="13" t="s">
        <v>83</v>
      </c>
      <c r="AW142" s="13" t="s">
        <v>35</v>
      </c>
      <c r="AX142" s="13" t="s">
        <v>73</v>
      </c>
      <c r="AY142" s="244" t="s">
        <v>175</v>
      </c>
    </row>
    <row r="143" spans="1:51" s="14" customFormat="1" ht="12">
      <c r="A143" s="14"/>
      <c r="B143" s="245"/>
      <c r="C143" s="246"/>
      <c r="D143" s="235" t="s">
        <v>189</v>
      </c>
      <c r="E143" s="247" t="s">
        <v>19</v>
      </c>
      <c r="F143" s="248" t="s">
        <v>198</v>
      </c>
      <c r="G143" s="246"/>
      <c r="H143" s="249">
        <v>1</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189</v>
      </c>
      <c r="AU143" s="255" t="s">
        <v>83</v>
      </c>
      <c r="AV143" s="14" t="s">
        <v>181</v>
      </c>
      <c r="AW143" s="14" t="s">
        <v>35</v>
      </c>
      <c r="AX143" s="14" t="s">
        <v>81</v>
      </c>
      <c r="AY143" s="255" t="s">
        <v>175</v>
      </c>
    </row>
    <row r="144" spans="1:65" s="2" customFormat="1" ht="24.15" customHeight="1">
      <c r="A144" s="39"/>
      <c r="B144" s="40"/>
      <c r="C144" s="214" t="s">
        <v>296</v>
      </c>
      <c r="D144" s="214" t="s">
        <v>177</v>
      </c>
      <c r="E144" s="215" t="s">
        <v>3310</v>
      </c>
      <c r="F144" s="216" t="s">
        <v>3311</v>
      </c>
      <c r="G144" s="217" t="s">
        <v>3302</v>
      </c>
      <c r="H144" s="218">
        <v>6</v>
      </c>
      <c r="I144" s="219"/>
      <c r="J144" s="220">
        <f>ROUND(I144*H144,2)</f>
        <v>0</v>
      </c>
      <c r="K144" s="221"/>
      <c r="L144" s="45"/>
      <c r="M144" s="222" t="s">
        <v>19</v>
      </c>
      <c r="N144" s="223" t="s">
        <v>44</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181</v>
      </c>
      <c r="AT144" s="226" t="s">
        <v>177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3312</v>
      </c>
    </row>
    <row r="145" spans="1:51" s="13" customFormat="1" ht="12">
      <c r="A145" s="13"/>
      <c r="B145" s="233"/>
      <c r="C145" s="234"/>
      <c r="D145" s="235" t="s">
        <v>189</v>
      </c>
      <c r="E145" s="236" t="s">
        <v>19</v>
      </c>
      <c r="F145" s="237" t="s">
        <v>3313</v>
      </c>
      <c r="G145" s="234"/>
      <c r="H145" s="238">
        <v>6</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189</v>
      </c>
      <c r="AU145" s="244" t="s">
        <v>83</v>
      </c>
      <c r="AV145" s="13" t="s">
        <v>83</v>
      </c>
      <c r="AW145" s="13" t="s">
        <v>35</v>
      </c>
      <c r="AX145" s="13" t="s">
        <v>73</v>
      </c>
      <c r="AY145" s="244" t="s">
        <v>175</v>
      </c>
    </row>
    <row r="146" spans="1:51" s="14" customFormat="1" ht="12">
      <c r="A146" s="14"/>
      <c r="B146" s="245"/>
      <c r="C146" s="246"/>
      <c r="D146" s="235" t="s">
        <v>189</v>
      </c>
      <c r="E146" s="247" t="s">
        <v>19</v>
      </c>
      <c r="F146" s="248" t="s">
        <v>198</v>
      </c>
      <c r="G146" s="246"/>
      <c r="H146" s="249">
        <v>6</v>
      </c>
      <c r="I146" s="250"/>
      <c r="J146" s="246"/>
      <c r="K146" s="246"/>
      <c r="L146" s="251"/>
      <c r="M146" s="252"/>
      <c r="N146" s="253"/>
      <c r="O146" s="253"/>
      <c r="P146" s="253"/>
      <c r="Q146" s="253"/>
      <c r="R146" s="253"/>
      <c r="S146" s="253"/>
      <c r="T146" s="254"/>
      <c r="U146" s="14"/>
      <c r="V146" s="14"/>
      <c r="W146" s="14"/>
      <c r="X146" s="14"/>
      <c r="Y146" s="14"/>
      <c r="Z146" s="14"/>
      <c r="AA146" s="14"/>
      <c r="AB146" s="14"/>
      <c r="AC146" s="14"/>
      <c r="AD146" s="14"/>
      <c r="AE146" s="14"/>
      <c r="AT146" s="255" t="s">
        <v>189</v>
      </c>
      <c r="AU146" s="255" t="s">
        <v>83</v>
      </c>
      <c r="AV146" s="14" t="s">
        <v>181</v>
      </c>
      <c r="AW146" s="14" t="s">
        <v>35</v>
      </c>
      <c r="AX146" s="14" t="s">
        <v>81</v>
      </c>
      <c r="AY146" s="255" t="s">
        <v>175</v>
      </c>
    </row>
    <row r="147" spans="1:65" s="2" customFormat="1" ht="24.15" customHeight="1">
      <c r="A147" s="39"/>
      <c r="B147" s="40"/>
      <c r="C147" s="214" t="s">
        <v>306</v>
      </c>
      <c r="D147" s="214" t="s">
        <v>177</v>
      </c>
      <c r="E147" s="215" t="s">
        <v>3314</v>
      </c>
      <c r="F147" s="216" t="s">
        <v>3315</v>
      </c>
      <c r="G147" s="217" t="s">
        <v>3103</v>
      </c>
      <c r="H147" s="218">
        <v>1</v>
      </c>
      <c r="I147" s="219"/>
      <c r="J147" s="220">
        <f>ROUND(I147*H147,2)</f>
        <v>0</v>
      </c>
      <c r="K147" s="221"/>
      <c r="L147" s="45"/>
      <c r="M147" s="222" t="s">
        <v>19</v>
      </c>
      <c r="N147" s="223" t="s">
        <v>44</v>
      </c>
      <c r="O147" s="85"/>
      <c r="P147" s="224">
        <f>O147*H147</f>
        <v>0</v>
      </c>
      <c r="Q147" s="224">
        <v>0</v>
      </c>
      <c r="R147" s="224">
        <f>Q147*H147</f>
        <v>0</v>
      </c>
      <c r="S147" s="224">
        <v>0</v>
      </c>
      <c r="T147" s="225">
        <f>S147*H147</f>
        <v>0</v>
      </c>
      <c r="U147" s="39"/>
      <c r="V147" s="39"/>
      <c r="W147" s="39"/>
      <c r="X147" s="39"/>
      <c r="Y147" s="39"/>
      <c r="Z147" s="39"/>
      <c r="AA147" s="39"/>
      <c r="AB147" s="39"/>
      <c r="AC147" s="39"/>
      <c r="AD147" s="39"/>
      <c r="AE147" s="39"/>
      <c r="AR147" s="226" t="s">
        <v>181</v>
      </c>
      <c r="AT147" s="226" t="s">
        <v>177</v>
      </c>
      <c r="AU147" s="226" t="s">
        <v>83</v>
      </c>
      <c r="AY147" s="18" t="s">
        <v>175</v>
      </c>
      <c r="BE147" s="227">
        <f>IF(N147="základní",J147,0)</f>
        <v>0</v>
      </c>
      <c r="BF147" s="227">
        <f>IF(N147="snížená",J147,0)</f>
        <v>0</v>
      </c>
      <c r="BG147" s="227">
        <f>IF(N147="zákl. přenesená",J147,0)</f>
        <v>0</v>
      </c>
      <c r="BH147" s="227">
        <f>IF(N147="sníž. přenesená",J147,0)</f>
        <v>0</v>
      </c>
      <c r="BI147" s="227">
        <f>IF(N147="nulová",J147,0)</f>
        <v>0</v>
      </c>
      <c r="BJ147" s="18" t="s">
        <v>81</v>
      </c>
      <c r="BK147" s="227">
        <f>ROUND(I147*H147,2)</f>
        <v>0</v>
      </c>
      <c r="BL147" s="18" t="s">
        <v>181</v>
      </c>
      <c r="BM147" s="226" t="s">
        <v>3316</v>
      </c>
    </row>
    <row r="148" spans="1:51" s="15" customFormat="1" ht="12">
      <c r="A148" s="15"/>
      <c r="B148" s="257"/>
      <c r="C148" s="258"/>
      <c r="D148" s="235" t="s">
        <v>189</v>
      </c>
      <c r="E148" s="259" t="s">
        <v>19</v>
      </c>
      <c r="F148" s="260" t="s">
        <v>3317</v>
      </c>
      <c r="G148" s="258"/>
      <c r="H148" s="259" t="s">
        <v>19</v>
      </c>
      <c r="I148" s="261"/>
      <c r="J148" s="258"/>
      <c r="K148" s="258"/>
      <c r="L148" s="262"/>
      <c r="M148" s="263"/>
      <c r="N148" s="264"/>
      <c r="O148" s="264"/>
      <c r="P148" s="264"/>
      <c r="Q148" s="264"/>
      <c r="R148" s="264"/>
      <c r="S148" s="264"/>
      <c r="T148" s="265"/>
      <c r="U148" s="15"/>
      <c r="V148" s="15"/>
      <c r="W148" s="15"/>
      <c r="X148" s="15"/>
      <c r="Y148" s="15"/>
      <c r="Z148" s="15"/>
      <c r="AA148" s="15"/>
      <c r="AB148" s="15"/>
      <c r="AC148" s="15"/>
      <c r="AD148" s="15"/>
      <c r="AE148" s="15"/>
      <c r="AT148" s="266" t="s">
        <v>189</v>
      </c>
      <c r="AU148" s="266" t="s">
        <v>83</v>
      </c>
      <c r="AV148" s="15" t="s">
        <v>81</v>
      </c>
      <c r="AW148" s="15" t="s">
        <v>35</v>
      </c>
      <c r="AX148" s="15" t="s">
        <v>73</v>
      </c>
      <c r="AY148" s="266" t="s">
        <v>175</v>
      </c>
    </row>
    <row r="149" spans="1:51" s="13" customFormat="1" ht="12">
      <c r="A149" s="13"/>
      <c r="B149" s="233"/>
      <c r="C149" s="234"/>
      <c r="D149" s="235" t="s">
        <v>189</v>
      </c>
      <c r="E149" s="236" t="s">
        <v>19</v>
      </c>
      <c r="F149" s="237" t="s">
        <v>3105</v>
      </c>
      <c r="G149" s="234"/>
      <c r="H149" s="238">
        <v>1</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189</v>
      </c>
      <c r="AU149" s="244" t="s">
        <v>83</v>
      </c>
      <c r="AV149" s="13" t="s">
        <v>83</v>
      </c>
      <c r="AW149" s="13" t="s">
        <v>35</v>
      </c>
      <c r="AX149" s="13" t="s">
        <v>73</v>
      </c>
      <c r="AY149" s="244" t="s">
        <v>175</v>
      </c>
    </row>
    <row r="150" spans="1:51" s="14" customFormat="1" ht="12">
      <c r="A150" s="14"/>
      <c r="B150" s="245"/>
      <c r="C150" s="246"/>
      <c r="D150" s="235" t="s">
        <v>189</v>
      </c>
      <c r="E150" s="247" t="s">
        <v>19</v>
      </c>
      <c r="F150" s="248" t="s">
        <v>198</v>
      </c>
      <c r="G150" s="246"/>
      <c r="H150" s="249">
        <v>1</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189</v>
      </c>
      <c r="AU150" s="255" t="s">
        <v>83</v>
      </c>
      <c r="AV150" s="14" t="s">
        <v>181</v>
      </c>
      <c r="AW150" s="14" t="s">
        <v>35</v>
      </c>
      <c r="AX150" s="14" t="s">
        <v>81</v>
      </c>
      <c r="AY150" s="255" t="s">
        <v>175</v>
      </c>
    </row>
    <row r="151" spans="1:65" s="2" customFormat="1" ht="21.75" customHeight="1">
      <c r="A151" s="39"/>
      <c r="B151" s="40"/>
      <c r="C151" s="214" t="s">
        <v>312</v>
      </c>
      <c r="D151" s="214" t="s">
        <v>177</v>
      </c>
      <c r="E151" s="215" t="s">
        <v>3154</v>
      </c>
      <c r="F151" s="216" t="s">
        <v>3318</v>
      </c>
      <c r="G151" s="217" t="s">
        <v>3103</v>
      </c>
      <c r="H151" s="218">
        <v>1</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3319</v>
      </c>
    </row>
    <row r="152" spans="1:51" s="13" customFormat="1" ht="12">
      <c r="A152" s="13"/>
      <c r="B152" s="233"/>
      <c r="C152" s="234"/>
      <c r="D152" s="235" t="s">
        <v>189</v>
      </c>
      <c r="E152" s="236" t="s">
        <v>19</v>
      </c>
      <c r="F152" s="237" t="s">
        <v>3105</v>
      </c>
      <c r="G152" s="234"/>
      <c r="H152" s="238">
        <v>1</v>
      </c>
      <c r="I152" s="239"/>
      <c r="J152" s="234"/>
      <c r="K152" s="234"/>
      <c r="L152" s="240"/>
      <c r="M152" s="241"/>
      <c r="N152" s="242"/>
      <c r="O152" s="242"/>
      <c r="P152" s="242"/>
      <c r="Q152" s="242"/>
      <c r="R152" s="242"/>
      <c r="S152" s="242"/>
      <c r="T152" s="243"/>
      <c r="U152" s="13"/>
      <c r="V152" s="13"/>
      <c r="W152" s="13"/>
      <c r="X152" s="13"/>
      <c r="Y152" s="13"/>
      <c r="Z152" s="13"/>
      <c r="AA152" s="13"/>
      <c r="AB152" s="13"/>
      <c r="AC152" s="13"/>
      <c r="AD152" s="13"/>
      <c r="AE152" s="13"/>
      <c r="AT152" s="244" t="s">
        <v>189</v>
      </c>
      <c r="AU152" s="244" t="s">
        <v>83</v>
      </c>
      <c r="AV152" s="13" t="s">
        <v>83</v>
      </c>
      <c r="AW152" s="13" t="s">
        <v>35</v>
      </c>
      <c r="AX152" s="13" t="s">
        <v>73</v>
      </c>
      <c r="AY152" s="244" t="s">
        <v>175</v>
      </c>
    </row>
    <row r="153" spans="1:51" s="14" customFormat="1" ht="12">
      <c r="A153" s="14"/>
      <c r="B153" s="245"/>
      <c r="C153" s="246"/>
      <c r="D153" s="235" t="s">
        <v>189</v>
      </c>
      <c r="E153" s="247" t="s">
        <v>19</v>
      </c>
      <c r="F153" s="248" t="s">
        <v>198</v>
      </c>
      <c r="G153" s="246"/>
      <c r="H153" s="249">
        <v>1</v>
      </c>
      <c r="I153" s="250"/>
      <c r="J153" s="246"/>
      <c r="K153" s="246"/>
      <c r="L153" s="251"/>
      <c r="M153" s="252"/>
      <c r="N153" s="253"/>
      <c r="O153" s="253"/>
      <c r="P153" s="253"/>
      <c r="Q153" s="253"/>
      <c r="R153" s="253"/>
      <c r="S153" s="253"/>
      <c r="T153" s="254"/>
      <c r="U153" s="14"/>
      <c r="V153" s="14"/>
      <c r="W153" s="14"/>
      <c r="X153" s="14"/>
      <c r="Y153" s="14"/>
      <c r="Z153" s="14"/>
      <c r="AA153" s="14"/>
      <c r="AB153" s="14"/>
      <c r="AC153" s="14"/>
      <c r="AD153" s="14"/>
      <c r="AE153" s="14"/>
      <c r="AT153" s="255" t="s">
        <v>189</v>
      </c>
      <c r="AU153" s="255" t="s">
        <v>83</v>
      </c>
      <c r="AV153" s="14" t="s">
        <v>181</v>
      </c>
      <c r="AW153" s="14" t="s">
        <v>35</v>
      </c>
      <c r="AX153" s="14" t="s">
        <v>81</v>
      </c>
      <c r="AY153" s="255" t="s">
        <v>175</v>
      </c>
    </row>
    <row r="154" spans="1:65" s="2" customFormat="1" ht="21.75" customHeight="1">
      <c r="A154" s="39"/>
      <c r="B154" s="40"/>
      <c r="C154" s="214" t="s">
        <v>317</v>
      </c>
      <c r="D154" s="214" t="s">
        <v>177</v>
      </c>
      <c r="E154" s="215" t="s">
        <v>3320</v>
      </c>
      <c r="F154" s="216" t="s">
        <v>3321</v>
      </c>
      <c r="G154" s="217" t="s">
        <v>3103</v>
      </c>
      <c r="H154" s="218">
        <v>1</v>
      </c>
      <c r="I154" s="219"/>
      <c r="J154" s="220">
        <f>ROUND(I154*H154,2)</f>
        <v>0</v>
      </c>
      <c r="K154" s="221"/>
      <c r="L154" s="45"/>
      <c r="M154" s="222" t="s">
        <v>19</v>
      </c>
      <c r="N154" s="223" t="s">
        <v>44</v>
      </c>
      <c r="O154" s="85"/>
      <c r="P154" s="224">
        <f>O154*H154</f>
        <v>0</v>
      </c>
      <c r="Q154" s="224">
        <v>0</v>
      </c>
      <c r="R154" s="224">
        <f>Q154*H154</f>
        <v>0</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3322</v>
      </c>
    </row>
    <row r="155" spans="1:51" s="13" customFormat="1" ht="12">
      <c r="A155" s="13"/>
      <c r="B155" s="233"/>
      <c r="C155" s="234"/>
      <c r="D155" s="235" t="s">
        <v>189</v>
      </c>
      <c r="E155" s="236" t="s">
        <v>19</v>
      </c>
      <c r="F155" s="237" t="s">
        <v>3105</v>
      </c>
      <c r="G155" s="234"/>
      <c r="H155" s="238">
        <v>1</v>
      </c>
      <c r="I155" s="239"/>
      <c r="J155" s="234"/>
      <c r="K155" s="234"/>
      <c r="L155" s="240"/>
      <c r="M155" s="241"/>
      <c r="N155" s="242"/>
      <c r="O155" s="242"/>
      <c r="P155" s="242"/>
      <c r="Q155" s="242"/>
      <c r="R155" s="242"/>
      <c r="S155" s="242"/>
      <c r="T155" s="243"/>
      <c r="U155" s="13"/>
      <c r="V155" s="13"/>
      <c r="W155" s="13"/>
      <c r="X155" s="13"/>
      <c r="Y155" s="13"/>
      <c r="Z155" s="13"/>
      <c r="AA155" s="13"/>
      <c r="AB155" s="13"/>
      <c r="AC155" s="13"/>
      <c r="AD155" s="13"/>
      <c r="AE155" s="13"/>
      <c r="AT155" s="244" t="s">
        <v>189</v>
      </c>
      <c r="AU155" s="244" t="s">
        <v>83</v>
      </c>
      <c r="AV155" s="13" t="s">
        <v>83</v>
      </c>
      <c r="AW155" s="13" t="s">
        <v>35</v>
      </c>
      <c r="AX155" s="13" t="s">
        <v>73</v>
      </c>
      <c r="AY155" s="244" t="s">
        <v>175</v>
      </c>
    </row>
    <row r="156" spans="1:51" s="14" customFormat="1" ht="12">
      <c r="A156" s="14"/>
      <c r="B156" s="245"/>
      <c r="C156" s="246"/>
      <c r="D156" s="235" t="s">
        <v>189</v>
      </c>
      <c r="E156" s="247" t="s">
        <v>19</v>
      </c>
      <c r="F156" s="248" t="s">
        <v>198</v>
      </c>
      <c r="G156" s="246"/>
      <c r="H156" s="249">
        <v>1</v>
      </c>
      <c r="I156" s="250"/>
      <c r="J156" s="246"/>
      <c r="K156" s="246"/>
      <c r="L156" s="251"/>
      <c r="M156" s="252"/>
      <c r="N156" s="253"/>
      <c r="O156" s="253"/>
      <c r="P156" s="253"/>
      <c r="Q156" s="253"/>
      <c r="R156" s="253"/>
      <c r="S156" s="253"/>
      <c r="T156" s="254"/>
      <c r="U156" s="14"/>
      <c r="V156" s="14"/>
      <c r="W156" s="14"/>
      <c r="X156" s="14"/>
      <c r="Y156" s="14"/>
      <c r="Z156" s="14"/>
      <c r="AA156" s="14"/>
      <c r="AB156" s="14"/>
      <c r="AC156" s="14"/>
      <c r="AD156" s="14"/>
      <c r="AE156" s="14"/>
      <c r="AT156" s="255" t="s">
        <v>189</v>
      </c>
      <c r="AU156" s="255" t="s">
        <v>83</v>
      </c>
      <c r="AV156" s="14" t="s">
        <v>181</v>
      </c>
      <c r="AW156" s="14" t="s">
        <v>35</v>
      </c>
      <c r="AX156" s="14" t="s">
        <v>81</v>
      </c>
      <c r="AY156" s="255" t="s">
        <v>175</v>
      </c>
    </row>
    <row r="157" spans="1:65" s="2" customFormat="1" ht="16.5" customHeight="1">
      <c r="A157" s="39"/>
      <c r="B157" s="40"/>
      <c r="C157" s="214" t="s">
        <v>323</v>
      </c>
      <c r="D157" s="214" t="s">
        <v>177</v>
      </c>
      <c r="E157" s="215" t="s">
        <v>3158</v>
      </c>
      <c r="F157" s="216" t="s">
        <v>3323</v>
      </c>
      <c r="G157" s="217" t="s">
        <v>3302</v>
      </c>
      <c r="H157" s="218">
        <v>1</v>
      </c>
      <c r="I157" s="219"/>
      <c r="J157" s="220">
        <f>ROUND(I157*H157,2)</f>
        <v>0</v>
      </c>
      <c r="K157" s="221"/>
      <c r="L157" s="45"/>
      <c r="M157" s="222" t="s">
        <v>19</v>
      </c>
      <c r="N157" s="223" t="s">
        <v>44</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181</v>
      </c>
      <c r="AT157" s="226" t="s">
        <v>177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3324</v>
      </c>
    </row>
    <row r="158" spans="1:65" s="2" customFormat="1" ht="24.15" customHeight="1">
      <c r="A158" s="39"/>
      <c r="B158" s="40"/>
      <c r="C158" s="214" t="s">
        <v>7</v>
      </c>
      <c r="D158" s="214" t="s">
        <v>177</v>
      </c>
      <c r="E158" s="215" t="s">
        <v>3221</v>
      </c>
      <c r="F158" s="216" t="s">
        <v>3325</v>
      </c>
      <c r="G158" s="217" t="s">
        <v>3103</v>
      </c>
      <c r="H158" s="218">
        <v>1</v>
      </c>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3326</v>
      </c>
    </row>
    <row r="159" spans="1:51" s="13" customFormat="1" ht="12">
      <c r="A159" s="13"/>
      <c r="B159" s="233"/>
      <c r="C159" s="234"/>
      <c r="D159" s="235" t="s">
        <v>189</v>
      </c>
      <c r="E159" s="236" t="s">
        <v>19</v>
      </c>
      <c r="F159" s="237" t="s">
        <v>3105</v>
      </c>
      <c r="G159" s="234"/>
      <c r="H159" s="238">
        <v>1</v>
      </c>
      <c r="I159" s="239"/>
      <c r="J159" s="234"/>
      <c r="K159" s="234"/>
      <c r="L159" s="240"/>
      <c r="M159" s="241"/>
      <c r="N159" s="242"/>
      <c r="O159" s="242"/>
      <c r="P159" s="242"/>
      <c r="Q159" s="242"/>
      <c r="R159" s="242"/>
      <c r="S159" s="242"/>
      <c r="T159" s="243"/>
      <c r="U159" s="13"/>
      <c r="V159" s="13"/>
      <c r="W159" s="13"/>
      <c r="X159" s="13"/>
      <c r="Y159" s="13"/>
      <c r="Z159" s="13"/>
      <c r="AA159" s="13"/>
      <c r="AB159" s="13"/>
      <c r="AC159" s="13"/>
      <c r="AD159" s="13"/>
      <c r="AE159" s="13"/>
      <c r="AT159" s="244" t="s">
        <v>189</v>
      </c>
      <c r="AU159" s="244" t="s">
        <v>83</v>
      </c>
      <c r="AV159" s="13" t="s">
        <v>83</v>
      </c>
      <c r="AW159" s="13" t="s">
        <v>35</v>
      </c>
      <c r="AX159" s="13" t="s">
        <v>73</v>
      </c>
      <c r="AY159" s="244" t="s">
        <v>175</v>
      </c>
    </row>
    <row r="160" spans="1:51" s="14" customFormat="1" ht="12">
      <c r="A160" s="14"/>
      <c r="B160" s="245"/>
      <c r="C160" s="246"/>
      <c r="D160" s="235" t="s">
        <v>189</v>
      </c>
      <c r="E160" s="247" t="s">
        <v>19</v>
      </c>
      <c r="F160" s="248" t="s">
        <v>198</v>
      </c>
      <c r="G160" s="246"/>
      <c r="H160" s="249">
        <v>1</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189</v>
      </c>
      <c r="AU160" s="255" t="s">
        <v>83</v>
      </c>
      <c r="AV160" s="14" t="s">
        <v>181</v>
      </c>
      <c r="AW160" s="14" t="s">
        <v>35</v>
      </c>
      <c r="AX160" s="14" t="s">
        <v>81</v>
      </c>
      <c r="AY160" s="255" t="s">
        <v>175</v>
      </c>
    </row>
    <row r="161" spans="1:65" s="2" customFormat="1" ht="16.5" customHeight="1">
      <c r="A161" s="39"/>
      <c r="B161" s="40"/>
      <c r="C161" s="214" t="s">
        <v>332</v>
      </c>
      <c r="D161" s="214" t="s">
        <v>177</v>
      </c>
      <c r="E161" s="215" t="s">
        <v>3327</v>
      </c>
      <c r="F161" s="216" t="s">
        <v>3328</v>
      </c>
      <c r="G161" s="217" t="s">
        <v>342</v>
      </c>
      <c r="H161" s="218">
        <v>4</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3329</v>
      </c>
    </row>
    <row r="162" spans="1:51" s="15" customFormat="1" ht="12">
      <c r="A162" s="15"/>
      <c r="B162" s="257"/>
      <c r="C162" s="258"/>
      <c r="D162" s="235" t="s">
        <v>189</v>
      </c>
      <c r="E162" s="259" t="s">
        <v>19</v>
      </c>
      <c r="F162" s="260" t="s">
        <v>3330</v>
      </c>
      <c r="G162" s="258"/>
      <c r="H162" s="259" t="s">
        <v>19</v>
      </c>
      <c r="I162" s="261"/>
      <c r="J162" s="258"/>
      <c r="K162" s="258"/>
      <c r="L162" s="262"/>
      <c r="M162" s="263"/>
      <c r="N162" s="264"/>
      <c r="O162" s="264"/>
      <c r="P162" s="264"/>
      <c r="Q162" s="264"/>
      <c r="R162" s="264"/>
      <c r="S162" s="264"/>
      <c r="T162" s="265"/>
      <c r="U162" s="15"/>
      <c r="V162" s="15"/>
      <c r="W162" s="15"/>
      <c r="X162" s="15"/>
      <c r="Y162" s="15"/>
      <c r="Z162" s="15"/>
      <c r="AA162" s="15"/>
      <c r="AB162" s="15"/>
      <c r="AC162" s="15"/>
      <c r="AD162" s="15"/>
      <c r="AE162" s="15"/>
      <c r="AT162" s="266" t="s">
        <v>189</v>
      </c>
      <c r="AU162" s="266" t="s">
        <v>83</v>
      </c>
      <c r="AV162" s="15" t="s">
        <v>81</v>
      </c>
      <c r="AW162" s="15" t="s">
        <v>35</v>
      </c>
      <c r="AX162" s="15" t="s">
        <v>73</v>
      </c>
      <c r="AY162" s="266" t="s">
        <v>175</v>
      </c>
    </row>
    <row r="163" spans="1:51" s="13" customFormat="1" ht="12">
      <c r="A163" s="13"/>
      <c r="B163" s="233"/>
      <c r="C163" s="234"/>
      <c r="D163" s="235" t="s">
        <v>189</v>
      </c>
      <c r="E163" s="236" t="s">
        <v>19</v>
      </c>
      <c r="F163" s="237" t="s">
        <v>3224</v>
      </c>
      <c r="G163" s="234"/>
      <c r="H163" s="238">
        <v>4</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189</v>
      </c>
      <c r="AU163" s="244" t="s">
        <v>83</v>
      </c>
      <c r="AV163" s="13" t="s">
        <v>83</v>
      </c>
      <c r="AW163" s="13" t="s">
        <v>35</v>
      </c>
      <c r="AX163" s="13" t="s">
        <v>73</v>
      </c>
      <c r="AY163" s="244" t="s">
        <v>175</v>
      </c>
    </row>
    <row r="164" spans="1:51" s="14" customFormat="1" ht="12">
      <c r="A164" s="14"/>
      <c r="B164" s="245"/>
      <c r="C164" s="246"/>
      <c r="D164" s="235" t="s">
        <v>189</v>
      </c>
      <c r="E164" s="247" t="s">
        <v>19</v>
      </c>
      <c r="F164" s="248" t="s">
        <v>198</v>
      </c>
      <c r="G164" s="246"/>
      <c r="H164" s="249">
        <v>4</v>
      </c>
      <c r="I164" s="250"/>
      <c r="J164" s="246"/>
      <c r="K164" s="246"/>
      <c r="L164" s="251"/>
      <c r="M164" s="252"/>
      <c r="N164" s="253"/>
      <c r="O164" s="253"/>
      <c r="P164" s="253"/>
      <c r="Q164" s="253"/>
      <c r="R164" s="253"/>
      <c r="S164" s="253"/>
      <c r="T164" s="254"/>
      <c r="U164" s="14"/>
      <c r="V164" s="14"/>
      <c r="W164" s="14"/>
      <c r="X164" s="14"/>
      <c r="Y164" s="14"/>
      <c r="Z164" s="14"/>
      <c r="AA164" s="14"/>
      <c r="AB164" s="14"/>
      <c r="AC164" s="14"/>
      <c r="AD164" s="14"/>
      <c r="AE164" s="14"/>
      <c r="AT164" s="255" t="s">
        <v>189</v>
      </c>
      <c r="AU164" s="255" t="s">
        <v>83</v>
      </c>
      <c r="AV164" s="14" t="s">
        <v>181</v>
      </c>
      <c r="AW164" s="14" t="s">
        <v>35</v>
      </c>
      <c r="AX164" s="14" t="s">
        <v>81</v>
      </c>
      <c r="AY164" s="255" t="s">
        <v>175</v>
      </c>
    </row>
    <row r="165" spans="1:65" s="2" customFormat="1" ht="16.5" customHeight="1">
      <c r="A165" s="39"/>
      <c r="B165" s="40"/>
      <c r="C165" s="214" t="s">
        <v>339</v>
      </c>
      <c r="D165" s="214" t="s">
        <v>177</v>
      </c>
      <c r="E165" s="215" t="s">
        <v>3162</v>
      </c>
      <c r="F165" s="216" t="s">
        <v>3159</v>
      </c>
      <c r="G165" s="217" t="s">
        <v>3103</v>
      </c>
      <c r="H165" s="218">
        <v>7</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3331</v>
      </c>
    </row>
    <row r="166" spans="1:51" s="13" customFormat="1" ht="12">
      <c r="A166" s="13"/>
      <c r="B166" s="233"/>
      <c r="C166" s="234"/>
      <c r="D166" s="235" t="s">
        <v>189</v>
      </c>
      <c r="E166" s="236" t="s">
        <v>19</v>
      </c>
      <c r="F166" s="237" t="s">
        <v>3332</v>
      </c>
      <c r="G166" s="234"/>
      <c r="H166" s="238">
        <v>7</v>
      </c>
      <c r="I166" s="239"/>
      <c r="J166" s="234"/>
      <c r="K166" s="234"/>
      <c r="L166" s="240"/>
      <c r="M166" s="241"/>
      <c r="N166" s="242"/>
      <c r="O166" s="242"/>
      <c r="P166" s="242"/>
      <c r="Q166" s="242"/>
      <c r="R166" s="242"/>
      <c r="S166" s="242"/>
      <c r="T166" s="243"/>
      <c r="U166" s="13"/>
      <c r="V166" s="13"/>
      <c r="W166" s="13"/>
      <c r="X166" s="13"/>
      <c r="Y166" s="13"/>
      <c r="Z166" s="13"/>
      <c r="AA166" s="13"/>
      <c r="AB166" s="13"/>
      <c r="AC166" s="13"/>
      <c r="AD166" s="13"/>
      <c r="AE166" s="13"/>
      <c r="AT166" s="244" t="s">
        <v>189</v>
      </c>
      <c r="AU166" s="244" t="s">
        <v>83</v>
      </c>
      <c r="AV166" s="13" t="s">
        <v>83</v>
      </c>
      <c r="AW166" s="13" t="s">
        <v>35</v>
      </c>
      <c r="AX166" s="13" t="s">
        <v>73</v>
      </c>
      <c r="AY166" s="244" t="s">
        <v>175</v>
      </c>
    </row>
    <row r="167" spans="1:51" s="14" customFormat="1" ht="12">
      <c r="A167" s="14"/>
      <c r="B167" s="245"/>
      <c r="C167" s="246"/>
      <c r="D167" s="235" t="s">
        <v>189</v>
      </c>
      <c r="E167" s="247" t="s">
        <v>19</v>
      </c>
      <c r="F167" s="248" t="s">
        <v>198</v>
      </c>
      <c r="G167" s="246"/>
      <c r="H167" s="249">
        <v>7</v>
      </c>
      <c r="I167" s="250"/>
      <c r="J167" s="246"/>
      <c r="K167" s="246"/>
      <c r="L167" s="251"/>
      <c r="M167" s="252"/>
      <c r="N167" s="253"/>
      <c r="O167" s="253"/>
      <c r="P167" s="253"/>
      <c r="Q167" s="253"/>
      <c r="R167" s="253"/>
      <c r="S167" s="253"/>
      <c r="T167" s="254"/>
      <c r="U167" s="14"/>
      <c r="V167" s="14"/>
      <c r="W167" s="14"/>
      <c r="X167" s="14"/>
      <c r="Y167" s="14"/>
      <c r="Z167" s="14"/>
      <c r="AA167" s="14"/>
      <c r="AB167" s="14"/>
      <c r="AC167" s="14"/>
      <c r="AD167" s="14"/>
      <c r="AE167" s="14"/>
      <c r="AT167" s="255" t="s">
        <v>189</v>
      </c>
      <c r="AU167" s="255" t="s">
        <v>83</v>
      </c>
      <c r="AV167" s="14" t="s">
        <v>181</v>
      </c>
      <c r="AW167" s="14" t="s">
        <v>35</v>
      </c>
      <c r="AX167" s="14" t="s">
        <v>81</v>
      </c>
      <c r="AY167" s="255" t="s">
        <v>175</v>
      </c>
    </row>
    <row r="168" spans="1:65" s="2" customFormat="1" ht="16.5" customHeight="1">
      <c r="A168" s="39"/>
      <c r="B168" s="40"/>
      <c r="C168" s="214" t="s">
        <v>348</v>
      </c>
      <c r="D168" s="214" t="s">
        <v>177</v>
      </c>
      <c r="E168" s="215" t="s">
        <v>3184</v>
      </c>
      <c r="F168" s="216" t="s">
        <v>3163</v>
      </c>
      <c r="G168" s="217" t="s">
        <v>342</v>
      </c>
      <c r="H168" s="218">
        <v>15</v>
      </c>
      <c r="I168" s="219"/>
      <c r="J168" s="220">
        <f>ROUND(I168*H168,2)</f>
        <v>0</v>
      </c>
      <c r="K168" s="221"/>
      <c r="L168" s="45"/>
      <c r="M168" s="222" t="s">
        <v>19</v>
      </c>
      <c r="N168" s="223" t="s">
        <v>44</v>
      </c>
      <c r="O168" s="85"/>
      <c r="P168" s="224">
        <f>O168*H168</f>
        <v>0</v>
      </c>
      <c r="Q168" s="224">
        <v>0</v>
      </c>
      <c r="R168" s="224">
        <f>Q168*H168</f>
        <v>0</v>
      </c>
      <c r="S168" s="224">
        <v>0</v>
      </c>
      <c r="T168" s="225">
        <f>S168*H168</f>
        <v>0</v>
      </c>
      <c r="U168" s="39"/>
      <c r="V168" s="39"/>
      <c r="W168" s="39"/>
      <c r="X168" s="39"/>
      <c r="Y168" s="39"/>
      <c r="Z168" s="39"/>
      <c r="AA168" s="39"/>
      <c r="AB168" s="39"/>
      <c r="AC168" s="39"/>
      <c r="AD168" s="39"/>
      <c r="AE168" s="39"/>
      <c r="AR168" s="226" t="s">
        <v>181</v>
      </c>
      <c r="AT168" s="226" t="s">
        <v>177</v>
      </c>
      <c r="AU168" s="226" t="s">
        <v>83</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3333</v>
      </c>
    </row>
    <row r="169" spans="1:51" s="13" customFormat="1" ht="12">
      <c r="A169" s="13"/>
      <c r="B169" s="233"/>
      <c r="C169" s="234"/>
      <c r="D169" s="235" t="s">
        <v>189</v>
      </c>
      <c r="E169" s="236" t="s">
        <v>19</v>
      </c>
      <c r="F169" s="237" t="s">
        <v>3334</v>
      </c>
      <c r="G169" s="234"/>
      <c r="H169" s="238">
        <v>15</v>
      </c>
      <c r="I169" s="239"/>
      <c r="J169" s="234"/>
      <c r="K169" s="234"/>
      <c r="L169" s="240"/>
      <c r="M169" s="241"/>
      <c r="N169" s="242"/>
      <c r="O169" s="242"/>
      <c r="P169" s="242"/>
      <c r="Q169" s="242"/>
      <c r="R169" s="242"/>
      <c r="S169" s="242"/>
      <c r="T169" s="243"/>
      <c r="U169" s="13"/>
      <c r="V169" s="13"/>
      <c r="W169" s="13"/>
      <c r="X169" s="13"/>
      <c r="Y169" s="13"/>
      <c r="Z169" s="13"/>
      <c r="AA169" s="13"/>
      <c r="AB169" s="13"/>
      <c r="AC169" s="13"/>
      <c r="AD169" s="13"/>
      <c r="AE169" s="13"/>
      <c r="AT169" s="244" t="s">
        <v>189</v>
      </c>
      <c r="AU169" s="244" t="s">
        <v>83</v>
      </c>
      <c r="AV169" s="13" t="s">
        <v>83</v>
      </c>
      <c r="AW169" s="13" t="s">
        <v>35</v>
      </c>
      <c r="AX169" s="13" t="s">
        <v>73</v>
      </c>
      <c r="AY169" s="244" t="s">
        <v>175</v>
      </c>
    </row>
    <row r="170" spans="1:51" s="14" customFormat="1" ht="12">
      <c r="A170" s="14"/>
      <c r="B170" s="245"/>
      <c r="C170" s="246"/>
      <c r="D170" s="235" t="s">
        <v>189</v>
      </c>
      <c r="E170" s="247" t="s">
        <v>19</v>
      </c>
      <c r="F170" s="248" t="s">
        <v>198</v>
      </c>
      <c r="G170" s="246"/>
      <c r="H170" s="249">
        <v>15</v>
      </c>
      <c r="I170" s="250"/>
      <c r="J170" s="246"/>
      <c r="K170" s="246"/>
      <c r="L170" s="251"/>
      <c r="M170" s="290"/>
      <c r="N170" s="291"/>
      <c r="O170" s="291"/>
      <c r="P170" s="291"/>
      <c r="Q170" s="291"/>
      <c r="R170" s="291"/>
      <c r="S170" s="291"/>
      <c r="T170" s="292"/>
      <c r="U170" s="14"/>
      <c r="V170" s="14"/>
      <c r="W170" s="14"/>
      <c r="X170" s="14"/>
      <c r="Y170" s="14"/>
      <c r="Z170" s="14"/>
      <c r="AA170" s="14"/>
      <c r="AB170" s="14"/>
      <c r="AC170" s="14"/>
      <c r="AD170" s="14"/>
      <c r="AE170" s="14"/>
      <c r="AT170" s="255" t="s">
        <v>189</v>
      </c>
      <c r="AU170" s="255" t="s">
        <v>83</v>
      </c>
      <c r="AV170" s="14" t="s">
        <v>181</v>
      </c>
      <c r="AW170" s="14" t="s">
        <v>35</v>
      </c>
      <c r="AX170" s="14" t="s">
        <v>81</v>
      </c>
      <c r="AY170" s="255" t="s">
        <v>175</v>
      </c>
    </row>
    <row r="171" spans="1:31" s="2" customFormat="1" ht="6.95" customHeight="1">
      <c r="A171" s="39"/>
      <c r="B171" s="60"/>
      <c r="C171" s="61"/>
      <c r="D171" s="61"/>
      <c r="E171" s="61"/>
      <c r="F171" s="61"/>
      <c r="G171" s="61"/>
      <c r="H171" s="61"/>
      <c r="I171" s="61"/>
      <c r="J171" s="61"/>
      <c r="K171" s="61"/>
      <c r="L171" s="45"/>
      <c r="M171" s="39"/>
      <c r="O171" s="39"/>
      <c r="P171" s="39"/>
      <c r="Q171" s="39"/>
      <c r="R171" s="39"/>
      <c r="S171" s="39"/>
      <c r="T171" s="39"/>
      <c r="U171" s="39"/>
      <c r="V171" s="39"/>
      <c r="W171" s="39"/>
      <c r="X171" s="39"/>
      <c r="Y171" s="39"/>
      <c r="Z171" s="39"/>
      <c r="AA171" s="39"/>
      <c r="AB171" s="39"/>
      <c r="AC171" s="39"/>
      <c r="AD171" s="39"/>
      <c r="AE171" s="39"/>
    </row>
  </sheetData>
  <sheetProtection password="CC35" sheet="1" objects="1" scenarios="1" formatColumns="0" formatRows="0" autoFilter="0"/>
  <autoFilter ref="C86:K170"/>
  <mergeCells count="12">
    <mergeCell ref="E7:H7"/>
    <mergeCell ref="E9:H9"/>
    <mergeCell ref="E11:H11"/>
    <mergeCell ref="E20:H20"/>
    <mergeCell ref="E29:H29"/>
    <mergeCell ref="E50:H50"/>
    <mergeCell ref="E52:H52"/>
    <mergeCell ref="E54:H54"/>
    <mergeCell ref="E75:H75"/>
    <mergeCell ref="E77:H77"/>
    <mergeCell ref="E79:H7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2217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3335</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3336</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ROUND(J91,2)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ROUND((SUM(BE91:BE126)),2)</f>
        <v>0</v>
      </c>
      <c r="G35" s="39"/>
      <c r="H35" s="39"/>
      <c r="I35" s="158">
        <v>0.21</v>
      </c>
      <c r="J35" s="157">
        <f>ROUND(((SUM(BE91:BE126))*I35),2)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ROUND((SUM(BF91:BF126)),2)</f>
        <v>0</v>
      </c>
      <c r="G36" s="39"/>
      <c r="H36" s="39"/>
      <c r="I36" s="158">
        <v>0.15</v>
      </c>
      <c r="J36" s="157">
        <f>ROUND(((SUM(BF91:BF126))*I36),2)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ROUND((SUM(BG91:BG126)),2)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ROUND((SUM(BH91:BH126)),2)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ROUND((SUM(BI91:BI126)),2)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2217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D.1.4.3 - Vytápění</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statutární město Opava, Horní náměstí 69, Opava</v>
      </c>
      <c r="G58" s="41"/>
      <c r="H58" s="41"/>
      <c r="I58" s="33" t="s">
        <v>32</v>
      </c>
      <c r="J58" s="37" t="str">
        <f>E23</f>
        <v>Ing. František Fuk, Ladova 2, 586 01 Jihlava</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J91</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3337</v>
      </c>
      <c r="E64" s="178"/>
      <c r="F64" s="178"/>
      <c r="G64" s="178"/>
      <c r="H64" s="178"/>
      <c r="I64" s="178"/>
      <c r="J64" s="179">
        <f>J92</f>
        <v>0</v>
      </c>
      <c r="K64" s="176"/>
      <c r="L64" s="180"/>
      <c r="S64" s="9"/>
      <c r="T64" s="9"/>
      <c r="U64" s="9"/>
      <c r="V64" s="9"/>
      <c r="W64" s="9"/>
      <c r="X64" s="9"/>
      <c r="Y64" s="9"/>
      <c r="Z64" s="9"/>
      <c r="AA64" s="9"/>
      <c r="AB64" s="9"/>
      <c r="AC64" s="9"/>
      <c r="AD64" s="9"/>
      <c r="AE64" s="9"/>
    </row>
    <row r="65" spans="1:31" s="10" customFormat="1" ht="19.9" customHeight="1">
      <c r="A65" s="10"/>
      <c r="B65" s="181"/>
      <c r="C65" s="126"/>
      <c r="D65" s="182" t="s">
        <v>3338</v>
      </c>
      <c r="E65" s="183"/>
      <c r="F65" s="183"/>
      <c r="G65" s="183"/>
      <c r="H65" s="183"/>
      <c r="I65" s="183"/>
      <c r="J65" s="184">
        <f>J93</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3339</v>
      </c>
      <c r="E66" s="183"/>
      <c r="F66" s="183"/>
      <c r="G66" s="183"/>
      <c r="H66" s="183"/>
      <c r="I66" s="183"/>
      <c r="J66" s="184">
        <f>J96</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3340</v>
      </c>
      <c r="E67" s="183"/>
      <c r="F67" s="183"/>
      <c r="G67" s="183"/>
      <c r="H67" s="183"/>
      <c r="I67" s="183"/>
      <c r="J67" s="184">
        <f>J100</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3341</v>
      </c>
      <c r="E68" s="183"/>
      <c r="F68" s="183"/>
      <c r="G68" s="183"/>
      <c r="H68" s="183"/>
      <c r="I68" s="183"/>
      <c r="J68" s="184">
        <f>J108</f>
        <v>0</v>
      </c>
      <c r="K68" s="126"/>
      <c r="L68" s="185"/>
      <c r="S68" s="10"/>
      <c r="T68" s="10"/>
      <c r="U68" s="10"/>
      <c r="V68" s="10"/>
      <c r="W68" s="10"/>
      <c r="X68" s="10"/>
      <c r="Y68" s="10"/>
      <c r="Z68" s="10"/>
      <c r="AA68" s="10"/>
      <c r="AB68" s="10"/>
      <c r="AC68" s="10"/>
      <c r="AD68" s="10"/>
      <c r="AE68" s="10"/>
    </row>
    <row r="69" spans="1:31" s="10" customFormat="1" ht="19.9" customHeight="1">
      <c r="A69" s="10"/>
      <c r="B69" s="181"/>
      <c r="C69" s="126"/>
      <c r="D69" s="182" t="s">
        <v>3342</v>
      </c>
      <c r="E69" s="183"/>
      <c r="F69" s="183"/>
      <c r="G69" s="183"/>
      <c r="H69" s="183"/>
      <c r="I69" s="183"/>
      <c r="J69" s="184">
        <f>J119</f>
        <v>0</v>
      </c>
      <c r="K69" s="126"/>
      <c r="L69" s="185"/>
      <c r="S69" s="10"/>
      <c r="T69" s="10"/>
      <c r="U69" s="10"/>
      <c r="V69" s="10"/>
      <c r="W69" s="10"/>
      <c r="X69" s="10"/>
      <c r="Y69" s="10"/>
      <c r="Z69" s="10"/>
      <c r="AA69" s="10"/>
      <c r="AB69" s="10"/>
      <c r="AC69" s="10"/>
      <c r="AD69" s="10"/>
      <c r="AE69" s="10"/>
    </row>
    <row r="70" spans="1:31" s="2" customFormat="1" ht="21.8" customHeight="1">
      <c r="A70" s="39"/>
      <c r="B70" s="40"/>
      <c r="C70" s="41"/>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6.95" customHeight="1">
      <c r="A71" s="39"/>
      <c r="B71" s="60"/>
      <c r="C71" s="61"/>
      <c r="D71" s="61"/>
      <c r="E71" s="61"/>
      <c r="F71" s="61"/>
      <c r="G71" s="61"/>
      <c r="H71" s="61"/>
      <c r="I71" s="61"/>
      <c r="J71" s="61"/>
      <c r="K71" s="61"/>
      <c r="L71" s="145"/>
      <c r="S71" s="39"/>
      <c r="T71" s="39"/>
      <c r="U71" s="39"/>
      <c r="V71" s="39"/>
      <c r="W71" s="39"/>
      <c r="X71" s="39"/>
      <c r="Y71" s="39"/>
      <c r="Z71" s="39"/>
      <c r="AA71" s="39"/>
      <c r="AB71" s="39"/>
      <c r="AC71" s="39"/>
      <c r="AD71" s="39"/>
      <c r="AE71" s="39"/>
    </row>
    <row r="75" spans="1:31" s="2" customFormat="1" ht="6.95" customHeight="1">
      <c r="A75" s="39"/>
      <c r="B75" s="62"/>
      <c r="C75" s="63"/>
      <c r="D75" s="63"/>
      <c r="E75" s="63"/>
      <c r="F75" s="63"/>
      <c r="G75" s="63"/>
      <c r="H75" s="63"/>
      <c r="I75" s="63"/>
      <c r="J75" s="63"/>
      <c r="K75" s="63"/>
      <c r="L75" s="145"/>
      <c r="S75" s="39"/>
      <c r="T75" s="39"/>
      <c r="U75" s="39"/>
      <c r="V75" s="39"/>
      <c r="W75" s="39"/>
      <c r="X75" s="39"/>
      <c r="Y75" s="39"/>
      <c r="Z75" s="39"/>
      <c r="AA75" s="39"/>
      <c r="AB75" s="39"/>
      <c r="AC75" s="39"/>
      <c r="AD75" s="39"/>
      <c r="AE75" s="39"/>
    </row>
    <row r="76" spans="1:31" s="2" customFormat="1" ht="24.95" customHeight="1">
      <c r="A76" s="39"/>
      <c r="B76" s="40"/>
      <c r="C76" s="24" t="s">
        <v>160</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16</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170" t="str">
        <f>E7</f>
        <v>Kylešovice - sběrný dvůr</v>
      </c>
      <c r="F79" s="33"/>
      <c r="G79" s="33"/>
      <c r="H79" s="33"/>
      <c r="I79" s="41"/>
      <c r="J79" s="41"/>
      <c r="K79" s="41"/>
      <c r="L79" s="145"/>
      <c r="S79" s="39"/>
      <c r="T79" s="39"/>
      <c r="U79" s="39"/>
      <c r="V79" s="39"/>
      <c r="W79" s="39"/>
      <c r="X79" s="39"/>
      <c r="Y79" s="39"/>
      <c r="Z79" s="39"/>
      <c r="AA79" s="39"/>
      <c r="AB79" s="39"/>
      <c r="AC79" s="39"/>
      <c r="AD79" s="39"/>
      <c r="AE79" s="39"/>
    </row>
    <row r="80" spans="2:12" s="1" customFormat="1" ht="12" customHeight="1">
      <c r="B80" s="22"/>
      <c r="C80" s="33" t="s">
        <v>141</v>
      </c>
      <c r="D80" s="23"/>
      <c r="E80" s="23"/>
      <c r="F80" s="23"/>
      <c r="G80" s="23"/>
      <c r="H80" s="23"/>
      <c r="I80" s="23"/>
      <c r="J80" s="23"/>
      <c r="K80" s="23"/>
      <c r="L80" s="21"/>
    </row>
    <row r="81" spans="1:31" s="2" customFormat="1" ht="16.5" customHeight="1">
      <c r="A81" s="39"/>
      <c r="B81" s="40"/>
      <c r="C81" s="41"/>
      <c r="D81" s="41"/>
      <c r="E81" s="170" t="s">
        <v>2217</v>
      </c>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1070</v>
      </c>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6.5" customHeight="1">
      <c r="A83" s="39"/>
      <c r="B83" s="40"/>
      <c r="C83" s="41"/>
      <c r="D83" s="41"/>
      <c r="E83" s="70" t="str">
        <f>E11</f>
        <v>D.1.4.3 - Vytápění</v>
      </c>
      <c r="F83" s="41"/>
      <c r="G83" s="41"/>
      <c r="H83" s="41"/>
      <c r="I83" s="41"/>
      <c r="J83" s="41"/>
      <c r="K83" s="41"/>
      <c r="L83" s="145"/>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F14</f>
        <v>Kylešovice</v>
      </c>
      <c r="G85" s="41"/>
      <c r="H85" s="41"/>
      <c r="I85" s="33" t="s">
        <v>23</v>
      </c>
      <c r="J85" s="73" t="str">
        <f>IF(J14="","",J14)</f>
        <v>1. 2. 2023</v>
      </c>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40.05" customHeight="1">
      <c r="A87" s="39"/>
      <c r="B87" s="40"/>
      <c r="C87" s="33" t="s">
        <v>25</v>
      </c>
      <c r="D87" s="41"/>
      <c r="E87" s="41"/>
      <c r="F87" s="28" t="str">
        <f>E17</f>
        <v>statutární město Opava, Horní náměstí 69, Opava</v>
      </c>
      <c r="G87" s="41"/>
      <c r="H87" s="41"/>
      <c r="I87" s="33" t="s">
        <v>32</v>
      </c>
      <c r="J87" s="37" t="str">
        <f>E23</f>
        <v>Ing. František Fuk, Ladova 2, 586 01 Jihlava</v>
      </c>
      <c r="K87" s="41"/>
      <c r="L87" s="145"/>
      <c r="S87" s="39"/>
      <c r="T87" s="39"/>
      <c r="U87" s="39"/>
      <c r="V87" s="39"/>
      <c r="W87" s="39"/>
      <c r="X87" s="39"/>
      <c r="Y87" s="39"/>
      <c r="Z87" s="39"/>
      <c r="AA87" s="39"/>
      <c r="AB87" s="39"/>
      <c r="AC87" s="39"/>
      <c r="AD87" s="39"/>
      <c r="AE87" s="39"/>
    </row>
    <row r="88" spans="1:31" s="2" customFormat="1" ht="25.65" customHeight="1">
      <c r="A88" s="39"/>
      <c r="B88" s="40"/>
      <c r="C88" s="33" t="s">
        <v>30</v>
      </c>
      <c r="D88" s="41"/>
      <c r="E88" s="41"/>
      <c r="F88" s="28" t="str">
        <f>IF(E20="","",E20)</f>
        <v>Vyplň údaj</v>
      </c>
      <c r="G88" s="41"/>
      <c r="H88" s="41"/>
      <c r="I88" s="33" t="s">
        <v>36</v>
      </c>
      <c r="J88" s="37" t="str">
        <f>E26</f>
        <v>Agroprojekt Jihlava, spol. s.r.o.</v>
      </c>
      <c r="K88" s="41"/>
      <c r="L88" s="145"/>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41"/>
      <c r="J89" s="41"/>
      <c r="K89" s="41"/>
      <c r="L89" s="145"/>
      <c r="S89" s="39"/>
      <c r="T89" s="39"/>
      <c r="U89" s="39"/>
      <c r="V89" s="39"/>
      <c r="W89" s="39"/>
      <c r="X89" s="39"/>
      <c r="Y89" s="39"/>
      <c r="Z89" s="39"/>
      <c r="AA89" s="39"/>
      <c r="AB89" s="39"/>
      <c r="AC89" s="39"/>
      <c r="AD89" s="39"/>
      <c r="AE89" s="39"/>
    </row>
    <row r="90" spans="1:31" s="11" customFormat="1" ht="29.25" customHeight="1">
      <c r="A90" s="186"/>
      <c r="B90" s="187"/>
      <c r="C90" s="188" t="s">
        <v>161</v>
      </c>
      <c r="D90" s="189" t="s">
        <v>58</v>
      </c>
      <c r="E90" s="189" t="s">
        <v>54</v>
      </c>
      <c r="F90" s="189" t="s">
        <v>55</v>
      </c>
      <c r="G90" s="189" t="s">
        <v>162</v>
      </c>
      <c r="H90" s="189" t="s">
        <v>163</v>
      </c>
      <c r="I90" s="189" t="s">
        <v>164</v>
      </c>
      <c r="J90" s="190" t="s">
        <v>145</v>
      </c>
      <c r="K90" s="191" t="s">
        <v>165</v>
      </c>
      <c r="L90" s="192"/>
      <c r="M90" s="93" t="s">
        <v>19</v>
      </c>
      <c r="N90" s="94" t="s">
        <v>43</v>
      </c>
      <c r="O90" s="94" t="s">
        <v>166</v>
      </c>
      <c r="P90" s="94" t="s">
        <v>167</v>
      </c>
      <c r="Q90" s="94" t="s">
        <v>168</v>
      </c>
      <c r="R90" s="94" t="s">
        <v>169</v>
      </c>
      <c r="S90" s="94" t="s">
        <v>170</v>
      </c>
      <c r="T90" s="95" t="s">
        <v>171</v>
      </c>
      <c r="U90" s="186"/>
      <c r="V90" s="186"/>
      <c r="W90" s="186"/>
      <c r="X90" s="186"/>
      <c r="Y90" s="186"/>
      <c r="Z90" s="186"/>
      <c r="AA90" s="186"/>
      <c r="AB90" s="186"/>
      <c r="AC90" s="186"/>
      <c r="AD90" s="186"/>
      <c r="AE90" s="186"/>
    </row>
    <row r="91" spans="1:63" s="2" customFormat="1" ht="22.8" customHeight="1">
      <c r="A91" s="39"/>
      <c r="B91" s="40"/>
      <c r="C91" s="100" t="s">
        <v>172</v>
      </c>
      <c r="D91" s="41"/>
      <c r="E91" s="41"/>
      <c r="F91" s="41"/>
      <c r="G91" s="41"/>
      <c r="H91" s="41"/>
      <c r="I91" s="41"/>
      <c r="J91" s="193">
        <f>BK91</f>
        <v>0</v>
      </c>
      <c r="K91" s="41"/>
      <c r="L91" s="45"/>
      <c r="M91" s="96"/>
      <c r="N91" s="194"/>
      <c r="O91" s="97"/>
      <c r="P91" s="195">
        <f>P92</f>
        <v>0</v>
      </c>
      <c r="Q91" s="97"/>
      <c r="R91" s="195">
        <f>R92</f>
        <v>0.37521000000000004</v>
      </c>
      <c r="S91" s="97"/>
      <c r="T91" s="196">
        <f>T92</f>
        <v>0</v>
      </c>
      <c r="U91" s="39"/>
      <c r="V91" s="39"/>
      <c r="W91" s="39"/>
      <c r="X91" s="39"/>
      <c r="Y91" s="39"/>
      <c r="Z91" s="39"/>
      <c r="AA91" s="39"/>
      <c r="AB91" s="39"/>
      <c r="AC91" s="39"/>
      <c r="AD91" s="39"/>
      <c r="AE91" s="39"/>
      <c r="AT91" s="18" t="s">
        <v>72</v>
      </c>
      <c r="AU91" s="18" t="s">
        <v>146</v>
      </c>
      <c r="BK91" s="197">
        <f>BK92</f>
        <v>0</v>
      </c>
    </row>
    <row r="92" spans="1:63" s="12" customFormat="1" ht="25.9" customHeight="1">
      <c r="A92" s="12"/>
      <c r="B92" s="198"/>
      <c r="C92" s="199"/>
      <c r="D92" s="200" t="s">
        <v>72</v>
      </c>
      <c r="E92" s="201" t="s">
        <v>733</v>
      </c>
      <c r="F92" s="201" t="s">
        <v>3343</v>
      </c>
      <c r="G92" s="199"/>
      <c r="H92" s="199"/>
      <c r="I92" s="202"/>
      <c r="J92" s="203">
        <f>BK92</f>
        <v>0</v>
      </c>
      <c r="K92" s="199"/>
      <c r="L92" s="204"/>
      <c r="M92" s="205"/>
      <c r="N92" s="206"/>
      <c r="O92" s="206"/>
      <c r="P92" s="207">
        <f>P93+P96+P100+P108+P119</f>
        <v>0</v>
      </c>
      <c r="Q92" s="206"/>
      <c r="R92" s="207">
        <f>R93+R96+R100+R108+R119</f>
        <v>0.37521000000000004</v>
      </c>
      <c r="S92" s="206"/>
      <c r="T92" s="208">
        <f>T93+T96+T100+T108+T119</f>
        <v>0</v>
      </c>
      <c r="U92" s="12"/>
      <c r="V92" s="12"/>
      <c r="W92" s="12"/>
      <c r="X92" s="12"/>
      <c r="Y92" s="12"/>
      <c r="Z92" s="12"/>
      <c r="AA92" s="12"/>
      <c r="AB92" s="12"/>
      <c r="AC92" s="12"/>
      <c r="AD92" s="12"/>
      <c r="AE92" s="12"/>
      <c r="AR92" s="209" t="s">
        <v>83</v>
      </c>
      <c r="AT92" s="210" t="s">
        <v>72</v>
      </c>
      <c r="AU92" s="210" t="s">
        <v>73</v>
      </c>
      <c r="AY92" s="209" t="s">
        <v>175</v>
      </c>
      <c r="BK92" s="211">
        <f>BK93+BK96+BK100+BK108+BK119</f>
        <v>0</v>
      </c>
    </row>
    <row r="93" spans="1:63" s="12" customFormat="1" ht="22.8" customHeight="1">
      <c r="A93" s="12"/>
      <c r="B93" s="198"/>
      <c r="C93" s="199"/>
      <c r="D93" s="200" t="s">
        <v>72</v>
      </c>
      <c r="E93" s="212" t="s">
        <v>2612</v>
      </c>
      <c r="F93" s="212" t="s">
        <v>3344</v>
      </c>
      <c r="G93" s="199"/>
      <c r="H93" s="199"/>
      <c r="I93" s="202"/>
      <c r="J93" s="213">
        <f>BK93</f>
        <v>0</v>
      </c>
      <c r="K93" s="199"/>
      <c r="L93" s="204"/>
      <c r="M93" s="205"/>
      <c r="N93" s="206"/>
      <c r="O93" s="206"/>
      <c r="P93" s="207">
        <f>SUM(P94:P95)</f>
        <v>0</v>
      </c>
      <c r="Q93" s="206"/>
      <c r="R93" s="207">
        <f>SUM(R94:R95)</f>
        <v>0.0005</v>
      </c>
      <c r="S93" s="206"/>
      <c r="T93" s="208">
        <f>SUM(T94:T95)</f>
        <v>0</v>
      </c>
      <c r="U93" s="12"/>
      <c r="V93" s="12"/>
      <c r="W93" s="12"/>
      <c r="X93" s="12"/>
      <c r="Y93" s="12"/>
      <c r="Z93" s="12"/>
      <c r="AA93" s="12"/>
      <c r="AB93" s="12"/>
      <c r="AC93" s="12"/>
      <c r="AD93" s="12"/>
      <c r="AE93" s="12"/>
      <c r="AR93" s="209" t="s">
        <v>83</v>
      </c>
      <c r="AT93" s="210" t="s">
        <v>72</v>
      </c>
      <c r="AU93" s="210" t="s">
        <v>81</v>
      </c>
      <c r="AY93" s="209" t="s">
        <v>175</v>
      </c>
      <c r="BK93" s="211">
        <f>SUM(BK94:BK95)</f>
        <v>0</v>
      </c>
    </row>
    <row r="94" spans="1:65" s="2" customFormat="1" ht="24.15" customHeight="1">
      <c r="A94" s="39"/>
      <c r="B94" s="40"/>
      <c r="C94" s="214" t="s">
        <v>81</v>
      </c>
      <c r="D94" s="214" t="s">
        <v>177</v>
      </c>
      <c r="E94" s="215" t="s">
        <v>3345</v>
      </c>
      <c r="F94" s="216" t="s">
        <v>3346</v>
      </c>
      <c r="G94" s="217" t="s">
        <v>342</v>
      </c>
      <c r="H94" s="218">
        <v>5</v>
      </c>
      <c r="I94" s="219"/>
      <c r="J94" s="220">
        <f>ROUND(I94*H94,2)</f>
        <v>0</v>
      </c>
      <c r="K94" s="221"/>
      <c r="L94" s="45"/>
      <c r="M94" s="222" t="s">
        <v>19</v>
      </c>
      <c r="N94" s="223" t="s">
        <v>44</v>
      </c>
      <c r="O94" s="85"/>
      <c r="P94" s="224">
        <f>O94*H94</f>
        <v>0</v>
      </c>
      <c r="Q94" s="224">
        <v>0</v>
      </c>
      <c r="R94" s="224">
        <f>Q94*H94</f>
        <v>0</v>
      </c>
      <c r="S94" s="224">
        <v>0</v>
      </c>
      <c r="T94" s="225">
        <f>S94*H94</f>
        <v>0</v>
      </c>
      <c r="U94" s="39"/>
      <c r="V94" s="39"/>
      <c r="W94" s="39"/>
      <c r="X94" s="39"/>
      <c r="Y94" s="39"/>
      <c r="Z94" s="39"/>
      <c r="AA94" s="39"/>
      <c r="AB94" s="39"/>
      <c r="AC94" s="39"/>
      <c r="AD94" s="39"/>
      <c r="AE94" s="39"/>
      <c r="AR94" s="226" t="s">
        <v>296</v>
      </c>
      <c r="AT94" s="226" t="s">
        <v>177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296</v>
      </c>
      <c r="BM94" s="226" t="s">
        <v>3347</v>
      </c>
    </row>
    <row r="95" spans="1:65" s="2" customFormat="1" ht="33" customHeight="1">
      <c r="A95" s="39"/>
      <c r="B95" s="40"/>
      <c r="C95" s="267" t="s">
        <v>83</v>
      </c>
      <c r="D95" s="267" t="s">
        <v>307</v>
      </c>
      <c r="E95" s="268" t="s">
        <v>3348</v>
      </c>
      <c r="F95" s="269" t="s">
        <v>3349</v>
      </c>
      <c r="G95" s="270" t="s">
        <v>342</v>
      </c>
      <c r="H95" s="271">
        <v>5</v>
      </c>
      <c r="I95" s="272"/>
      <c r="J95" s="273">
        <f>ROUND(I95*H95,2)</f>
        <v>0</v>
      </c>
      <c r="K95" s="274"/>
      <c r="L95" s="275"/>
      <c r="M95" s="276" t="s">
        <v>19</v>
      </c>
      <c r="N95" s="277" t="s">
        <v>44</v>
      </c>
      <c r="O95" s="85"/>
      <c r="P95" s="224">
        <f>O95*H95</f>
        <v>0</v>
      </c>
      <c r="Q95" s="224">
        <v>0.0001</v>
      </c>
      <c r="R95" s="224">
        <f>Q95*H95</f>
        <v>0.0005</v>
      </c>
      <c r="S95" s="224">
        <v>0</v>
      </c>
      <c r="T95" s="225">
        <f>S95*H95</f>
        <v>0</v>
      </c>
      <c r="U95" s="39"/>
      <c r="V95" s="39"/>
      <c r="W95" s="39"/>
      <c r="X95" s="39"/>
      <c r="Y95" s="39"/>
      <c r="Z95" s="39"/>
      <c r="AA95" s="39"/>
      <c r="AB95" s="39"/>
      <c r="AC95" s="39"/>
      <c r="AD95" s="39"/>
      <c r="AE95" s="39"/>
      <c r="AR95" s="226" t="s">
        <v>396</v>
      </c>
      <c r="AT95" s="226" t="s">
        <v>307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296</v>
      </c>
      <c r="BM95" s="226" t="s">
        <v>3350</v>
      </c>
    </row>
    <row r="96" spans="1:63" s="12" customFormat="1" ht="22.8" customHeight="1">
      <c r="A96" s="12"/>
      <c r="B96" s="198"/>
      <c r="C96" s="199"/>
      <c r="D96" s="200" t="s">
        <v>72</v>
      </c>
      <c r="E96" s="212" t="s">
        <v>3351</v>
      </c>
      <c r="F96" s="212" t="s">
        <v>3352</v>
      </c>
      <c r="G96" s="199"/>
      <c r="H96" s="199"/>
      <c r="I96" s="202"/>
      <c r="J96" s="213">
        <f>BK96</f>
        <v>0</v>
      </c>
      <c r="K96" s="199"/>
      <c r="L96" s="204"/>
      <c r="M96" s="205"/>
      <c r="N96" s="206"/>
      <c r="O96" s="206"/>
      <c r="P96" s="207">
        <f>SUM(P97:P99)</f>
        <v>0</v>
      </c>
      <c r="Q96" s="206"/>
      <c r="R96" s="207">
        <f>SUM(R97:R99)</f>
        <v>0.11272</v>
      </c>
      <c r="S96" s="206"/>
      <c r="T96" s="208">
        <f>SUM(T97:T99)</f>
        <v>0</v>
      </c>
      <c r="U96" s="12"/>
      <c r="V96" s="12"/>
      <c r="W96" s="12"/>
      <c r="X96" s="12"/>
      <c r="Y96" s="12"/>
      <c r="Z96" s="12"/>
      <c r="AA96" s="12"/>
      <c r="AB96" s="12"/>
      <c r="AC96" s="12"/>
      <c r="AD96" s="12"/>
      <c r="AE96" s="12"/>
      <c r="AR96" s="209" t="s">
        <v>83</v>
      </c>
      <c r="AT96" s="210" t="s">
        <v>72</v>
      </c>
      <c r="AU96" s="210" t="s">
        <v>81</v>
      </c>
      <c r="AY96" s="209" t="s">
        <v>175</v>
      </c>
      <c r="BK96" s="211">
        <f>SUM(BK97:BK99)</f>
        <v>0</v>
      </c>
    </row>
    <row r="97" spans="1:65" s="2" customFormat="1" ht="33" customHeight="1">
      <c r="A97" s="39"/>
      <c r="B97" s="40"/>
      <c r="C97" s="214" t="s">
        <v>191</v>
      </c>
      <c r="D97" s="214" t="s">
        <v>177</v>
      </c>
      <c r="E97" s="215" t="s">
        <v>3353</v>
      </c>
      <c r="F97" s="216" t="s">
        <v>3354</v>
      </c>
      <c r="G97" s="217" t="s">
        <v>1053</v>
      </c>
      <c r="H97" s="218">
        <v>1</v>
      </c>
      <c r="I97" s="219"/>
      <c r="J97" s="220">
        <f>ROUND(I97*H97,2)</f>
        <v>0</v>
      </c>
      <c r="K97" s="221"/>
      <c r="L97" s="45"/>
      <c r="M97" s="222" t="s">
        <v>19</v>
      </c>
      <c r="N97" s="223" t="s">
        <v>44</v>
      </c>
      <c r="O97" s="85"/>
      <c r="P97" s="224">
        <f>O97*H97</f>
        <v>0</v>
      </c>
      <c r="Q97" s="224">
        <v>0.00272</v>
      </c>
      <c r="R97" s="224">
        <f>Q97*H97</f>
        <v>0.00272</v>
      </c>
      <c r="S97" s="224">
        <v>0</v>
      </c>
      <c r="T97" s="225">
        <f>S97*H97</f>
        <v>0</v>
      </c>
      <c r="U97" s="39"/>
      <c r="V97" s="39"/>
      <c r="W97" s="39"/>
      <c r="X97" s="39"/>
      <c r="Y97" s="39"/>
      <c r="Z97" s="39"/>
      <c r="AA97" s="39"/>
      <c r="AB97" s="39"/>
      <c r="AC97" s="39"/>
      <c r="AD97" s="39"/>
      <c r="AE97" s="39"/>
      <c r="AR97" s="226" t="s">
        <v>296</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296</v>
      </c>
      <c r="BM97" s="226" t="s">
        <v>3355</v>
      </c>
    </row>
    <row r="98" spans="1:65" s="2" customFormat="1" ht="21.75" customHeight="1">
      <c r="A98" s="39"/>
      <c r="B98" s="40"/>
      <c r="C98" s="214" t="s">
        <v>212</v>
      </c>
      <c r="D98" s="214" t="s">
        <v>177</v>
      </c>
      <c r="E98" s="215" t="s">
        <v>3356</v>
      </c>
      <c r="F98" s="216" t="s">
        <v>3357</v>
      </c>
      <c r="G98" s="217" t="s">
        <v>281</v>
      </c>
      <c r="H98" s="218">
        <v>0.113</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296</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296</v>
      </c>
      <c r="BM98" s="226" t="s">
        <v>3358</v>
      </c>
    </row>
    <row r="99" spans="1:65" s="2" customFormat="1" ht="76.35" customHeight="1">
      <c r="A99" s="39"/>
      <c r="B99" s="40"/>
      <c r="C99" s="214" t="s">
        <v>181</v>
      </c>
      <c r="D99" s="214" t="s">
        <v>177</v>
      </c>
      <c r="E99" s="215" t="s">
        <v>3359</v>
      </c>
      <c r="F99" s="216" t="s">
        <v>3360</v>
      </c>
      <c r="G99" s="217" t="s">
        <v>3361</v>
      </c>
      <c r="H99" s="218">
        <v>1</v>
      </c>
      <c r="I99" s="219"/>
      <c r="J99" s="220">
        <f>ROUND(I99*H99,2)</f>
        <v>0</v>
      </c>
      <c r="K99" s="221"/>
      <c r="L99" s="45"/>
      <c r="M99" s="222" t="s">
        <v>19</v>
      </c>
      <c r="N99" s="223" t="s">
        <v>44</v>
      </c>
      <c r="O99" s="85"/>
      <c r="P99" s="224">
        <f>O99*H99</f>
        <v>0</v>
      </c>
      <c r="Q99" s="224">
        <v>0.11</v>
      </c>
      <c r="R99" s="224">
        <f>Q99*H99</f>
        <v>0.11</v>
      </c>
      <c r="S99" s="224">
        <v>0</v>
      </c>
      <c r="T99" s="225">
        <f>S99*H99</f>
        <v>0</v>
      </c>
      <c r="U99" s="39"/>
      <c r="V99" s="39"/>
      <c r="W99" s="39"/>
      <c r="X99" s="39"/>
      <c r="Y99" s="39"/>
      <c r="Z99" s="39"/>
      <c r="AA99" s="39"/>
      <c r="AB99" s="39"/>
      <c r="AC99" s="39"/>
      <c r="AD99" s="39"/>
      <c r="AE99" s="39"/>
      <c r="AR99" s="226" t="s">
        <v>296</v>
      </c>
      <c r="AT99" s="226" t="s">
        <v>177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296</v>
      </c>
      <c r="BM99" s="226" t="s">
        <v>3362</v>
      </c>
    </row>
    <row r="100" spans="1:63" s="12" customFormat="1" ht="22.8" customHeight="1">
      <c r="A100" s="12"/>
      <c r="B100" s="198"/>
      <c r="C100" s="199"/>
      <c r="D100" s="200" t="s">
        <v>72</v>
      </c>
      <c r="E100" s="212" t="s">
        <v>3363</v>
      </c>
      <c r="F100" s="212" t="s">
        <v>3364</v>
      </c>
      <c r="G100" s="199"/>
      <c r="H100" s="199"/>
      <c r="I100" s="202"/>
      <c r="J100" s="213">
        <f>BK100</f>
        <v>0</v>
      </c>
      <c r="K100" s="199"/>
      <c r="L100" s="204"/>
      <c r="M100" s="205"/>
      <c r="N100" s="206"/>
      <c r="O100" s="206"/>
      <c r="P100" s="207">
        <f>SUM(P101:P107)</f>
        <v>0</v>
      </c>
      <c r="Q100" s="206"/>
      <c r="R100" s="207">
        <f>SUM(R101:R107)</f>
        <v>0.05151000000000001</v>
      </c>
      <c r="S100" s="206"/>
      <c r="T100" s="208">
        <f>SUM(T101:T107)</f>
        <v>0</v>
      </c>
      <c r="U100" s="12"/>
      <c r="V100" s="12"/>
      <c r="W100" s="12"/>
      <c r="X100" s="12"/>
      <c r="Y100" s="12"/>
      <c r="Z100" s="12"/>
      <c r="AA100" s="12"/>
      <c r="AB100" s="12"/>
      <c r="AC100" s="12"/>
      <c r="AD100" s="12"/>
      <c r="AE100" s="12"/>
      <c r="AR100" s="209" t="s">
        <v>83</v>
      </c>
      <c r="AT100" s="210" t="s">
        <v>72</v>
      </c>
      <c r="AU100" s="210" t="s">
        <v>81</v>
      </c>
      <c r="AY100" s="209" t="s">
        <v>175</v>
      </c>
      <c r="BK100" s="211">
        <f>SUM(BK101:BK107)</f>
        <v>0</v>
      </c>
    </row>
    <row r="101" spans="1:65" s="2" customFormat="1" ht="24.15" customHeight="1">
      <c r="A101" s="39"/>
      <c r="B101" s="40"/>
      <c r="C101" s="214" t="s">
        <v>223</v>
      </c>
      <c r="D101" s="214" t="s">
        <v>177</v>
      </c>
      <c r="E101" s="215" t="s">
        <v>3365</v>
      </c>
      <c r="F101" s="216" t="s">
        <v>3366</v>
      </c>
      <c r="G101" s="217" t="s">
        <v>342</v>
      </c>
      <c r="H101" s="218">
        <v>64</v>
      </c>
      <c r="I101" s="219"/>
      <c r="J101" s="220">
        <f>ROUND(I101*H101,2)</f>
        <v>0</v>
      </c>
      <c r="K101" s="221"/>
      <c r="L101" s="45"/>
      <c r="M101" s="222" t="s">
        <v>19</v>
      </c>
      <c r="N101" s="223" t="s">
        <v>44</v>
      </c>
      <c r="O101" s="85"/>
      <c r="P101" s="224">
        <f>O101*H101</f>
        <v>0</v>
      </c>
      <c r="Q101" s="224">
        <v>0.00048390625</v>
      </c>
      <c r="R101" s="224">
        <f>Q101*H101</f>
        <v>0.03097</v>
      </c>
      <c r="S101" s="224">
        <v>0</v>
      </c>
      <c r="T101" s="225">
        <f>S101*H101</f>
        <v>0</v>
      </c>
      <c r="U101" s="39"/>
      <c r="V101" s="39"/>
      <c r="W101" s="39"/>
      <c r="X101" s="39"/>
      <c r="Y101" s="39"/>
      <c r="Z101" s="39"/>
      <c r="AA101" s="39"/>
      <c r="AB101" s="39"/>
      <c r="AC101" s="39"/>
      <c r="AD101" s="39"/>
      <c r="AE101" s="39"/>
      <c r="AR101" s="226" t="s">
        <v>296</v>
      </c>
      <c r="AT101" s="226" t="s">
        <v>177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296</v>
      </c>
      <c r="BM101" s="226" t="s">
        <v>3367</v>
      </c>
    </row>
    <row r="102" spans="1:65" s="2" customFormat="1" ht="24.15" customHeight="1">
      <c r="A102" s="39"/>
      <c r="B102" s="40"/>
      <c r="C102" s="214" t="s">
        <v>231</v>
      </c>
      <c r="D102" s="214" t="s">
        <v>177</v>
      </c>
      <c r="E102" s="215" t="s">
        <v>3368</v>
      </c>
      <c r="F102" s="216" t="s">
        <v>3369</v>
      </c>
      <c r="G102" s="217" t="s">
        <v>342</v>
      </c>
      <c r="H102" s="218">
        <v>21</v>
      </c>
      <c r="I102" s="219"/>
      <c r="J102" s="220">
        <f>ROUND(I102*H102,2)</f>
        <v>0</v>
      </c>
      <c r="K102" s="221"/>
      <c r="L102" s="45"/>
      <c r="M102" s="222" t="s">
        <v>19</v>
      </c>
      <c r="N102" s="223" t="s">
        <v>44</v>
      </c>
      <c r="O102" s="85"/>
      <c r="P102" s="224">
        <f>O102*H102</f>
        <v>0</v>
      </c>
      <c r="Q102" s="224">
        <v>0.00074952380952381</v>
      </c>
      <c r="R102" s="224">
        <f>Q102*H102</f>
        <v>0.015740000000000007</v>
      </c>
      <c r="S102" s="224">
        <v>0</v>
      </c>
      <c r="T102" s="225">
        <f>S102*H102</f>
        <v>0</v>
      </c>
      <c r="U102" s="39"/>
      <c r="V102" s="39"/>
      <c r="W102" s="39"/>
      <c r="X102" s="39"/>
      <c r="Y102" s="39"/>
      <c r="Z102" s="39"/>
      <c r="AA102" s="39"/>
      <c r="AB102" s="39"/>
      <c r="AC102" s="39"/>
      <c r="AD102" s="39"/>
      <c r="AE102" s="39"/>
      <c r="AR102" s="226" t="s">
        <v>296</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296</v>
      </c>
      <c r="BM102" s="226" t="s">
        <v>3370</v>
      </c>
    </row>
    <row r="103" spans="1:65" s="2" customFormat="1" ht="24.15" customHeight="1">
      <c r="A103" s="39"/>
      <c r="B103" s="40"/>
      <c r="C103" s="214" t="s">
        <v>239</v>
      </c>
      <c r="D103" s="214" t="s">
        <v>177</v>
      </c>
      <c r="E103" s="215" t="s">
        <v>3371</v>
      </c>
      <c r="F103" s="216" t="s">
        <v>3372</v>
      </c>
      <c r="G103" s="217" t="s">
        <v>358</v>
      </c>
      <c r="H103" s="218">
        <v>18</v>
      </c>
      <c r="I103" s="219"/>
      <c r="J103" s="220">
        <f>ROUND(I103*H103,2)</f>
        <v>0</v>
      </c>
      <c r="K103" s="221"/>
      <c r="L103" s="45"/>
      <c r="M103" s="222" t="s">
        <v>19</v>
      </c>
      <c r="N103" s="223" t="s">
        <v>44</v>
      </c>
      <c r="O103" s="85"/>
      <c r="P103" s="224">
        <f>O103*H103</f>
        <v>0</v>
      </c>
      <c r="Q103" s="224">
        <v>1.22222222222222E-05</v>
      </c>
      <c r="R103" s="224">
        <f>Q103*H103</f>
        <v>0.0002199999999999996</v>
      </c>
      <c r="S103" s="224">
        <v>0</v>
      </c>
      <c r="T103" s="225">
        <f>S103*H103</f>
        <v>0</v>
      </c>
      <c r="U103" s="39"/>
      <c r="V103" s="39"/>
      <c r="W103" s="39"/>
      <c r="X103" s="39"/>
      <c r="Y103" s="39"/>
      <c r="Z103" s="39"/>
      <c r="AA103" s="39"/>
      <c r="AB103" s="39"/>
      <c r="AC103" s="39"/>
      <c r="AD103" s="39"/>
      <c r="AE103" s="39"/>
      <c r="AR103" s="226" t="s">
        <v>296</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296</v>
      </c>
      <c r="BM103" s="226" t="s">
        <v>3373</v>
      </c>
    </row>
    <row r="104" spans="1:65" s="2" customFormat="1" ht="16.5" customHeight="1">
      <c r="A104" s="39"/>
      <c r="B104" s="40"/>
      <c r="C104" s="214" t="s">
        <v>246</v>
      </c>
      <c r="D104" s="214" t="s">
        <v>177</v>
      </c>
      <c r="E104" s="215" t="s">
        <v>3374</v>
      </c>
      <c r="F104" s="216" t="s">
        <v>3375</v>
      </c>
      <c r="G104" s="217" t="s">
        <v>342</v>
      </c>
      <c r="H104" s="218">
        <v>85</v>
      </c>
      <c r="I104" s="219"/>
      <c r="J104" s="220">
        <f>ROUND(I104*H104,2)</f>
        <v>0</v>
      </c>
      <c r="K104" s="221"/>
      <c r="L104" s="45"/>
      <c r="M104" s="222" t="s">
        <v>19</v>
      </c>
      <c r="N104" s="223" t="s">
        <v>44</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296</v>
      </c>
      <c r="AT104" s="226" t="s">
        <v>177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296</v>
      </c>
      <c r="BM104" s="226" t="s">
        <v>3376</v>
      </c>
    </row>
    <row r="105" spans="1:65" s="2" customFormat="1" ht="37.8" customHeight="1">
      <c r="A105" s="39"/>
      <c r="B105" s="40"/>
      <c r="C105" s="214" t="s">
        <v>259</v>
      </c>
      <c r="D105" s="214" t="s">
        <v>177</v>
      </c>
      <c r="E105" s="215" t="s">
        <v>3377</v>
      </c>
      <c r="F105" s="216" t="s">
        <v>3378</v>
      </c>
      <c r="G105" s="217" t="s">
        <v>342</v>
      </c>
      <c r="H105" s="218">
        <v>73</v>
      </c>
      <c r="I105" s="219"/>
      <c r="J105" s="220">
        <f>ROUND(I105*H105,2)</f>
        <v>0</v>
      </c>
      <c r="K105" s="221"/>
      <c r="L105" s="45"/>
      <c r="M105" s="222" t="s">
        <v>19</v>
      </c>
      <c r="N105" s="223" t="s">
        <v>44</v>
      </c>
      <c r="O105" s="85"/>
      <c r="P105" s="224">
        <f>O105*H105</f>
        <v>0</v>
      </c>
      <c r="Q105" s="224">
        <v>4.65753424657534E-05</v>
      </c>
      <c r="R105" s="224">
        <f>Q105*H105</f>
        <v>0.0033999999999999985</v>
      </c>
      <c r="S105" s="224">
        <v>0</v>
      </c>
      <c r="T105" s="225">
        <f>S105*H105</f>
        <v>0</v>
      </c>
      <c r="U105" s="39"/>
      <c r="V105" s="39"/>
      <c r="W105" s="39"/>
      <c r="X105" s="39"/>
      <c r="Y105" s="39"/>
      <c r="Z105" s="39"/>
      <c r="AA105" s="39"/>
      <c r="AB105" s="39"/>
      <c r="AC105" s="39"/>
      <c r="AD105" s="39"/>
      <c r="AE105" s="39"/>
      <c r="AR105" s="226" t="s">
        <v>296</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296</v>
      </c>
      <c r="BM105" s="226" t="s">
        <v>3379</v>
      </c>
    </row>
    <row r="106" spans="1:65" s="2" customFormat="1" ht="37.8" customHeight="1">
      <c r="A106" s="39"/>
      <c r="B106" s="40"/>
      <c r="C106" s="214" t="s">
        <v>266</v>
      </c>
      <c r="D106" s="214" t="s">
        <v>177</v>
      </c>
      <c r="E106" s="215" t="s">
        <v>3380</v>
      </c>
      <c r="F106" s="216" t="s">
        <v>3381</v>
      </c>
      <c r="G106" s="217" t="s">
        <v>342</v>
      </c>
      <c r="H106" s="218">
        <v>6</v>
      </c>
      <c r="I106" s="219"/>
      <c r="J106" s="220">
        <f>ROUND(I106*H106,2)</f>
        <v>0</v>
      </c>
      <c r="K106" s="221"/>
      <c r="L106" s="45"/>
      <c r="M106" s="222" t="s">
        <v>19</v>
      </c>
      <c r="N106" s="223" t="s">
        <v>44</v>
      </c>
      <c r="O106" s="85"/>
      <c r="P106" s="224">
        <f>O106*H106</f>
        <v>0</v>
      </c>
      <c r="Q106" s="224">
        <v>0.000196666666666667</v>
      </c>
      <c r="R106" s="224">
        <f>Q106*H106</f>
        <v>0.001180000000000002</v>
      </c>
      <c r="S106" s="224">
        <v>0</v>
      </c>
      <c r="T106" s="225">
        <f>S106*H106</f>
        <v>0</v>
      </c>
      <c r="U106" s="39"/>
      <c r="V106" s="39"/>
      <c r="W106" s="39"/>
      <c r="X106" s="39"/>
      <c r="Y106" s="39"/>
      <c r="Z106" s="39"/>
      <c r="AA106" s="39"/>
      <c r="AB106" s="39"/>
      <c r="AC106" s="39"/>
      <c r="AD106" s="39"/>
      <c r="AE106" s="39"/>
      <c r="AR106" s="226" t="s">
        <v>296</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296</v>
      </c>
      <c r="BM106" s="226" t="s">
        <v>3382</v>
      </c>
    </row>
    <row r="107" spans="1:65" s="2" customFormat="1" ht="24.15" customHeight="1">
      <c r="A107" s="39"/>
      <c r="B107" s="40"/>
      <c r="C107" s="214" t="s">
        <v>272</v>
      </c>
      <c r="D107" s="214" t="s">
        <v>177</v>
      </c>
      <c r="E107" s="215" t="s">
        <v>3383</v>
      </c>
      <c r="F107" s="216" t="s">
        <v>3384</v>
      </c>
      <c r="G107" s="217" t="s">
        <v>281</v>
      </c>
      <c r="H107" s="218">
        <v>0.052</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296</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296</v>
      </c>
      <c r="BM107" s="226" t="s">
        <v>3385</v>
      </c>
    </row>
    <row r="108" spans="1:63" s="12" customFormat="1" ht="22.8" customHeight="1">
      <c r="A108" s="12"/>
      <c r="B108" s="198"/>
      <c r="C108" s="199"/>
      <c r="D108" s="200" t="s">
        <v>72</v>
      </c>
      <c r="E108" s="212" t="s">
        <v>3386</v>
      </c>
      <c r="F108" s="212" t="s">
        <v>3387</v>
      </c>
      <c r="G108" s="199"/>
      <c r="H108" s="199"/>
      <c r="I108" s="202"/>
      <c r="J108" s="213">
        <f>BK108</f>
        <v>0</v>
      </c>
      <c r="K108" s="199"/>
      <c r="L108" s="204"/>
      <c r="M108" s="205"/>
      <c r="N108" s="206"/>
      <c r="O108" s="206"/>
      <c r="P108" s="207">
        <f>SUM(P109:P118)</f>
        <v>0</v>
      </c>
      <c r="Q108" s="206"/>
      <c r="R108" s="207">
        <f>SUM(R109:R118)</f>
        <v>0.015020000000000002</v>
      </c>
      <c r="S108" s="206"/>
      <c r="T108" s="208">
        <f>SUM(T109:T118)</f>
        <v>0</v>
      </c>
      <c r="U108" s="12"/>
      <c r="V108" s="12"/>
      <c r="W108" s="12"/>
      <c r="X108" s="12"/>
      <c r="Y108" s="12"/>
      <c r="Z108" s="12"/>
      <c r="AA108" s="12"/>
      <c r="AB108" s="12"/>
      <c r="AC108" s="12"/>
      <c r="AD108" s="12"/>
      <c r="AE108" s="12"/>
      <c r="AR108" s="209" t="s">
        <v>83</v>
      </c>
      <c r="AT108" s="210" t="s">
        <v>72</v>
      </c>
      <c r="AU108" s="210" t="s">
        <v>81</v>
      </c>
      <c r="AY108" s="209" t="s">
        <v>175</v>
      </c>
      <c r="BK108" s="211">
        <f>SUM(BK109:BK118)</f>
        <v>0</v>
      </c>
    </row>
    <row r="109" spans="1:65" s="2" customFormat="1" ht="24.15" customHeight="1">
      <c r="A109" s="39"/>
      <c r="B109" s="40"/>
      <c r="C109" s="214" t="s">
        <v>278</v>
      </c>
      <c r="D109" s="214" t="s">
        <v>177</v>
      </c>
      <c r="E109" s="215" t="s">
        <v>3388</v>
      </c>
      <c r="F109" s="216" t="s">
        <v>3389</v>
      </c>
      <c r="G109" s="217" t="s">
        <v>358</v>
      </c>
      <c r="H109" s="218">
        <v>2</v>
      </c>
      <c r="I109" s="219"/>
      <c r="J109" s="220">
        <f>ROUND(I109*H109,2)</f>
        <v>0</v>
      </c>
      <c r="K109" s="221"/>
      <c r="L109" s="45"/>
      <c r="M109" s="222" t="s">
        <v>19</v>
      </c>
      <c r="N109" s="223" t="s">
        <v>44</v>
      </c>
      <c r="O109" s="85"/>
      <c r="P109" s="224">
        <f>O109*H109</f>
        <v>0</v>
      </c>
      <c r="Q109" s="224">
        <v>0.00023</v>
      </c>
      <c r="R109" s="224">
        <f>Q109*H109</f>
        <v>0.00046</v>
      </c>
      <c r="S109" s="224">
        <v>0</v>
      </c>
      <c r="T109" s="225">
        <f>S109*H109</f>
        <v>0</v>
      </c>
      <c r="U109" s="39"/>
      <c r="V109" s="39"/>
      <c r="W109" s="39"/>
      <c r="X109" s="39"/>
      <c r="Y109" s="39"/>
      <c r="Z109" s="39"/>
      <c r="AA109" s="39"/>
      <c r="AB109" s="39"/>
      <c r="AC109" s="39"/>
      <c r="AD109" s="39"/>
      <c r="AE109" s="39"/>
      <c r="AR109" s="226" t="s">
        <v>296</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296</v>
      </c>
      <c r="BM109" s="226" t="s">
        <v>3390</v>
      </c>
    </row>
    <row r="110" spans="1:65" s="2" customFormat="1" ht="24.15" customHeight="1">
      <c r="A110" s="39"/>
      <c r="B110" s="40"/>
      <c r="C110" s="214" t="s">
        <v>285</v>
      </c>
      <c r="D110" s="214" t="s">
        <v>177</v>
      </c>
      <c r="E110" s="215" t="s">
        <v>3391</v>
      </c>
      <c r="F110" s="216" t="s">
        <v>3392</v>
      </c>
      <c r="G110" s="217" t="s">
        <v>358</v>
      </c>
      <c r="H110" s="218">
        <v>6</v>
      </c>
      <c r="I110" s="219"/>
      <c r="J110" s="220">
        <f>ROUND(I110*H110,2)</f>
        <v>0</v>
      </c>
      <c r="K110" s="221"/>
      <c r="L110" s="45"/>
      <c r="M110" s="222" t="s">
        <v>19</v>
      </c>
      <c r="N110" s="223" t="s">
        <v>44</v>
      </c>
      <c r="O110" s="85"/>
      <c r="P110" s="224">
        <f>O110*H110</f>
        <v>0</v>
      </c>
      <c r="Q110" s="224">
        <v>0.00014</v>
      </c>
      <c r="R110" s="224">
        <f>Q110*H110</f>
        <v>0.0008399999999999999</v>
      </c>
      <c r="S110" s="224">
        <v>0</v>
      </c>
      <c r="T110" s="225">
        <f>S110*H110</f>
        <v>0</v>
      </c>
      <c r="U110" s="39"/>
      <c r="V110" s="39"/>
      <c r="W110" s="39"/>
      <c r="X110" s="39"/>
      <c r="Y110" s="39"/>
      <c r="Z110" s="39"/>
      <c r="AA110" s="39"/>
      <c r="AB110" s="39"/>
      <c r="AC110" s="39"/>
      <c r="AD110" s="39"/>
      <c r="AE110" s="39"/>
      <c r="AR110" s="226" t="s">
        <v>296</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296</v>
      </c>
      <c r="BM110" s="226" t="s">
        <v>3393</v>
      </c>
    </row>
    <row r="111" spans="1:65" s="2" customFormat="1" ht="24.15" customHeight="1">
      <c r="A111" s="39"/>
      <c r="B111" s="40"/>
      <c r="C111" s="214" t="s">
        <v>8</v>
      </c>
      <c r="D111" s="214" t="s">
        <v>177</v>
      </c>
      <c r="E111" s="215" t="s">
        <v>3394</v>
      </c>
      <c r="F111" s="216" t="s">
        <v>3395</v>
      </c>
      <c r="G111" s="217" t="s">
        <v>358</v>
      </c>
      <c r="H111" s="218">
        <v>1</v>
      </c>
      <c r="I111" s="219"/>
      <c r="J111" s="220">
        <f>ROUND(I111*H111,2)</f>
        <v>0</v>
      </c>
      <c r="K111" s="221"/>
      <c r="L111" s="45"/>
      <c r="M111" s="222" t="s">
        <v>19</v>
      </c>
      <c r="N111" s="223" t="s">
        <v>44</v>
      </c>
      <c r="O111" s="85"/>
      <c r="P111" s="224">
        <f>O111*H111</f>
        <v>0</v>
      </c>
      <c r="Q111" s="224">
        <v>0.00036</v>
      </c>
      <c r="R111" s="224">
        <f>Q111*H111</f>
        <v>0.00036</v>
      </c>
      <c r="S111" s="224">
        <v>0</v>
      </c>
      <c r="T111" s="225">
        <f>S111*H111</f>
        <v>0</v>
      </c>
      <c r="U111" s="39"/>
      <c r="V111" s="39"/>
      <c r="W111" s="39"/>
      <c r="X111" s="39"/>
      <c r="Y111" s="39"/>
      <c r="Z111" s="39"/>
      <c r="AA111" s="39"/>
      <c r="AB111" s="39"/>
      <c r="AC111" s="39"/>
      <c r="AD111" s="39"/>
      <c r="AE111" s="39"/>
      <c r="AR111" s="226" t="s">
        <v>296</v>
      </c>
      <c r="AT111" s="226" t="s">
        <v>177</v>
      </c>
      <c r="AU111" s="226" t="s">
        <v>83</v>
      </c>
      <c r="AY111" s="18" t="s">
        <v>175</v>
      </c>
      <c r="BE111" s="227">
        <f>IF(N111="základní",J111,0)</f>
        <v>0</v>
      </c>
      <c r="BF111" s="227">
        <f>IF(N111="snížená",J111,0)</f>
        <v>0</v>
      </c>
      <c r="BG111" s="227">
        <f>IF(N111="zákl. přenesená",J111,0)</f>
        <v>0</v>
      </c>
      <c r="BH111" s="227">
        <f>IF(N111="sníž. přenesená",J111,0)</f>
        <v>0</v>
      </c>
      <c r="BI111" s="227">
        <f>IF(N111="nulová",J111,0)</f>
        <v>0</v>
      </c>
      <c r="BJ111" s="18" t="s">
        <v>81</v>
      </c>
      <c r="BK111" s="227">
        <f>ROUND(I111*H111,2)</f>
        <v>0</v>
      </c>
      <c r="BL111" s="18" t="s">
        <v>296</v>
      </c>
      <c r="BM111" s="226" t="s">
        <v>3396</v>
      </c>
    </row>
    <row r="112" spans="1:65" s="2" customFormat="1" ht="24.15" customHeight="1">
      <c r="A112" s="39"/>
      <c r="B112" s="40"/>
      <c r="C112" s="214" t="s">
        <v>296</v>
      </c>
      <c r="D112" s="214" t="s">
        <v>177</v>
      </c>
      <c r="E112" s="215" t="s">
        <v>3397</v>
      </c>
      <c r="F112" s="216" t="s">
        <v>3398</v>
      </c>
      <c r="G112" s="217" t="s">
        <v>358</v>
      </c>
      <c r="H112" s="218">
        <v>8</v>
      </c>
      <c r="I112" s="219"/>
      <c r="J112" s="220">
        <f>ROUND(I112*H112,2)</f>
        <v>0</v>
      </c>
      <c r="K112" s="221"/>
      <c r="L112" s="45"/>
      <c r="M112" s="222" t="s">
        <v>19</v>
      </c>
      <c r="N112" s="223" t="s">
        <v>44</v>
      </c>
      <c r="O112" s="85"/>
      <c r="P112" s="224">
        <f>O112*H112</f>
        <v>0</v>
      </c>
      <c r="Q112" s="224">
        <v>0.0007</v>
      </c>
      <c r="R112" s="224">
        <f>Q112*H112</f>
        <v>0.0056</v>
      </c>
      <c r="S112" s="224">
        <v>0</v>
      </c>
      <c r="T112" s="225">
        <f>S112*H112</f>
        <v>0</v>
      </c>
      <c r="U112" s="39"/>
      <c r="V112" s="39"/>
      <c r="W112" s="39"/>
      <c r="X112" s="39"/>
      <c r="Y112" s="39"/>
      <c r="Z112" s="39"/>
      <c r="AA112" s="39"/>
      <c r="AB112" s="39"/>
      <c r="AC112" s="39"/>
      <c r="AD112" s="39"/>
      <c r="AE112" s="39"/>
      <c r="AR112" s="226" t="s">
        <v>296</v>
      </c>
      <c r="AT112" s="226" t="s">
        <v>177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296</v>
      </c>
      <c r="BM112" s="226" t="s">
        <v>3399</v>
      </c>
    </row>
    <row r="113" spans="1:65" s="2" customFormat="1" ht="24.15" customHeight="1">
      <c r="A113" s="39"/>
      <c r="B113" s="40"/>
      <c r="C113" s="214" t="s">
        <v>306</v>
      </c>
      <c r="D113" s="214" t="s">
        <v>177</v>
      </c>
      <c r="E113" s="215" t="s">
        <v>3400</v>
      </c>
      <c r="F113" s="216" t="s">
        <v>3401</v>
      </c>
      <c r="G113" s="217" t="s">
        <v>358</v>
      </c>
      <c r="H113" s="218">
        <v>5</v>
      </c>
      <c r="I113" s="219"/>
      <c r="J113" s="220">
        <f>ROUND(I113*H113,2)</f>
        <v>0</v>
      </c>
      <c r="K113" s="221"/>
      <c r="L113" s="45"/>
      <c r="M113" s="222" t="s">
        <v>19</v>
      </c>
      <c r="N113" s="223" t="s">
        <v>44</v>
      </c>
      <c r="O113" s="85"/>
      <c r="P113" s="224">
        <f>O113*H113</f>
        <v>0</v>
      </c>
      <c r="Q113" s="224">
        <v>0.00018</v>
      </c>
      <c r="R113" s="224">
        <f>Q113*H113</f>
        <v>0.0009000000000000001</v>
      </c>
      <c r="S113" s="224">
        <v>0</v>
      </c>
      <c r="T113" s="225">
        <f>S113*H113</f>
        <v>0</v>
      </c>
      <c r="U113" s="39"/>
      <c r="V113" s="39"/>
      <c r="W113" s="39"/>
      <c r="X113" s="39"/>
      <c r="Y113" s="39"/>
      <c r="Z113" s="39"/>
      <c r="AA113" s="39"/>
      <c r="AB113" s="39"/>
      <c r="AC113" s="39"/>
      <c r="AD113" s="39"/>
      <c r="AE113" s="39"/>
      <c r="AR113" s="226" t="s">
        <v>296</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296</v>
      </c>
      <c r="BM113" s="226" t="s">
        <v>3402</v>
      </c>
    </row>
    <row r="114" spans="1:65" s="2" customFormat="1" ht="24.15" customHeight="1">
      <c r="A114" s="39"/>
      <c r="B114" s="40"/>
      <c r="C114" s="214" t="s">
        <v>312</v>
      </c>
      <c r="D114" s="214" t="s">
        <v>177</v>
      </c>
      <c r="E114" s="215" t="s">
        <v>3403</v>
      </c>
      <c r="F114" s="216" t="s">
        <v>3404</v>
      </c>
      <c r="G114" s="217" t="s">
        <v>358</v>
      </c>
      <c r="H114" s="218">
        <v>2</v>
      </c>
      <c r="I114" s="219"/>
      <c r="J114" s="220">
        <f>ROUND(I114*H114,2)</f>
        <v>0</v>
      </c>
      <c r="K114" s="221"/>
      <c r="L114" s="45"/>
      <c r="M114" s="222" t="s">
        <v>19</v>
      </c>
      <c r="N114" s="223" t="s">
        <v>44</v>
      </c>
      <c r="O114" s="85"/>
      <c r="P114" s="224">
        <f>O114*H114</f>
        <v>0</v>
      </c>
      <c r="Q114" s="224">
        <v>0.00033</v>
      </c>
      <c r="R114" s="224">
        <f>Q114*H114</f>
        <v>0.00066</v>
      </c>
      <c r="S114" s="224">
        <v>0</v>
      </c>
      <c r="T114" s="225">
        <f>S114*H114</f>
        <v>0</v>
      </c>
      <c r="U114" s="39"/>
      <c r="V114" s="39"/>
      <c r="W114" s="39"/>
      <c r="X114" s="39"/>
      <c r="Y114" s="39"/>
      <c r="Z114" s="39"/>
      <c r="AA114" s="39"/>
      <c r="AB114" s="39"/>
      <c r="AC114" s="39"/>
      <c r="AD114" s="39"/>
      <c r="AE114" s="39"/>
      <c r="AR114" s="226" t="s">
        <v>296</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296</v>
      </c>
      <c r="BM114" s="226" t="s">
        <v>3405</v>
      </c>
    </row>
    <row r="115" spans="1:65" s="2" customFormat="1" ht="21.75" customHeight="1">
      <c r="A115" s="39"/>
      <c r="B115" s="40"/>
      <c r="C115" s="214" t="s">
        <v>317</v>
      </c>
      <c r="D115" s="214" t="s">
        <v>177</v>
      </c>
      <c r="E115" s="215" t="s">
        <v>3406</v>
      </c>
      <c r="F115" s="216" t="s">
        <v>3407</v>
      </c>
      <c r="G115" s="217" t="s">
        <v>358</v>
      </c>
      <c r="H115" s="218">
        <v>6</v>
      </c>
      <c r="I115" s="219"/>
      <c r="J115" s="220">
        <f>ROUND(I115*H115,2)</f>
        <v>0</v>
      </c>
      <c r="K115" s="221"/>
      <c r="L115" s="45"/>
      <c r="M115" s="222" t="s">
        <v>19</v>
      </c>
      <c r="N115" s="223" t="s">
        <v>44</v>
      </c>
      <c r="O115" s="85"/>
      <c r="P115" s="224">
        <f>O115*H115</f>
        <v>0</v>
      </c>
      <c r="Q115" s="224">
        <v>0.00034</v>
      </c>
      <c r="R115" s="224">
        <f>Q115*H115</f>
        <v>0.00204</v>
      </c>
      <c r="S115" s="224">
        <v>0</v>
      </c>
      <c r="T115" s="225">
        <f>S115*H115</f>
        <v>0</v>
      </c>
      <c r="U115" s="39"/>
      <c r="V115" s="39"/>
      <c r="W115" s="39"/>
      <c r="X115" s="39"/>
      <c r="Y115" s="39"/>
      <c r="Z115" s="39"/>
      <c r="AA115" s="39"/>
      <c r="AB115" s="39"/>
      <c r="AC115" s="39"/>
      <c r="AD115" s="39"/>
      <c r="AE115" s="39"/>
      <c r="AR115" s="226" t="s">
        <v>296</v>
      </c>
      <c r="AT115" s="226" t="s">
        <v>177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296</v>
      </c>
      <c r="BM115" s="226" t="s">
        <v>3408</v>
      </c>
    </row>
    <row r="116" spans="1:65" s="2" customFormat="1" ht="33" customHeight="1">
      <c r="A116" s="39"/>
      <c r="B116" s="40"/>
      <c r="C116" s="214" t="s">
        <v>323</v>
      </c>
      <c r="D116" s="214" t="s">
        <v>177</v>
      </c>
      <c r="E116" s="215" t="s">
        <v>3409</v>
      </c>
      <c r="F116" s="216" t="s">
        <v>3410</v>
      </c>
      <c r="G116" s="217" t="s">
        <v>358</v>
      </c>
      <c r="H116" s="218">
        <v>2</v>
      </c>
      <c r="I116" s="219"/>
      <c r="J116" s="220">
        <f>ROUND(I116*H116,2)</f>
        <v>0</v>
      </c>
      <c r="K116" s="221"/>
      <c r="L116" s="45"/>
      <c r="M116" s="222" t="s">
        <v>19</v>
      </c>
      <c r="N116" s="223" t="s">
        <v>44</v>
      </c>
      <c r="O116" s="85"/>
      <c r="P116" s="224">
        <f>O116*H116</f>
        <v>0</v>
      </c>
      <c r="Q116" s="224">
        <v>0.00061</v>
      </c>
      <c r="R116" s="224">
        <f>Q116*H116</f>
        <v>0.00122</v>
      </c>
      <c r="S116" s="224">
        <v>0</v>
      </c>
      <c r="T116" s="225">
        <f>S116*H116</f>
        <v>0</v>
      </c>
      <c r="U116" s="39"/>
      <c r="V116" s="39"/>
      <c r="W116" s="39"/>
      <c r="X116" s="39"/>
      <c r="Y116" s="39"/>
      <c r="Z116" s="39"/>
      <c r="AA116" s="39"/>
      <c r="AB116" s="39"/>
      <c r="AC116" s="39"/>
      <c r="AD116" s="39"/>
      <c r="AE116" s="39"/>
      <c r="AR116" s="226" t="s">
        <v>296</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296</v>
      </c>
      <c r="BM116" s="226" t="s">
        <v>3411</v>
      </c>
    </row>
    <row r="117" spans="1:65" s="2" customFormat="1" ht="24.15" customHeight="1">
      <c r="A117" s="39"/>
      <c r="B117" s="40"/>
      <c r="C117" s="214" t="s">
        <v>7</v>
      </c>
      <c r="D117" s="214" t="s">
        <v>177</v>
      </c>
      <c r="E117" s="215" t="s">
        <v>3412</v>
      </c>
      <c r="F117" s="216" t="s">
        <v>3413</v>
      </c>
      <c r="G117" s="217" t="s">
        <v>358</v>
      </c>
      <c r="H117" s="218">
        <v>2</v>
      </c>
      <c r="I117" s="219"/>
      <c r="J117" s="220">
        <f>ROUND(I117*H117,2)</f>
        <v>0</v>
      </c>
      <c r="K117" s="221"/>
      <c r="L117" s="45"/>
      <c r="M117" s="222" t="s">
        <v>19</v>
      </c>
      <c r="N117" s="223" t="s">
        <v>44</v>
      </c>
      <c r="O117" s="85"/>
      <c r="P117" s="224">
        <f>O117*H117</f>
        <v>0</v>
      </c>
      <c r="Q117" s="224">
        <v>0.00147</v>
      </c>
      <c r="R117" s="224">
        <f>Q117*H117</f>
        <v>0.00294</v>
      </c>
      <c r="S117" s="224">
        <v>0</v>
      </c>
      <c r="T117" s="225">
        <f>S117*H117</f>
        <v>0</v>
      </c>
      <c r="U117" s="39"/>
      <c r="V117" s="39"/>
      <c r="W117" s="39"/>
      <c r="X117" s="39"/>
      <c r="Y117" s="39"/>
      <c r="Z117" s="39"/>
      <c r="AA117" s="39"/>
      <c r="AB117" s="39"/>
      <c r="AC117" s="39"/>
      <c r="AD117" s="39"/>
      <c r="AE117" s="39"/>
      <c r="AR117" s="226" t="s">
        <v>296</v>
      </c>
      <c r="AT117" s="226" t="s">
        <v>177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296</v>
      </c>
      <c r="BM117" s="226" t="s">
        <v>3414</v>
      </c>
    </row>
    <row r="118" spans="1:65" s="2" customFormat="1" ht="21.75" customHeight="1">
      <c r="A118" s="39"/>
      <c r="B118" s="40"/>
      <c r="C118" s="214" t="s">
        <v>332</v>
      </c>
      <c r="D118" s="214" t="s">
        <v>177</v>
      </c>
      <c r="E118" s="215" t="s">
        <v>3415</v>
      </c>
      <c r="F118" s="216" t="s">
        <v>3416</v>
      </c>
      <c r="G118" s="217" t="s">
        <v>281</v>
      </c>
      <c r="H118" s="218">
        <v>0.015</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296</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296</v>
      </c>
      <c r="BM118" s="226" t="s">
        <v>3417</v>
      </c>
    </row>
    <row r="119" spans="1:63" s="12" customFormat="1" ht="22.8" customHeight="1">
      <c r="A119" s="12"/>
      <c r="B119" s="198"/>
      <c r="C119" s="199"/>
      <c r="D119" s="200" t="s">
        <v>72</v>
      </c>
      <c r="E119" s="212" t="s">
        <v>3418</v>
      </c>
      <c r="F119" s="212" t="s">
        <v>3419</v>
      </c>
      <c r="G119" s="199"/>
      <c r="H119" s="199"/>
      <c r="I119" s="202"/>
      <c r="J119" s="213">
        <f>BK119</f>
        <v>0</v>
      </c>
      <c r="K119" s="199"/>
      <c r="L119" s="204"/>
      <c r="M119" s="205"/>
      <c r="N119" s="206"/>
      <c r="O119" s="206"/>
      <c r="P119" s="207">
        <f>SUM(P120:P126)</f>
        <v>0</v>
      </c>
      <c r="Q119" s="206"/>
      <c r="R119" s="207">
        <f>SUM(R120:R126)</f>
        <v>0.19546</v>
      </c>
      <c r="S119" s="206"/>
      <c r="T119" s="208">
        <f>SUM(T120:T126)</f>
        <v>0</v>
      </c>
      <c r="U119" s="12"/>
      <c r="V119" s="12"/>
      <c r="W119" s="12"/>
      <c r="X119" s="12"/>
      <c r="Y119" s="12"/>
      <c r="Z119" s="12"/>
      <c r="AA119" s="12"/>
      <c r="AB119" s="12"/>
      <c r="AC119" s="12"/>
      <c r="AD119" s="12"/>
      <c r="AE119" s="12"/>
      <c r="AR119" s="209" t="s">
        <v>83</v>
      </c>
      <c r="AT119" s="210" t="s">
        <v>72</v>
      </c>
      <c r="AU119" s="210" t="s">
        <v>81</v>
      </c>
      <c r="AY119" s="209" t="s">
        <v>175</v>
      </c>
      <c r="BK119" s="211">
        <f>SUM(BK120:BK126)</f>
        <v>0</v>
      </c>
    </row>
    <row r="120" spans="1:65" s="2" customFormat="1" ht="33" customHeight="1">
      <c r="A120" s="39"/>
      <c r="B120" s="40"/>
      <c r="C120" s="214" t="s">
        <v>339</v>
      </c>
      <c r="D120" s="214" t="s">
        <v>177</v>
      </c>
      <c r="E120" s="215" t="s">
        <v>3420</v>
      </c>
      <c r="F120" s="216" t="s">
        <v>3421</v>
      </c>
      <c r="G120" s="217" t="s">
        <v>358</v>
      </c>
      <c r="H120" s="218">
        <v>2</v>
      </c>
      <c r="I120" s="219"/>
      <c r="J120" s="220">
        <f>ROUND(I120*H120,2)</f>
        <v>0</v>
      </c>
      <c r="K120" s="221"/>
      <c r="L120" s="45"/>
      <c r="M120" s="222" t="s">
        <v>19</v>
      </c>
      <c r="N120" s="223" t="s">
        <v>44</v>
      </c>
      <c r="O120" s="85"/>
      <c r="P120" s="224">
        <f>O120*H120</f>
        <v>0</v>
      </c>
      <c r="Q120" s="224">
        <v>0.01075</v>
      </c>
      <c r="R120" s="224">
        <f>Q120*H120</f>
        <v>0.0215</v>
      </c>
      <c r="S120" s="224">
        <v>0</v>
      </c>
      <c r="T120" s="225">
        <f>S120*H120</f>
        <v>0</v>
      </c>
      <c r="U120" s="39"/>
      <c r="V120" s="39"/>
      <c r="W120" s="39"/>
      <c r="X120" s="39"/>
      <c r="Y120" s="39"/>
      <c r="Z120" s="39"/>
      <c r="AA120" s="39"/>
      <c r="AB120" s="39"/>
      <c r="AC120" s="39"/>
      <c r="AD120" s="39"/>
      <c r="AE120" s="39"/>
      <c r="AR120" s="226" t="s">
        <v>296</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296</v>
      </c>
      <c r="BM120" s="226" t="s">
        <v>3422</v>
      </c>
    </row>
    <row r="121" spans="1:65" s="2" customFormat="1" ht="33" customHeight="1">
      <c r="A121" s="39"/>
      <c r="B121" s="40"/>
      <c r="C121" s="214" t="s">
        <v>348</v>
      </c>
      <c r="D121" s="214" t="s">
        <v>177</v>
      </c>
      <c r="E121" s="215" t="s">
        <v>3423</v>
      </c>
      <c r="F121" s="216" t="s">
        <v>3424</v>
      </c>
      <c r="G121" s="217" t="s">
        <v>358</v>
      </c>
      <c r="H121" s="218">
        <v>1</v>
      </c>
      <c r="I121" s="219"/>
      <c r="J121" s="220">
        <f>ROUND(I121*H121,2)</f>
        <v>0</v>
      </c>
      <c r="K121" s="221"/>
      <c r="L121" s="45"/>
      <c r="M121" s="222" t="s">
        <v>19</v>
      </c>
      <c r="N121" s="223" t="s">
        <v>44</v>
      </c>
      <c r="O121" s="85"/>
      <c r="P121" s="224">
        <f>O121*H121</f>
        <v>0</v>
      </c>
      <c r="Q121" s="224">
        <v>0.01588</v>
      </c>
      <c r="R121" s="224">
        <f>Q121*H121</f>
        <v>0.01588</v>
      </c>
      <c r="S121" s="224">
        <v>0</v>
      </c>
      <c r="T121" s="225">
        <f>S121*H121</f>
        <v>0</v>
      </c>
      <c r="U121" s="39"/>
      <c r="V121" s="39"/>
      <c r="W121" s="39"/>
      <c r="X121" s="39"/>
      <c r="Y121" s="39"/>
      <c r="Z121" s="39"/>
      <c r="AA121" s="39"/>
      <c r="AB121" s="39"/>
      <c r="AC121" s="39"/>
      <c r="AD121" s="39"/>
      <c r="AE121" s="39"/>
      <c r="AR121" s="226" t="s">
        <v>296</v>
      </c>
      <c r="AT121" s="226" t="s">
        <v>177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296</v>
      </c>
      <c r="BM121" s="226" t="s">
        <v>3425</v>
      </c>
    </row>
    <row r="122" spans="1:65" s="2" customFormat="1" ht="37.8" customHeight="1">
      <c r="A122" s="39"/>
      <c r="B122" s="40"/>
      <c r="C122" s="214" t="s">
        <v>355</v>
      </c>
      <c r="D122" s="214" t="s">
        <v>177</v>
      </c>
      <c r="E122" s="215" t="s">
        <v>3426</v>
      </c>
      <c r="F122" s="216" t="s">
        <v>3427</v>
      </c>
      <c r="G122" s="217" t="s">
        <v>358</v>
      </c>
      <c r="H122" s="218">
        <v>4</v>
      </c>
      <c r="I122" s="219"/>
      <c r="J122" s="220">
        <f>ROUND(I122*H122,2)</f>
        <v>0</v>
      </c>
      <c r="K122" s="221"/>
      <c r="L122" s="45"/>
      <c r="M122" s="222" t="s">
        <v>19</v>
      </c>
      <c r="N122" s="223" t="s">
        <v>44</v>
      </c>
      <c r="O122" s="85"/>
      <c r="P122" s="224">
        <f>O122*H122</f>
        <v>0</v>
      </c>
      <c r="Q122" s="224">
        <v>0.0287</v>
      </c>
      <c r="R122" s="224">
        <f>Q122*H122</f>
        <v>0.1148</v>
      </c>
      <c r="S122" s="224">
        <v>0</v>
      </c>
      <c r="T122" s="225">
        <f>S122*H122</f>
        <v>0</v>
      </c>
      <c r="U122" s="39"/>
      <c r="V122" s="39"/>
      <c r="W122" s="39"/>
      <c r="X122" s="39"/>
      <c r="Y122" s="39"/>
      <c r="Z122" s="39"/>
      <c r="AA122" s="39"/>
      <c r="AB122" s="39"/>
      <c r="AC122" s="39"/>
      <c r="AD122" s="39"/>
      <c r="AE122" s="39"/>
      <c r="AR122" s="226" t="s">
        <v>296</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296</v>
      </c>
      <c r="BM122" s="226" t="s">
        <v>3428</v>
      </c>
    </row>
    <row r="123" spans="1:65" s="2" customFormat="1" ht="37.8" customHeight="1">
      <c r="A123" s="39"/>
      <c r="B123" s="40"/>
      <c r="C123" s="214" t="s">
        <v>363</v>
      </c>
      <c r="D123" s="214" t="s">
        <v>177</v>
      </c>
      <c r="E123" s="215" t="s">
        <v>3429</v>
      </c>
      <c r="F123" s="216" t="s">
        <v>3430</v>
      </c>
      <c r="G123" s="217" t="s">
        <v>358</v>
      </c>
      <c r="H123" s="218">
        <v>1</v>
      </c>
      <c r="I123" s="219"/>
      <c r="J123" s="220">
        <f>ROUND(I123*H123,2)</f>
        <v>0</v>
      </c>
      <c r="K123" s="221"/>
      <c r="L123" s="45"/>
      <c r="M123" s="222" t="s">
        <v>19</v>
      </c>
      <c r="N123" s="223" t="s">
        <v>44</v>
      </c>
      <c r="O123" s="85"/>
      <c r="P123" s="224">
        <f>O123*H123</f>
        <v>0</v>
      </c>
      <c r="Q123" s="224">
        <v>0.03428</v>
      </c>
      <c r="R123" s="224">
        <f>Q123*H123</f>
        <v>0.03428</v>
      </c>
      <c r="S123" s="224">
        <v>0</v>
      </c>
      <c r="T123" s="225">
        <f>S123*H123</f>
        <v>0</v>
      </c>
      <c r="U123" s="39"/>
      <c r="V123" s="39"/>
      <c r="W123" s="39"/>
      <c r="X123" s="39"/>
      <c r="Y123" s="39"/>
      <c r="Z123" s="39"/>
      <c r="AA123" s="39"/>
      <c r="AB123" s="39"/>
      <c r="AC123" s="39"/>
      <c r="AD123" s="39"/>
      <c r="AE123" s="39"/>
      <c r="AR123" s="226" t="s">
        <v>296</v>
      </c>
      <c r="AT123" s="226" t="s">
        <v>177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296</v>
      </c>
      <c r="BM123" s="226" t="s">
        <v>3431</v>
      </c>
    </row>
    <row r="124" spans="1:65" s="2" customFormat="1" ht="33" customHeight="1">
      <c r="A124" s="39"/>
      <c r="B124" s="40"/>
      <c r="C124" s="214" t="s">
        <v>367</v>
      </c>
      <c r="D124" s="214" t="s">
        <v>177</v>
      </c>
      <c r="E124" s="215" t="s">
        <v>3432</v>
      </c>
      <c r="F124" s="216" t="s">
        <v>3433</v>
      </c>
      <c r="G124" s="217" t="s">
        <v>358</v>
      </c>
      <c r="H124" s="218">
        <v>1</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296</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296</v>
      </c>
      <c r="BM124" s="226" t="s">
        <v>3434</v>
      </c>
    </row>
    <row r="125" spans="1:65" s="2" customFormat="1" ht="37.8" customHeight="1">
      <c r="A125" s="39"/>
      <c r="B125" s="40"/>
      <c r="C125" s="214" t="s">
        <v>372</v>
      </c>
      <c r="D125" s="214" t="s">
        <v>177</v>
      </c>
      <c r="E125" s="215" t="s">
        <v>3435</v>
      </c>
      <c r="F125" s="216" t="s">
        <v>3436</v>
      </c>
      <c r="G125" s="217" t="s">
        <v>3361</v>
      </c>
      <c r="H125" s="218">
        <v>1</v>
      </c>
      <c r="I125" s="219"/>
      <c r="J125" s="220">
        <f>ROUND(I125*H125,2)</f>
        <v>0</v>
      </c>
      <c r="K125" s="221"/>
      <c r="L125" s="45"/>
      <c r="M125" s="222" t="s">
        <v>19</v>
      </c>
      <c r="N125" s="223" t="s">
        <v>44</v>
      </c>
      <c r="O125" s="85"/>
      <c r="P125" s="224">
        <f>O125*H125</f>
        <v>0</v>
      </c>
      <c r="Q125" s="224">
        <v>0.009</v>
      </c>
      <c r="R125" s="224">
        <f>Q125*H125</f>
        <v>0.009</v>
      </c>
      <c r="S125" s="224">
        <v>0</v>
      </c>
      <c r="T125" s="225">
        <f>S125*H125</f>
        <v>0</v>
      </c>
      <c r="U125" s="39"/>
      <c r="V125" s="39"/>
      <c r="W125" s="39"/>
      <c r="X125" s="39"/>
      <c r="Y125" s="39"/>
      <c r="Z125" s="39"/>
      <c r="AA125" s="39"/>
      <c r="AB125" s="39"/>
      <c r="AC125" s="39"/>
      <c r="AD125" s="39"/>
      <c r="AE125" s="39"/>
      <c r="AR125" s="226" t="s">
        <v>296</v>
      </c>
      <c r="AT125" s="226" t="s">
        <v>177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296</v>
      </c>
      <c r="BM125" s="226" t="s">
        <v>3437</v>
      </c>
    </row>
    <row r="126" spans="1:65" s="2" customFormat="1" ht="37.8" customHeight="1">
      <c r="A126" s="39"/>
      <c r="B126" s="40"/>
      <c r="C126" s="214" t="s">
        <v>376</v>
      </c>
      <c r="D126" s="214" t="s">
        <v>177</v>
      </c>
      <c r="E126" s="215" t="s">
        <v>3438</v>
      </c>
      <c r="F126" s="216" t="s">
        <v>3439</v>
      </c>
      <c r="G126" s="217" t="s">
        <v>1239</v>
      </c>
      <c r="H126" s="218">
        <v>80</v>
      </c>
      <c r="I126" s="219"/>
      <c r="J126" s="220">
        <f>ROUND(I126*H126,2)</f>
        <v>0</v>
      </c>
      <c r="K126" s="221"/>
      <c r="L126" s="45"/>
      <c r="M126" s="286" t="s">
        <v>19</v>
      </c>
      <c r="N126" s="287" t="s">
        <v>44</v>
      </c>
      <c r="O126" s="283"/>
      <c r="P126" s="288">
        <f>O126*H126</f>
        <v>0</v>
      </c>
      <c r="Q126" s="288">
        <v>0</v>
      </c>
      <c r="R126" s="288">
        <f>Q126*H126</f>
        <v>0</v>
      </c>
      <c r="S126" s="288">
        <v>0</v>
      </c>
      <c r="T126" s="289">
        <f>S126*H126</f>
        <v>0</v>
      </c>
      <c r="U126" s="39"/>
      <c r="V126" s="39"/>
      <c r="W126" s="39"/>
      <c r="X126" s="39"/>
      <c r="Y126" s="39"/>
      <c r="Z126" s="39"/>
      <c r="AA126" s="39"/>
      <c r="AB126" s="39"/>
      <c r="AC126" s="39"/>
      <c r="AD126" s="39"/>
      <c r="AE126" s="39"/>
      <c r="AR126" s="226" t="s">
        <v>296</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296</v>
      </c>
      <c r="BM126" s="226" t="s">
        <v>3440</v>
      </c>
    </row>
    <row r="127" spans="1:31" s="2" customFormat="1" ht="6.95" customHeight="1">
      <c r="A127" s="39"/>
      <c r="B127" s="60"/>
      <c r="C127" s="61"/>
      <c r="D127" s="61"/>
      <c r="E127" s="61"/>
      <c r="F127" s="61"/>
      <c r="G127" s="61"/>
      <c r="H127" s="61"/>
      <c r="I127" s="61"/>
      <c r="J127" s="61"/>
      <c r="K127" s="61"/>
      <c r="L127" s="45"/>
      <c r="M127" s="39"/>
      <c r="O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90:K126"/>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1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127</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2217</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3441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19</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3336</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3442</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ROUND(J88,2)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ROUND((SUM(BE88:BE110)),2)</f>
        <v>0</v>
      </c>
      <c r="G35" s="39"/>
      <c r="H35" s="39"/>
      <c r="I35" s="158">
        <v>0.21</v>
      </c>
      <c r="J35" s="157">
        <f>ROUND(((SUM(BE88:BE110))*I35),2)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ROUND((SUM(BF88:BF110)),2)</f>
        <v>0</v>
      </c>
      <c r="G36" s="39"/>
      <c r="H36" s="39"/>
      <c r="I36" s="158">
        <v>0.15</v>
      </c>
      <c r="J36" s="157">
        <f>ROUND(((SUM(BF88:BF110))*I36),2)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ROUND((SUM(BG88:BG110)),2)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ROUND((SUM(BH88:BH110)),2)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ROUND((SUM(BI88:BI110)),2)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2217</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D.1.4.4 - Vzduchotechnika</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40.05" customHeight="1">
      <c r="A58" s="39"/>
      <c r="B58" s="40"/>
      <c r="C58" s="33" t="s">
        <v>25</v>
      </c>
      <c r="D58" s="41"/>
      <c r="E58" s="41"/>
      <c r="F58" s="28" t="str">
        <f>E17</f>
        <v>statutární město Opava, Horní náměstí 69, Opava</v>
      </c>
      <c r="G58" s="41"/>
      <c r="H58" s="41"/>
      <c r="I58" s="33" t="s">
        <v>32</v>
      </c>
      <c r="J58" s="37" t="str">
        <f>E23</f>
        <v>Ing. František Fuk, Ladova 2, 586 01 Jihlava</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J88</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3337</v>
      </c>
      <c r="E64" s="178"/>
      <c r="F64" s="178"/>
      <c r="G64" s="178"/>
      <c r="H64" s="178"/>
      <c r="I64" s="178"/>
      <c r="J64" s="179">
        <f>J89</f>
        <v>0</v>
      </c>
      <c r="K64" s="176"/>
      <c r="L64" s="180"/>
      <c r="S64" s="9"/>
      <c r="T64" s="9"/>
      <c r="U64" s="9"/>
      <c r="V64" s="9"/>
      <c r="W64" s="9"/>
      <c r="X64" s="9"/>
      <c r="Y64" s="9"/>
      <c r="Z64" s="9"/>
      <c r="AA64" s="9"/>
      <c r="AB64" s="9"/>
      <c r="AC64" s="9"/>
      <c r="AD64" s="9"/>
      <c r="AE64" s="9"/>
    </row>
    <row r="65" spans="1:31" s="10" customFormat="1" ht="19.9" customHeight="1">
      <c r="A65" s="10"/>
      <c r="B65" s="181"/>
      <c r="C65" s="126"/>
      <c r="D65" s="182" t="s">
        <v>3338</v>
      </c>
      <c r="E65" s="183"/>
      <c r="F65" s="183"/>
      <c r="G65" s="183"/>
      <c r="H65" s="183"/>
      <c r="I65" s="183"/>
      <c r="J65" s="184">
        <f>J90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3443</v>
      </c>
      <c r="E66" s="183"/>
      <c r="F66" s="183"/>
      <c r="G66" s="183"/>
      <c r="H66" s="183"/>
      <c r="I66" s="183"/>
      <c r="J66" s="184">
        <f>J92</f>
        <v>0</v>
      </c>
      <c r="K66" s="126"/>
      <c r="L66" s="185"/>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160</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Kylešovice - sběrný dvůr</v>
      </c>
      <c r="F76" s="33"/>
      <c r="G76" s="33"/>
      <c r="H76" s="33"/>
      <c r="I76" s="41"/>
      <c r="J76" s="41"/>
      <c r="K76" s="41"/>
      <c r="L76" s="145"/>
      <c r="S76" s="39"/>
      <c r="T76" s="39"/>
      <c r="U76" s="39"/>
      <c r="V76" s="39"/>
      <c r="W76" s="39"/>
      <c r="X76" s="39"/>
      <c r="Y76" s="39"/>
      <c r="Z76" s="39"/>
      <c r="AA76" s="39"/>
      <c r="AB76" s="39"/>
      <c r="AC76" s="39"/>
      <c r="AD76" s="39"/>
      <c r="AE76" s="39"/>
    </row>
    <row r="77" spans="2:12" s="1" customFormat="1" ht="12" customHeight="1">
      <c r="B77" s="22"/>
      <c r="C77" s="33" t="s">
        <v>141</v>
      </c>
      <c r="D77" s="23"/>
      <c r="E77" s="23"/>
      <c r="F77" s="23"/>
      <c r="G77" s="23"/>
      <c r="H77" s="23"/>
      <c r="I77" s="23"/>
      <c r="J77" s="23"/>
      <c r="K77" s="23"/>
      <c r="L77" s="21"/>
    </row>
    <row r="78" spans="1:31" s="2" customFormat="1" ht="16.5" customHeight="1">
      <c r="A78" s="39"/>
      <c r="B78" s="40"/>
      <c r="C78" s="41"/>
      <c r="D78" s="41"/>
      <c r="E78" s="170" t="s">
        <v>2217</v>
      </c>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1070</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6.5" customHeight="1">
      <c r="A80" s="39"/>
      <c r="B80" s="40"/>
      <c r="C80" s="41"/>
      <c r="D80" s="41"/>
      <c r="E80" s="70" t="str">
        <f>E11</f>
        <v>D.1.4.4 - Vzduchotechnika</v>
      </c>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F14</f>
        <v>Kylešovice</v>
      </c>
      <c r="G82" s="41"/>
      <c r="H82" s="41"/>
      <c r="I82" s="33" t="s">
        <v>23</v>
      </c>
      <c r="J82" s="73" t="str">
        <f>IF(J14="","",J14)</f>
        <v>1. 2. 2023</v>
      </c>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40.05" customHeight="1">
      <c r="A84" s="39"/>
      <c r="B84" s="40"/>
      <c r="C84" s="33" t="s">
        <v>25</v>
      </c>
      <c r="D84" s="41"/>
      <c r="E84" s="41"/>
      <c r="F84" s="28" t="str">
        <f>E17</f>
        <v>statutární město Opava, Horní náměstí 69, Opava</v>
      </c>
      <c r="G84" s="41"/>
      <c r="H84" s="41"/>
      <c r="I84" s="33" t="s">
        <v>32</v>
      </c>
      <c r="J84" s="37" t="str">
        <f>E23</f>
        <v>Ing. František Fuk, Ladova 2, 586 01 Jihlava</v>
      </c>
      <c r="K84" s="41"/>
      <c r="L84" s="145"/>
      <c r="S84" s="39"/>
      <c r="T84" s="39"/>
      <c r="U84" s="39"/>
      <c r="V84" s="39"/>
      <c r="W84" s="39"/>
      <c r="X84" s="39"/>
      <c r="Y84" s="39"/>
      <c r="Z84" s="39"/>
      <c r="AA84" s="39"/>
      <c r="AB84" s="39"/>
      <c r="AC84" s="39"/>
      <c r="AD84" s="39"/>
      <c r="AE84" s="39"/>
    </row>
    <row r="85" spans="1:31" s="2" customFormat="1" ht="25.65" customHeight="1">
      <c r="A85" s="39"/>
      <c r="B85" s="40"/>
      <c r="C85" s="33" t="s">
        <v>30</v>
      </c>
      <c r="D85" s="41"/>
      <c r="E85" s="41"/>
      <c r="F85" s="28" t="str">
        <f>IF(E20="","",E20)</f>
        <v>Vyplň údaj</v>
      </c>
      <c r="G85" s="41"/>
      <c r="H85" s="41"/>
      <c r="I85" s="33" t="s">
        <v>36</v>
      </c>
      <c r="J85" s="37" t="str">
        <f>E26</f>
        <v>Agroprojekt Jihlava spol., s.r.o.</v>
      </c>
      <c r="K85" s="41"/>
      <c r="L85" s="145"/>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11" customFormat="1" ht="29.25" customHeight="1">
      <c r="A87" s="186"/>
      <c r="B87" s="187"/>
      <c r="C87" s="188" t="s">
        <v>161</v>
      </c>
      <c r="D87" s="189" t="s">
        <v>58</v>
      </c>
      <c r="E87" s="189" t="s">
        <v>54</v>
      </c>
      <c r="F87" s="189" t="s">
        <v>55</v>
      </c>
      <c r="G87" s="189" t="s">
        <v>162</v>
      </c>
      <c r="H87" s="189" t="s">
        <v>163</v>
      </c>
      <c r="I87" s="189" t="s">
        <v>164</v>
      </c>
      <c r="J87" s="190" t="s">
        <v>145</v>
      </c>
      <c r="K87" s="191" t="s">
        <v>165</v>
      </c>
      <c r="L87" s="192"/>
      <c r="M87" s="93" t="s">
        <v>19</v>
      </c>
      <c r="N87" s="94" t="s">
        <v>43</v>
      </c>
      <c r="O87" s="94" t="s">
        <v>166</v>
      </c>
      <c r="P87" s="94" t="s">
        <v>167</v>
      </c>
      <c r="Q87" s="94" t="s">
        <v>168</v>
      </c>
      <c r="R87" s="94" t="s">
        <v>169</v>
      </c>
      <c r="S87" s="94" t="s">
        <v>170</v>
      </c>
      <c r="T87" s="95" t="s">
        <v>171</v>
      </c>
      <c r="U87" s="186"/>
      <c r="V87" s="186"/>
      <c r="W87" s="186"/>
      <c r="X87" s="186"/>
      <c r="Y87" s="186"/>
      <c r="Z87" s="186"/>
      <c r="AA87" s="186"/>
      <c r="AB87" s="186"/>
      <c r="AC87" s="186"/>
      <c r="AD87" s="186"/>
      <c r="AE87" s="186"/>
    </row>
    <row r="88" spans="1:63" s="2" customFormat="1" ht="22.8" customHeight="1">
      <c r="A88" s="39"/>
      <c r="B88" s="40"/>
      <c r="C88" s="100" t="s">
        <v>172</v>
      </c>
      <c r="D88" s="41"/>
      <c r="E88" s="41"/>
      <c r="F88" s="41"/>
      <c r="G88" s="41"/>
      <c r="H88" s="41"/>
      <c r="I88" s="41"/>
      <c r="J88" s="193">
        <f>BK88</f>
        <v>0</v>
      </c>
      <c r="K88" s="41"/>
      <c r="L88" s="45"/>
      <c r="M88" s="96"/>
      <c r="N88" s="194"/>
      <c r="O88" s="97"/>
      <c r="P88" s="195">
        <f>P89</f>
        <v>0</v>
      </c>
      <c r="Q88" s="97"/>
      <c r="R88" s="195">
        <f>R89</f>
        <v>0.031319999999999994</v>
      </c>
      <c r="S88" s="97"/>
      <c r="T88" s="196">
        <f>T89</f>
        <v>0</v>
      </c>
      <c r="U88" s="39"/>
      <c r="V88" s="39"/>
      <c r="W88" s="39"/>
      <c r="X88" s="39"/>
      <c r="Y88" s="39"/>
      <c r="Z88" s="39"/>
      <c r="AA88" s="39"/>
      <c r="AB88" s="39"/>
      <c r="AC88" s="39"/>
      <c r="AD88" s="39"/>
      <c r="AE88" s="39"/>
      <c r="AT88" s="18" t="s">
        <v>72</v>
      </c>
      <c r="AU88" s="18" t="s">
        <v>146</v>
      </c>
      <c r="BK88" s="197">
        <f>BK89</f>
        <v>0</v>
      </c>
    </row>
    <row r="89" spans="1:63" s="12" customFormat="1" ht="25.9" customHeight="1">
      <c r="A89" s="12"/>
      <c r="B89" s="198"/>
      <c r="C89" s="199"/>
      <c r="D89" s="200" t="s">
        <v>72</v>
      </c>
      <c r="E89" s="201" t="s">
        <v>733</v>
      </c>
      <c r="F89" s="201" t="s">
        <v>3343</v>
      </c>
      <c r="G89" s="199"/>
      <c r="H89" s="199"/>
      <c r="I89" s="202"/>
      <c r="J89" s="203">
        <f>BK89</f>
        <v>0</v>
      </c>
      <c r="K89" s="199"/>
      <c r="L89" s="204"/>
      <c r="M89" s="205"/>
      <c r="N89" s="206"/>
      <c r="O89" s="206"/>
      <c r="P89" s="207">
        <f>P90+P92</f>
        <v>0</v>
      </c>
      <c r="Q89" s="206"/>
      <c r="R89" s="207">
        <f>R90+R92</f>
        <v>0.031319999999999994</v>
      </c>
      <c r="S89" s="206"/>
      <c r="T89" s="208">
        <f>T90+T92</f>
        <v>0</v>
      </c>
      <c r="U89" s="12"/>
      <c r="V89" s="12"/>
      <c r="W89" s="12"/>
      <c r="X89" s="12"/>
      <c r="Y89" s="12"/>
      <c r="Z89" s="12"/>
      <c r="AA89" s="12"/>
      <c r="AB89" s="12"/>
      <c r="AC89" s="12"/>
      <c r="AD89" s="12"/>
      <c r="AE89" s="12"/>
      <c r="AR89" s="209" t="s">
        <v>83</v>
      </c>
      <c r="AT89" s="210" t="s">
        <v>72</v>
      </c>
      <c r="AU89" s="210" t="s">
        <v>73</v>
      </c>
      <c r="AY89" s="209" t="s">
        <v>175</v>
      </c>
      <c r="BK89" s="211">
        <f>BK90+BK92</f>
        <v>0</v>
      </c>
    </row>
    <row r="90" spans="1:63" s="12" customFormat="1" ht="22.8" customHeight="1">
      <c r="A90" s="12"/>
      <c r="B90" s="198"/>
      <c r="C90" s="199"/>
      <c r="D90" s="200" t="s">
        <v>72</v>
      </c>
      <c r="E90" s="212" t="s">
        <v>2612</v>
      </c>
      <c r="F90" s="212" t="s">
        <v>3344</v>
      </c>
      <c r="G90" s="199"/>
      <c r="H90" s="199"/>
      <c r="I90" s="202"/>
      <c r="J90" s="213">
        <f>BK90</f>
        <v>0</v>
      </c>
      <c r="K90" s="199"/>
      <c r="L90" s="204"/>
      <c r="M90" s="205"/>
      <c r="N90" s="206"/>
      <c r="O90" s="206"/>
      <c r="P90" s="207">
        <f>P91</f>
        <v>0</v>
      </c>
      <c r="Q90" s="206"/>
      <c r="R90" s="207">
        <f>R91</f>
        <v>0</v>
      </c>
      <c r="S90" s="206"/>
      <c r="T90" s="208">
        <f>T91</f>
        <v>0</v>
      </c>
      <c r="U90" s="12"/>
      <c r="V90" s="12"/>
      <c r="W90" s="12"/>
      <c r="X90" s="12"/>
      <c r="Y90" s="12"/>
      <c r="Z90" s="12"/>
      <c r="AA90" s="12"/>
      <c r="AB90" s="12"/>
      <c r="AC90" s="12"/>
      <c r="AD90" s="12"/>
      <c r="AE90" s="12"/>
      <c r="AR90" s="209" t="s">
        <v>83</v>
      </c>
      <c r="AT90" s="210" t="s">
        <v>72</v>
      </c>
      <c r="AU90" s="210" t="s">
        <v>81</v>
      </c>
      <c r="AY90" s="209" t="s">
        <v>175</v>
      </c>
      <c r="BK90" s="211">
        <f>BK91</f>
        <v>0</v>
      </c>
    </row>
    <row r="91" spans="1:65" s="2" customFormat="1" ht="24.15" customHeight="1">
      <c r="A91" s="39"/>
      <c r="B91" s="40"/>
      <c r="C91" s="214" t="s">
        <v>81</v>
      </c>
      <c r="D91" s="214" t="s">
        <v>177</v>
      </c>
      <c r="E91" s="215" t="s">
        <v>3444</v>
      </c>
      <c r="F91" s="216" t="s">
        <v>3445</v>
      </c>
      <c r="G91" s="217" t="s">
        <v>180</v>
      </c>
      <c r="H91" s="218">
        <v>4</v>
      </c>
      <c r="I91" s="219"/>
      <c r="J91" s="220">
        <f>ROUND(I91*H91,2)</f>
        <v>0</v>
      </c>
      <c r="K91" s="221"/>
      <c r="L91" s="45"/>
      <c r="M91" s="222" t="s">
        <v>19</v>
      </c>
      <c r="N91" s="223" t="s">
        <v>44</v>
      </c>
      <c r="O91" s="85"/>
      <c r="P91" s="224">
        <f>O91*H91</f>
        <v>0</v>
      </c>
      <c r="Q91" s="224">
        <v>0</v>
      </c>
      <c r="R91" s="224">
        <f>Q91*H91</f>
        <v>0</v>
      </c>
      <c r="S91" s="224">
        <v>0</v>
      </c>
      <c r="T91" s="225">
        <f>S91*H91</f>
        <v>0</v>
      </c>
      <c r="U91" s="39"/>
      <c r="V91" s="39"/>
      <c r="W91" s="39"/>
      <c r="X91" s="39"/>
      <c r="Y91" s="39"/>
      <c r="Z91" s="39"/>
      <c r="AA91" s="39"/>
      <c r="AB91" s="39"/>
      <c r="AC91" s="39"/>
      <c r="AD91" s="39"/>
      <c r="AE91" s="39"/>
      <c r="AR91" s="226" t="s">
        <v>296</v>
      </c>
      <c r="AT91" s="226" t="s">
        <v>177</v>
      </c>
      <c r="AU91" s="226" t="s">
        <v>83</v>
      </c>
      <c r="AY91" s="18" t="s">
        <v>175</v>
      </c>
      <c r="BE91" s="227">
        <f>IF(N91="základní",J91,0)</f>
        <v>0</v>
      </c>
      <c r="BF91" s="227">
        <f>IF(N91="snížená",J91,0)</f>
        <v>0</v>
      </c>
      <c r="BG91" s="227">
        <f>IF(N91="zákl. přenesená",J91,0)</f>
        <v>0</v>
      </c>
      <c r="BH91" s="227">
        <f>IF(N91="sníž. přenesená",J91,0)</f>
        <v>0</v>
      </c>
      <c r="BI91" s="227">
        <f>IF(N91="nulová",J91,0)</f>
        <v>0</v>
      </c>
      <c r="BJ91" s="18" t="s">
        <v>81</v>
      </c>
      <c r="BK91" s="227">
        <f>ROUND(I91*H91,2)</f>
        <v>0</v>
      </c>
      <c r="BL91" s="18" t="s">
        <v>296</v>
      </c>
      <c r="BM91" s="226" t="s">
        <v>3446</v>
      </c>
    </row>
    <row r="92" spans="1:63" s="12" customFormat="1" ht="22.8" customHeight="1">
      <c r="A92" s="12"/>
      <c r="B92" s="198"/>
      <c r="C92" s="199"/>
      <c r="D92" s="200" t="s">
        <v>72</v>
      </c>
      <c r="E92" s="212" t="s">
        <v>3447</v>
      </c>
      <c r="F92" s="212" t="s">
        <v>3448</v>
      </c>
      <c r="G92" s="199"/>
      <c r="H92" s="199"/>
      <c r="I92" s="202"/>
      <c r="J92" s="213">
        <f>BK92</f>
        <v>0</v>
      </c>
      <c r="K92" s="199"/>
      <c r="L92" s="204"/>
      <c r="M92" s="205"/>
      <c r="N92" s="206"/>
      <c r="O92" s="206"/>
      <c r="P92" s="207">
        <f>SUM(P93:P110)</f>
        <v>0</v>
      </c>
      <c r="Q92" s="206"/>
      <c r="R92" s="207">
        <f>SUM(R93:R110)</f>
        <v>0.031319999999999994</v>
      </c>
      <c r="S92" s="206"/>
      <c r="T92" s="208">
        <f>SUM(T93:T110)</f>
        <v>0</v>
      </c>
      <c r="U92" s="12"/>
      <c r="V92" s="12"/>
      <c r="W92" s="12"/>
      <c r="X92" s="12"/>
      <c r="Y92" s="12"/>
      <c r="Z92" s="12"/>
      <c r="AA92" s="12"/>
      <c r="AB92" s="12"/>
      <c r="AC92" s="12"/>
      <c r="AD92" s="12"/>
      <c r="AE92" s="12"/>
      <c r="AR92" s="209" t="s">
        <v>83</v>
      </c>
      <c r="AT92" s="210" t="s">
        <v>72</v>
      </c>
      <c r="AU92" s="210" t="s">
        <v>81</v>
      </c>
      <c r="AY92" s="209" t="s">
        <v>175</v>
      </c>
      <c r="BK92" s="211">
        <f>SUM(BK93:BK110)</f>
        <v>0</v>
      </c>
    </row>
    <row r="93" spans="1:65" s="2" customFormat="1" ht="21.75" customHeight="1">
      <c r="A93" s="39"/>
      <c r="B93" s="40"/>
      <c r="C93" s="214" t="s">
        <v>83</v>
      </c>
      <c r="D93" s="214" t="s">
        <v>177</v>
      </c>
      <c r="E93" s="215" t="s">
        <v>3449</v>
      </c>
      <c r="F93" s="216" t="s">
        <v>3450</v>
      </c>
      <c r="G93" s="217" t="s">
        <v>358</v>
      </c>
      <c r="H93" s="218">
        <v>3</v>
      </c>
      <c r="I93" s="219"/>
      <c r="J93" s="220">
        <f>ROUND(I93*H93,2)</f>
        <v>0</v>
      </c>
      <c r="K93" s="221"/>
      <c r="L93" s="45"/>
      <c r="M93" s="222" t="s">
        <v>19</v>
      </c>
      <c r="N93" s="223" t="s">
        <v>44</v>
      </c>
      <c r="O93" s="85"/>
      <c r="P93" s="224">
        <f>O93*H93</f>
        <v>0</v>
      </c>
      <c r="Q93" s="224">
        <v>0</v>
      </c>
      <c r="R93" s="224">
        <f>Q93*H93</f>
        <v>0</v>
      </c>
      <c r="S93" s="224">
        <v>0</v>
      </c>
      <c r="T93" s="225">
        <f>S93*H93</f>
        <v>0</v>
      </c>
      <c r="U93" s="39"/>
      <c r="V93" s="39"/>
      <c r="W93" s="39"/>
      <c r="X93" s="39"/>
      <c r="Y93" s="39"/>
      <c r="Z93" s="39"/>
      <c r="AA93" s="39"/>
      <c r="AB93" s="39"/>
      <c r="AC93" s="39"/>
      <c r="AD93" s="39"/>
      <c r="AE93" s="39"/>
      <c r="AR93" s="226" t="s">
        <v>296</v>
      </c>
      <c r="AT93" s="226" t="s">
        <v>177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296</v>
      </c>
      <c r="BM93" s="226" t="s">
        <v>3451</v>
      </c>
    </row>
    <row r="94" spans="1:65" s="2" customFormat="1" ht="24.15" customHeight="1">
      <c r="A94" s="39"/>
      <c r="B94" s="40"/>
      <c r="C94" s="267" t="s">
        <v>191</v>
      </c>
      <c r="D94" s="267" t="s">
        <v>307</v>
      </c>
      <c r="E94" s="268" t="s">
        <v>3452</v>
      </c>
      <c r="F94" s="269" t="s">
        <v>3453</v>
      </c>
      <c r="G94" s="270" t="s">
        <v>3361</v>
      </c>
      <c r="H94" s="271">
        <v>1</v>
      </c>
      <c r="I94" s="272"/>
      <c r="J94" s="273">
        <f>ROUND(I94*H94,2)</f>
        <v>0</v>
      </c>
      <c r="K94" s="274"/>
      <c r="L94" s="275"/>
      <c r="M94" s="276" t="s">
        <v>19</v>
      </c>
      <c r="N94" s="277" t="s">
        <v>44</v>
      </c>
      <c r="O94" s="85"/>
      <c r="P94" s="224">
        <f>O94*H94</f>
        <v>0</v>
      </c>
      <c r="Q94" s="224">
        <v>0.002</v>
      </c>
      <c r="R94" s="224">
        <f>Q94*H94</f>
        <v>0.002</v>
      </c>
      <c r="S94" s="224">
        <v>0</v>
      </c>
      <c r="T94" s="225">
        <f>S94*H94</f>
        <v>0</v>
      </c>
      <c r="U94" s="39"/>
      <c r="V94" s="39"/>
      <c r="W94" s="39"/>
      <c r="X94" s="39"/>
      <c r="Y94" s="39"/>
      <c r="Z94" s="39"/>
      <c r="AA94" s="39"/>
      <c r="AB94" s="39"/>
      <c r="AC94" s="39"/>
      <c r="AD94" s="39"/>
      <c r="AE94" s="39"/>
      <c r="AR94" s="226" t="s">
        <v>396</v>
      </c>
      <c r="AT94" s="226" t="s">
        <v>307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296</v>
      </c>
      <c r="BM94" s="226" t="s">
        <v>3454</v>
      </c>
    </row>
    <row r="95" spans="1:65" s="2" customFormat="1" ht="24.15" customHeight="1">
      <c r="A95" s="39"/>
      <c r="B95" s="40"/>
      <c r="C95" s="267" t="s">
        <v>181</v>
      </c>
      <c r="D95" s="267" t="s">
        <v>307</v>
      </c>
      <c r="E95" s="268" t="s">
        <v>3455</v>
      </c>
      <c r="F95" s="269" t="s">
        <v>3456</v>
      </c>
      <c r="G95" s="270" t="s">
        <v>3361</v>
      </c>
      <c r="H95" s="271">
        <v>2</v>
      </c>
      <c r="I95" s="272"/>
      <c r="J95" s="273">
        <f>ROUND(I95*H95,2)</f>
        <v>0</v>
      </c>
      <c r="K95" s="274"/>
      <c r="L95" s="275"/>
      <c r="M95" s="276" t="s">
        <v>19</v>
      </c>
      <c r="N95" s="277" t="s">
        <v>44</v>
      </c>
      <c r="O95" s="85"/>
      <c r="P95" s="224">
        <f>O95*H95</f>
        <v>0</v>
      </c>
      <c r="Q95" s="224">
        <v>0.002</v>
      </c>
      <c r="R95" s="224">
        <f>Q95*H95</f>
        <v>0.004</v>
      </c>
      <c r="S95" s="224">
        <v>0</v>
      </c>
      <c r="T95" s="225">
        <f>S95*H95</f>
        <v>0</v>
      </c>
      <c r="U95" s="39"/>
      <c r="V95" s="39"/>
      <c r="W95" s="39"/>
      <c r="X95" s="39"/>
      <c r="Y95" s="39"/>
      <c r="Z95" s="39"/>
      <c r="AA95" s="39"/>
      <c r="AB95" s="39"/>
      <c r="AC95" s="39"/>
      <c r="AD95" s="39"/>
      <c r="AE95" s="39"/>
      <c r="AR95" s="226" t="s">
        <v>396</v>
      </c>
      <c r="AT95" s="226" t="s">
        <v>307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296</v>
      </c>
      <c r="BM95" s="226" t="s">
        <v>3457</v>
      </c>
    </row>
    <row r="96" spans="1:65" s="2" customFormat="1" ht="21.75" customHeight="1">
      <c r="A96" s="39"/>
      <c r="B96" s="40"/>
      <c r="C96" s="214" t="s">
        <v>212</v>
      </c>
      <c r="D96" s="214" t="s">
        <v>177</v>
      </c>
      <c r="E96" s="215" t="s">
        <v>3458</v>
      </c>
      <c r="F96" s="216" t="s">
        <v>3459</v>
      </c>
      <c r="G96" s="217" t="s">
        <v>358</v>
      </c>
      <c r="H96" s="218">
        <v>1</v>
      </c>
      <c r="I96" s="219"/>
      <c r="J96" s="220">
        <f>ROUND(I96*H96,2)</f>
        <v>0</v>
      </c>
      <c r="K96" s="221"/>
      <c r="L96" s="45"/>
      <c r="M96" s="222" t="s">
        <v>19</v>
      </c>
      <c r="N96" s="223"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296</v>
      </c>
      <c r="AT96" s="226" t="s">
        <v>177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296</v>
      </c>
      <c r="BM96" s="226" t="s">
        <v>3460</v>
      </c>
    </row>
    <row r="97" spans="1:65" s="2" customFormat="1" ht="44.25" customHeight="1">
      <c r="A97" s="39"/>
      <c r="B97" s="40"/>
      <c r="C97" s="267" t="s">
        <v>223</v>
      </c>
      <c r="D97" s="267" t="s">
        <v>307</v>
      </c>
      <c r="E97" s="268" t="s">
        <v>3461</v>
      </c>
      <c r="F97" s="269" t="s">
        <v>3462</v>
      </c>
      <c r="G97" s="270" t="s">
        <v>3361</v>
      </c>
      <c r="H97" s="271">
        <v>1</v>
      </c>
      <c r="I97" s="272"/>
      <c r="J97" s="273">
        <f>ROUND(I97*H97,2)</f>
        <v>0</v>
      </c>
      <c r="K97" s="274"/>
      <c r="L97" s="275"/>
      <c r="M97" s="276" t="s">
        <v>19</v>
      </c>
      <c r="N97" s="277" t="s">
        <v>44</v>
      </c>
      <c r="O97" s="85"/>
      <c r="P97" s="224">
        <f>O97*H97</f>
        <v>0</v>
      </c>
      <c r="Q97" s="224">
        <v>0.002</v>
      </c>
      <c r="R97" s="224">
        <f>Q97*H97</f>
        <v>0.002</v>
      </c>
      <c r="S97" s="224">
        <v>0</v>
      </c>
      <c r="T97" s="225">
        <f>S97*H97</f>
        <v>0</v>
      </c>
      <c r="U97" s="39"/>
      <c r="V97" s="39"/>
      <c r="W97" s="39"/>
      <c r="X97" s="39"/>
      <c r="Y97" s="39"/>
      <c r="Z97" s="39"/>
      <c r="AA97" s="39"/>
      <c r="AB97" s="39"/>
      <c r="AC97" s="39"/>
      <c r="AD97" s="39"/>
      <c r="AE97" s="39"/>
      <c r="AR97" s="226" t="s">
        <v>396</v>
      </c>
      <c r="AT97" s="226" t="s">
        <v>307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296</v>
      </c>
      <c r="BM97" s="226" t="s">
        <v>3463</v>
      </c>
    </row>
    <row r="98" spans="1:65" s="2" customFormat="1" ht="16.5" customHeight="1">
      <c r="A98" s="39"/>
      <c r="B98" s="40"/>
      <c r="C98" s="214" t="s">
        <v>231</v>
      </c>
      <c r="D98" s="214" t="s">
        <v>177</v>
      </c>
      <c r="E98" s="215" t="s">
        <v>3464</v>
      </c>
      <c r="F98" s="216" t="s">
        <v>3465</v>
      </c>
      <c r="G98" s="217" t="s">
        <v>358</v>
      </c>
      <c r="H98" s="218">
        <v>4</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296</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296</v>
      </c>
      <c r="BM98" s="226" t="s">
        <v>3466</v>
      </c>
    </row>
    <row r="99" spans="1:65" s="2" customFormat="1" ht="16.5" customHeight="1">
      <c r="A99" s="39"/>
      <c r="B99" s="40"/>
      <c r="C99" s="267" t="s">
        <v>239</v>
      </c>
      <c r="D99" s="267" t="s">
        <v>307</v>
      </c>
      <c r="E99" s="268" t="s">
        <v>3467</v>
      </c>
      <c r="F99" s="269" t="s">
        <v>3468</v>
      </c>
      <c r="G99" s="270" t="s">
        <v>3361</v>
      </c>
      <c r="H99" s="271">
        <v>4</v>
      </c>
      <c r="I99" s="272"/>
      <c r="J99" s="273">
        <f>ROUND(I99*H99,2)</f>
        <v>0</v>
      </c>
      <c r="K99" s="274"/>
      <c r="L99" s="275"/>
      <c r="M99" s="276" t="s">
        <v>19</v>
      </c>
      <c r="N99" s="277" t="s">
        <v>44</v>
      </c>
      <c r="O99" s="85"/>
      <c r="P99" s="224">
        <f>O99*H99</f>
        <v>0</v>
      </c>
      <c r="Q99" s="224">
        <v>0</v>
      </c>
      <c r="R99" s="224">
        <f>Q99*H99</f>
        <v>0</v>
      </c>
      <c r="S99" s="224">
        <v>0</v>
      </c>
      <c r="T99" s="225">
        <f>S99*H99</f>
        <v>0</v>
      </c>
      <c r="U99" s="39"/>
      <c r="V99" s="39"/>
      <c r="W99" s="39"/>
      <c r="X99" s="39"/>
      <c r="Y99" s="39"/>
      <c r="Z99" s="39"/>
      <c r="AA99" s="39"/>
      <c r="AB99" s="39"/>
      <c r="AC99" s="39"/>
      <c r="AD99" s="39"/>
      <c r="AE99" s="39"/>
      <c r="AR99" s="226" t="s">
        <v>396</v>
      </c>
      <c r="AT99" s="226" t="s">
        <v>307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296</v>
      </c>
      <c r="BM99" s="226" t="s">
        <v>3469</v>
      </c>
    </row>
    <row r="100" spans="1:65" s="2" customFormat="1" ht="21.75" customHeight="1">
      <c r="A100" s="39"/>
      <c r="B100" s="40"/>
      <c r="C100" s="214" t="s">
        <v>246</v>
      </c>
      <c r="D100" s="214" t="s">
        <v>177</v>
      </c>
      <c r="E100" s="215" t="s">
        <v>3470</v>
      </c>
      <c r="F100" s="216" t="s">
        <v>3471</v>
      </c>
      <c r="G100" s="217" t="s">
        <v>358</v>
      </c>
      <c r="H100" s="218">
        <v>3</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296</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296</v>
      </c>
      <c r="BM100" s="226" t="s">
        <v>3472</v>
      </c>
    </row>
    <row r="101" spans="1:65" s="2" customFormat="1" ht="16.5" customHeight="1">
      <c r="A101" s="39"/>
      <c r="B101" s="40"/>
      <c r="C101" s="267" t="s">
        <v>259</v>
      </c>
      <c r="D101" s="267" t="s">
        <v>307</v>
      </c>
      <c r="E101" s="268" t="s">
        <v>3473</v>
      </c>
      <c r="F101" s="269" t="s">
        <v>3474</v>
      </c>
      <c r="G101" s="270" t="s">
        <v>3103</v>
      </c>
      <c r="H101" s="271">
        <v>3</v>
      </c>
      <c r="I101" s="272"/>
      <c r="J101" s="273">
        <f>ROUND(I101*H101,2)</f>
        <v>0</v>
      </c>
      <c r="K101" s="274"/>
      <c r="L101" s="275"/>
      <c r="M101" s="276" t="s">
        <v>19</v>
      </c>
      <c r="N101" s="277" t="s">
        <v>44</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396</v>
      </c>
      <c r="AT101" s="226" t="s">
        <v>307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296</v>
      </c>
      <c r="BM101" s="226" t="s">
        <v>3475</v>
      </c>
    </row>
    <row r="102" spans="1:65" s="2" customFormat="1" ht="24.15" customHeight="1">
      <c r="A102" s="39"/>
      <c r="B102" s="40"/>
      <c r="C102" s="214" t="s">
        <v>266</v>
      </c>
      <c r="D102" s="214" t="s">
        <v>177</v>
      </c>
      <c r="E102" s="215" t="s">
        <v>3476</v>
      </c>
      <c r="F102" s="216" t="s">
        <v>3477</v>
      </c>
      <c r="G102" s="217" t="s">
        <v>342</v>
      </c>
      <c r="H102" s="218">
        <v>6</v>
      </c>
      <c r="I102" s="219"/>
      <c r="J102" s="220">
        <f>ROUND(I102*H102,2)</f>
        <v>0</v>
      </c>
      <c r="K102" s="221"/>
      <c r="L102" s="45"/>
      <c r="M102" s="222" t="s">
        <v>19</v>
      </c>
      <c r="N102" s="223" t="s">
        <v>44</v>
      </c>
      <c r="O102" s="85"/>
      <c r="P102" s="224">
        <f>O102*H102</f>
        <v>0</v>
      </c>
      <c r="Q102" s="224">
        <v>0.001665</v>
      </c>
      <c r="R102" s="224">
        <f>Q102*H102</f>
        <v>0.00999</v>
      </c>
      <c r="S102" s="224">
        <v>0</v>
      </c>
      <c r="T102" s="225">
        <f>S102*H102</f>
        <v>0</v>
      </c>
      <c r="U102" s="39"/>
      <c r="V102" s="39"/>
      <c r="W102" s="39"/>
      <c r="X102" s="39"/>
      <c r="Y102" s="39"/>
      <c r="Z102" s="39"/>
      <c r="AA102" s="39"/>
      <c r="AB102" s="39"/>
      <c r="AC102" s="39"/>
      <c r="AD102" s="39"/>
      <c r="AE102" s="39"/>
      <c r="AR102" s="226" t="s">
        <v>296</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296</v>
      </c>
      <c r="BM102" s="226" t="s">
        <v>3478</v>
      </c>
    </row>
    <row r="103" spans="1:65" s="2" customFormat="1" ht="24.15" customHeight="1">
      <c r="A103" s="39"/>
      <c r="B103" s="40"/>
      <c r="C103" s="214" t="s">
        <v>272</v>
      </c>
      <c r="D103" s="214" t="s">
        <v>177</v>
      </c>
      <c r="E103" s="215" t="s">
        <v>3479</v>
      </c>
      <c r="F103" s="216" t="s">
        <v>3480</v>
      </c>
      <c r="G103" s="217" t="s">
        <v>342</v>
      </c>
      <c r="H103" s="218">
        <v>3</v>
      </c>
      <c r="I103" s="219"/>
      <c r="J103" s="220">
        <f>ROUND(I103*H103,2)</f>
        <v>0</v>
      </c>
      <c r="K103" s="221"/>
      <c r="L103" s="45"/>
      <c r="M103" s="222" t="s">
        <v>19</v>
      </c>
      <c r="N103" s="223" t="s">
        <v>44</v>
      </c>
      <c r="O103" s="85"/>
      <c r="P103" s="224">
        <f>O103*H103</f>
        <v>0</v>
      </c>
      <c r="Q103" s="224">
        <v>0.00344333333333333</v>
      </c>
      <c r="R103" s="224">
        <f>Q103*H103</f>
        <v>0.01032999999999999</v>
      </c>
      <c r="S103" s="224">
        <v>0</v>
      </c>
      <c r="T103" s="225">
        <f>S103*H103</f>
        <v>0</v>
      </c>
      <c r="U103" s="39"/>
      <c r="V103" s="39"/>
      <c r="W103" s="39"/>
      <c r="X103" s="39"/>
      <c r="Y103" s="39"/>
      <c r="Z103" s="39"/>
      <c r="AA103" s="39"/>
      <c r="AB103" s="39"/>
      <c r="AC103" s="39"/>
      <c r="AD103" s="39"/>
      <c r="AE103" s="39"/>
      <c r="AR103" s="226" t="s">
        <v>296</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296</v>
      </c>
      <c r="BM103" s="226" t="s">
        <v>3481</v>
      </c>
    </row>
    <row r="104" spans="1:65" s="2" customFormat="1" ht="24.15" customHeight="1">
      <c r="A104" s="39"/>
      <c r="B104" s="40"/>
      <c r="C104" s="214" t="s">
        <v>278</v>
      </c>
      <c r="D104" s="214" t="s">
        <v>177</v>
      </c>
      <c r="E104" s="215" t="s">
        <v>3482</v>
      </c>
      <c r="F104" s="216" t="s">
        <v>3483</v>
      </c>
      <c r="G104" s="217" t="s">
        <v>358</v>
      </c>
      <c r="H104" s="218">
        <v>1</v>
      </c>
      <c r="I104" s="219"/>
      <c r="J104" s="220">
        <f>ROUND(I104*H104,2)</f>
        <v>0</v>
      </c>
      <c r="K104" s="221"/>
      <c r="L104" s="45"/>
      <c r="M104" s="222" t="s">
        <v>19</v>
      </c>
      <c r="N104" s="223" t="s">
        <v>44</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296</v>
      </c>
      <c r="AT104" s="226" t="s">
        <v>177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296</v>
      </c>
      <c r="BM104" s="226" t="s">
        <v>3484</v>
      </c>
    </row>
    <row r="105" spans="1:65" s="2" customFormat="1" ht="16.5" customHeight="1">
      <c r="A105" s="39"/>
      <c r="B105" s="40"/>
      <c r="C105" s="267" t="s">
        <v>285</v>
      </c>
      <c r="D105" s="267" t="s">
        <v>307</v>
      </c>
      <c r="E105" s="268" t="s">
        <v>3485</v>
      </c>
      <c r="F105" s="269" t="s">
        <v>3486</v>
      </c>
      <c r="G105" s="270" t="s">
        <v>3103</v>
      </c>
      <c r="H105" s="271">
        <v>1</v>
      </c>
      <c r="I105" s="272"/>
      <c r="J105" s="273">
        <f>ROUND(I105*H105,2)</f>
        <v>0</v>
      </c>
      <c r="K105" s="274"/>
      <c r="L105" s="275"/>
      <c r="M105" s="276" t="s">
        <v>19</v>
      </c>
      <c r="N105" s="277" t="s">
        <v>44</v>
      </c>
      <c r="O105" s="85"/>
      <c r="P105" s="224">
        <f>O105*H105</f>
        <v>0</v>
      </c>
      <c r="Q105" s="224">
        <v>0.001</v>
      </c>
      <c r="R105" s="224">
        <f>Q105*H105</f>
        <v>0.001</v>
      </c>
      <c r="S105" s="224">
        <v>0</v>
      </c>
      <c r="T105" s="225">
        <f>S105*H105</f>
        <v>0</v>
      </c>
      <c r="U105" s="39"/>
      <c r="V105" s="39"/>
      <c r="W105" s="39"/>
      <c r="X105" s="39"/>
      <c r="Y105" s="39"/>
      <c r="Z105" s="39"/>
      <c r="AA105" s="39"/>
      <c r="AB105" s="39"/>
      <c r="AC105" s="39"/>
      <c r="AD105" s="39"/>
      <c r="AE105" s="39"/>
      <c r="AR105" s="226" t="s">
        <v>396</v>
      </c>
      <c r="AT105" s="226" t="s">
        <v>307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296</v>
      </c>
      <c r="BM105" s="226" t="s">
        <v>3487</v>
      </c>
    </row>
    <row r="106" spans="1:65" s="2" customFormat="1" ht="24.15" customHeight="1">
      <c r="A106" s="39"/>
      <c r="B106" s="40"/>
      <c r="C106" s="214" t="s">
        <v>8</v>
      </c>
      <c r="D106" s="214" t="s">
        <v>177</v>
      </c>
      <c r="E106" s="215" t="s">
        <v>3488</v>
      </c>
      <c r="F106" s="216" t="s">
        <v>3489</v>
      </c>
      <c r="G106" s="217" t="s">
        <v>358</v>
      </c>
      <c r="H106" s="218">
        <v>1</v>
      </c>
      <c r="I106" s="219"/>
      <c r="J106" s="220">
        <f>ROUND(I106*H106,2)</f>
        <v>0</v>
      </c>
      <c r="K106" s="221"/>
      <c r="L106" s="45"/>
      <c r="M106" s="222" t="s">
        <v>19</v>
      </c>
      <c r="N106" s="223" t="s">
        <v>44</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296</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296</v>
      </c>
      <c r="BM106" s="226" t="s">
        <v>3490</v>
      </c>
    </row>
    <row r="107" spans="1:65" s="2" customFormat="1" ht="16.5" customHeight="1">
      <c r="A107" s="39"/>
      <c r="B107" s="40"/>
      <c r="C107" s="267" t="s">
        <v>296</v>
      </c>
      <c r="D107" s="267" t="s">
        <v>307</v>
      </c>
      <c r="E107" s="268" t="s">
        <v>3491</v>
      </c>
      <c r="F107" s="269" t="s">
        <v>3492</v>
      </c>
      <c r="G107" s="270" t="s">
        <v>358</v>
      </c>
      <c r="H107" s="271">
        <v>1</v>
      </c>
      <c r="I107" s="272"/>
      <c r="J107" s="273">
        <f>ROUND(I107*H107,2)</f>
        <v>0</v>
      </c>
      <c r="K107" s="274"/>
      <c r="L107" s="275"/>
      <c r="M107" s="276" t="s">
        <v>19</v>
      </c>
      <c r="N107" s="277" t="s">
        <v>44</v>
      </c>
      <c r="O107" s="85"/>
      <c r="P107" s="224">
        <f>O107*H107</f>
        <v>0</v>
      </c>
      <c r="Q107" s="224">
        <v>0.002</v>
      </c>
      <c r="R107" s="224">
        <f>Q107*H107</f>
        <v>0.002</v>
      </c>
      <c r="S107" s="224">
        <v>0</v>
      </c>
      <c r="T107" s="225">
        <f>S107*H107</f>
        <v>0</v>
      </c>
      <c r="U107" s="39"/>
      <c r="V107" s="39"/>
      <c r="W107" s="39"/>
      <c r="X107" s="39"/>
      <c r="Y107" s="39"/>
      <c r="Z107" s="39"/>
      <c r="AA107" s="39"/>
      <c r="AB107" s="39"/>
      <c r="AC107" s="39"/>
      <c r="AD107" s="39"/>
      <c r="AE107" s="39"/>
      <c r="AR107" s="226" t="s">
        <v>396</v>
      </c>
      <c r="AT107" s="226" t="s">
        <v>307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296</v>
      </c>
      <c r="BM107" s="226" t="s">
        <v>3493</v>
      </c>
    </row>
    <row r="108" spans="1:65" s="2" customFormat="1" ht="24.15" customHeight="1">
      <c r="A108" s="39"/>
      <c r="B108" s="40"/>
      <c r="C108" s="214" t="s">
        <v>306</v>
      </c>
      <c r="D108" s="214" t="s">
        <v>177</v>
      </c>
      <c r="E108" s="215" t="s">
        <v>3494</v>
      </c>
      <c r="F108" s="216" t="s">
        <v>3495</v>
      </c>
      <c r="G108" s="217" t="s">
        <v>342</v>
      </c>
      <c r="H108" s="218">
        <v>2</v>
      </c>
      <c r="I108" s="219"/>
      <c r="J108" s="220">
        <f>ROUND(I108*H108,2)</f>
        <v>0</v>
      </c>
      <c r="K108" s="221"/>
      <c r="L108" s="45"/>
      <c r="M108" s="222" t="s">
        <v>19</v>
      </c>
      <c r="N108" s="223" t="s">
        <v>44</v>
      </c>
      <c r="O108" s="85"/>
      <c r="P108" s="224">
        <f>O108*H108</f>
        <v>0</v>
      </c>
      <c r="Q108" s="224">
        <v>0</v>
      </c>
      <c r="R108" s="224">
        <f>Q108*H108</f>
        <v>0</v>
      </c>
      <c r="S108" s="224">
        <v>0</v>
      </c>
      <c r="T108" s="225">
        <f>S108*H108</f>
        <v>0</v>
      </c>
      <c r="U108" s="39"/>
      <c r="V108" s="39"/>
      <c r="W108" s="39"/>
      <c r="X108" s="39"/>
      <c r="Y108" s="39"/>
      <c r="Z108" s="39"/>
      <c r="AA108" s="39"/>
      <c r="AB108" s="39"/>
      <c r="AC108" s="39"/>
      <c r="AD108" s="39"/>
      <c r="AE108" s="39"/>
      <c r="AR108" s="226" t="s">
        <v>296</v>
      </c>
      <c r="AT108" s="226" t="s">
        <v>177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296</v>
      </c>
      <c r="BM108" s="226" t="s">
        <v>3496</v>
      </c>
    </row>
    <row r="109" spans="1:65" s="2" customFormat="1" ht="16.5" customHeight="1">
      <c r="A109" s="39"/>
      <c r="B109" s="40"/>
      <c r="C109" s="267" t="s">
        <v>312</v>
      </c>
      <c r="D109" s="267" t="s">
        <v>307</v>
      </c>
      <c r="E109" s="268" t="s">
        <v>3497</v>
      </c>
      <c r="F109" s="269" t="s">
        <v>3498</v>
      </c>
      <c r="G109" s="270" t="s">
        <v>342</v>
      </c>
      <c r="H109" s="271">
        <v>2</v>
      </c>
      <c r="I109" s="272"/>
      <c r="J109" s="273">
        <f>ROUND(I109*H109,2)</f>
        <v>0</v>
      </c>
      <c r="K109" s="274"/>
      <c r="L109" s="275"/>
      <c r="M109" s="276" t="s">
        <v>19</v>
      </c>
      <c r="N109" s="277"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396</v>
      </c>
      <c r="AT109" s="226" t="s">
        <v>307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296</v>
      </c>
      <c r="BM109" s="226" t="s">
        <v>3499</v>
      </c>
    </row>
    <row r="110" spans="1:65" s="2" customFormat="1" ht="24.15" customHeight="1">
      <c r="A110" s="39"/>
      <c r="B110" s="40"/>
      <c r="C110" s="214" t="s">
        <v>317</v>
      </c>
      <c r="D110" s="214" t="s">
        <v>177</v>
      </c>
      <c r="E110" s="215" t="s">
        <v>3500</v>
      </c>
      <c r="F110" s="216" t="s">
        <v>3501</v>
      </c>
      <c r="G110" s="217" t="s">
        <v>1239</v>
      </c>
      <c r="H110" s="218">
        <v>3</v>
      </c>
      <c r="I110" s="219"/>
      <c r="J110" s="220">
        <f>ROUND(I110*H110,2)</f>
        <v>0</v>
      </c>
      <c r="K110" s="221"/>
      <c r="L110" s="45"/>
      <c r="M110" s="286" t="s">
        <v>19</v>
      </c>
      <c r="N110" s="287" t="s">
        <v>44</v>
      </c>
      <c r="O110" s="283"/>
      <c r="P110" s="288">
        <f>O110*H110</f>
        <v>0</v>
      </c>
      <c r="Q110" s="288">
        <v>0</v>
      </c>
      <c r="R110" s="288">
        <f>Q110*H110</f>
        <v>0</v>
      </c>
      <c r="S110" s="288">
        <v>0</v>
      </c>
      <c r="T110" s="289">
        <f>S110*H110</f>
        <v>0</v>
      </c>
      <c r="U110" s="39"/>
      <c r="V110" s="39"/>
      <c r="W110" s="39"/>
      <c r="X110" s="39"/>
      <c r="Y110" s="39"/>
      <c r="Z110" s="39"/>
      <c r="AA110" s="39"/>
      <c r="AB110" s="39"/>
      <c r="AC110" s="39"/>
      <c r="AD110" s="39"/>
      <c r="AE110" s="39"/>
      <c r="AR110" s="226" t="s">
        <v>296</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296</v>
      </c>
      <c r="BM110" s="226" t="s">
        <v>3502</v>
      </c>
    </row>
    <row r="111" spans="1:31" s="2" customFormat="1" ht="6.95" customHeight="1">
      <c r="A111" s="39"/>
      <c r="B111" s="60"/>
      <c r="C111" s="61"/>
      <c r="D111" s="61"/>
      <c r="E111" s="61"/>
      <c r="F111" s="61"/>
      <c r="G111" s="61"/>
      <c r="H111" s="61"/>
      <c r="I111" s="61"/>
      <c r="J111" s="61"/>
      <c r="K111" s="61"/>
      <c r="L111" s="45"/>
      <c r="M111" s="39"/>
      <c r="O111" s="39"/>
      <c r="P111" s="39"/>
      <c r="Q111" s="39"/>
      <c r="R111" s="39"/>
      <c r="S111" s="39"/>
      <c r="T111" s="39"/>
      <c r="U111" s="39"/>
      <c r="V111" s="39"/>
      <c r="W111" s="39"/>
      <c r="X111" s="39"/>
      <c r="Y111" s="39"/>
      <c r="Z111" s="39"/>
      <c r="AA111" s="39"/>
      <c r="AB111" s="39"/>
      <c r="AC111" s="39"/>
      <c r="AD111" s="39"/>
      <c r="AE111" s="39"/>
    </row>
  </sheetData>
  <sheetProtection password="CC35" sheet="1" objects="1" scenarios="1" formatColumns="0" formatRows="0" autoFilter="0"/>
  <autoFilter ref="C87:K110"/>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2:BM25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130</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3503</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ROUND(J84,2)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ROUND((SUM(BE84:BE249)),2)</f>
        <v>0</v>
      </c>
      <c r="G33" s="39"/>
      <c r="H33" s="39"/>
      <c r="I33" s="158">
        <v>0.21</v>
      </c>
      <c r="J33" s="157">
        <f>ROUND(((SUM(BE84:BE249))*I33),2)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ROUND((SUM(BF84:BF249)),2)</f>
        <v>0</v>
      </c>
      <c r="G34" s="39"/>
      <c r="H34" s="39"/>
      <c r="I34" s="158">
        <v>0.15</v>
      </c>
      <c r="J34" s="157">
        <f>ROUND(((SUM(BF84:BF249))*I34),2)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ROUND((SUM(BG84:BG249)),2)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ROUND((SUM(BH84:BH249)),2)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ROUND((SUM(BI84:BI249)),2)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Oplocení a sadové úpravy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J84</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J85</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J86</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J177</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753</v>
      </c>
      <c r="E63" s="183"/>
      <c r="F63" s="183"/>
      <c r="G63" s="183"/>
      <c r="H63" s="183"/>
      <c r="I63" s="183"/>
      <c r="J63" s="184">
        <f>J192</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155</v>
      </c>
      <c r="E64" s="183"/>
      <c r="F64" s="183"/>
      <c r="G64" s="183"/>
      <c r="H64" s="183"/>
      <c r="I64" s="183"/>
      <c r="J64" s="184">
        <f>J245</f>
        <v>0</v>
      </c>
      <c r="K64" s="126"/>
      <c r="L64" s="185"/>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160</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Kylešovice - sběrný dvůr</v>
      </c>
      <c r="F74" s="33"/>
      <c r="G74" s="33"/>
      <c r="H74" s="33"/>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141</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70" t="str">
        <f>E9</f>
        <v>SO 03 - Oplocení a sadové úpravy</v>
      </c>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Kylešovice</v>
      </c>
      <c r="G78" s="41"/>
      <c r="H78" s="41"/>
      <c r="I78" s="33" t="s">
        <v>23</v>
      </c>
      <c r="J78" s="73" t="str">
        <f>IF(J12="","",J12)</f>
        <v>1. 2. 2023</v>
      </c>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statutární město Opava, Horní náměstí 69, Opava</v>
      </c>
      <c r="G80" s="41"/>
      <c r="H80" s="41"/>
      <c r="I80" s="33" t="s">
        <v>32</v>
      </c>
      <c r="J80" s="37" t="str">
        <f>E21</f>
        <v>Agroprojekt Jihlava, spol. s.r.o.</v>
      </c>
      <c r="K80" s="41"/>
      <c r="L80" s="145"/>
      <c r="S80" s="39"/>
      <c r="T80" s="39"/>
      <c r="U80" s="39"/>
      <c r="V80" s="39"/>
      <c r="W80" s="39"/>
      <c r="X80" s="39"/>
      <c r="Y80" s="39"/>
      <c r="Z80" s="39"/>
      <c r="AA80" s="39"/>
      <c r="AB80" s="39"/>
      <c r="AC80" s="39"/>
      <c r="AD80" s="39"/>
      <c r="AE80" s="39"/>
    </row>
    <row r="81" spans="1:31" s="2" customFormat="1" ht="25.65" customHeight="1">
      <c r="A81" s="39"/>
      <c r="B81" s="40"/>
      <c r="C81" s="33" t="s">
        <v>30</v>
      </c>
      <c r="D81" s="41"/>
      <c r="E81" s="41"/>
      <c r="F81" s="28" t="str">
        <f>IF(E18="","",E18)</f>
        <v>Vyplň údaj</v>
      </c>
      <c r="G81" s="41"/>
      <c r="H81" s="41"/>
      <c r="I81" s="33" t="s">
        <v>36</v>
      </c>
      <c r="J81" s="37" t="str">
        <f>E24</f>
        <v>Agroprojekt Jihlava, spol. s.r.o.</v>
      </c>
      <c r="K81" s="41"/>
      <c r="L81" s="14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11" customFormat="1" ht="29.25" customHeight="1">
      <c r="A83" s="186"/>
      <c r="B83" s="187"/>
      <c r="C83" s="188" t="s">
        <v>161</v>
      </c>
      <c r="D83" s="189" t="s">
        <v>58</v>
      </c>
      <c r="E83" s="189" t="s">
        <v>54</v>
      </c>
      <c r="F83" s="189" t="s">
        <v>55</v>
      </c>
      <c r="G83" s="189" t="s">
        <v>162</v>
      </c>
      <c r="H83" s="189" t="s">
        <v>163</v>
      </c>
      <c r="I83" s="189" t="s">
        <v>164</v>
      </c>
      <c r="J83" s="190" t="s">
        <v>145</v>
      </c>
      <c r="K83" s="191" t="s">
        <v>165</v>
      </c>
      <c r="L83" s="192"/>
      <c r="M83" s="93" t="s">
        <v>19</v>
      </c>
      <c r="N83" s="94" t="s">
        <v>43</v>
      </c>
      <c r="O83" s="94" t="s">
        <v>166</v>
      </c>
      <c r="P83" s="94" t="s">
        <v>167</v>
      </c>
      <c r="Q83" s="94" t="s">
        <v>168</v>
      </c>
      <c r="R83" s="94" t="s">
        <v>169</v>
      </c>
      <c r="S83" s="94" t="s">
        <v>170</v>
      </c>
      <c r="T83" s="95" t="s">
        <v>171</v>
      </c>
      <c r="U83" s="186"/>
      <c r="V83" s="186"/>
      <c r="W83" s="186"/>
      <c r="X83" s="186"/>
      <c r="Y83" s="186"/>
      <c r="Z83" s="186"/>
      <c r="AA83" s="186"/>
      <c r="AB83" s="186"/>
      <c r="AC83" s="186"/>
      <c r="AD83" s="186"/>
      <c r="AE83" s="186"/>
    </row>
    <row r="84" spans="1:63" s="2" customFormat="1" ht="22.8" customHeight="1">
      <c r="A84" s="39"/>
      <c r="B84" s="40"/>
      <c r="C84" s="100" t="s">
        <v>172</v>
      </c>
      <c r="D84" s="41"/>
      <c r="E84" s="41"/>
      <c r="F84" s="41"/>
      <c r="G84" s="41"/>
      <c r="H84" s="41"/>
      <c r="I84" s="41"/>
      <c r="J84" s="193">
        <f>BK84</f>
        <v>0</v>
      </c>
      <c r="K84" s="41"/>
      <c r="L84" s="45"/>
      <c r="M84" s="96"/>
      <c r="N84" s="194"/>
      <c r="O84" s="97"/>
      <c r="P84" s="195">
        <f>P85</f>
        <v>0</v>
      </c>
      <c r="Q84" s="97"/>
      <c r="R84" s="195">
        <f>R85</f>
        <v>24.3459419</v>
      </c>
      <c r="S84" s="97"/>
      <c r="T84" s="196">
        <f>T85</f>
        <v>0</v>
      </c>
      <c r="U84" s="39"/>
      <c r="V84" s="39"/>
      <c r="W84" s="39"/>
      <c r="X84" s="39"/>
      <c r="Y84" s="39"/>
      <c r="Z84" s="39"/>
      <c r="AA84" s="39"/>
      <c r="AB84" s="39"/>
      <c r="AC84" s="39"/>
      <c r="AD84" s="39"/>
      <c r="AE84" s="39"/>
      <c r="AT84" s="18" t="s">
        <v>72</v>
      </c>
      <c r="AU84" s="18" t="s">
        <v>146</v>
      </c>
      <c r="BK84" s="197">
        <f>BK85</f>
        <v>0</v>
      </c>
    </row>
    <row r="85" spans="1:63" s="12" customFormat="1" ht="25.9" customHeight="1">
      <c r="A85" s="12"/>
      <c r="B85" s="198"/>
      <c r="C85" s="199"/>
      <c r="D85" s="200" t="s">
        <v>72</v>
      </c>
      <c r="E85" s="201" t="s">
        <v>173</v>
      </c>
      <c r="F85" s="201" t="s">
        <v>174</v>
      </c>
      <c r="G85" s="199"/>
      <c r="H85" s="199"/>
      <c r="I85" s="202"/>
      <c r="J85" s="203">
        <f>BK85</f>
        <v>0</v>
      </c>
      <c r="K85" s="199"/>
      <c r="L85" s="204"/>
      <c r="M85" s="205"/>
      <c r="N85" s="206"/>
      <c r="O85" s="206"/>
      <c r="P85" s="207">
        <f>P86+P177+P192+P245</f>
        <v>0</v>
      </c>
      <c r="Q85" s="206"/>
      <c r="R85" s="207">
        <f>R86+R177+R192+R245</f>
        <v>24.3459419</v>
      </c>
      <c r="S85" s="206"/>
      <c r="T85" s="208">
        <f>T86+T177+T192+T245</f>
        <v>0</v>
      </c>
      <c r="U85" s="12"/>
      <c r="V85" s="12"/>
      <c r="W85" s="12"/>
      <c r="X85" s="12"/>
      <c r="Y85" s="12"/>
      <c r="Z85" s="12"/>
      <c r="AA85" s="12"/>
      <c r="AB85" s="12"/>
      <c r="AC85" s="12"/>
      <c r="AD85" s="12"/>
      <c r="AE85" s="12"/>
      <c r="AR85" s="209" t="s">
        <v>81</v>
      </c>
      <c r="AT85" s="210" t="s">
        <v>72</v>
      </c>
      <c r="AU85" s="210" t="s">
        <v>73</v>
      </c>
      <c r="AY85" s="209" t="s">
        <v>175</v>
      </c>
      <c r="BK85" s="211">
        <f>BK86+BK177+BK192+BK245</f>
        <v>0</v>
      </c>
    </row>
    <row r="86" spans="1:63" s="12" customFormat="1" ht="22.8" customHeight="1">
      <c r="A86" s="12"/>
      <c r="B86" s="198"/>
      <c r="C86" s="199"/>
      <c r="D86" s="200" t="s">
        <v>72</v>
      </c>
      <c r="E86" s="212" t="s">
        <v>81</v>
      </c>
      <c r="F86" s="212" t="s">
        <v>176</v>
      </c>
      <c r="G86" s="199"/>
      <c r="H86" s="199"/>
      <c r="I86" s="202"/>
      <c r="J86" s="213">
        <f>BK86</f>
        <v>0</v>
      </c>
      <c r="K86" s="199"/>
      <c r="L86" s="204"/>
      <c r="M86" s="205"/>
      <c r="N86" s="206"/>
      <c r="O86" s="206"/>
      <c r="P86" s="207">
        <f>SUM(P87:P176)</f>
        <v>0</v>
      </c>
      <c r="Q86" s="206"/>
      <c r="R86" s="207">
        <f>SUM(R87:R176)</f>
        <v>7.1299</v>
      </c>
      <c r="S86" s="206"/>
      <c r="T86" s="208">
        <f>SUM(T87:T176)</f>
        <v>0</v>
      </c>
      <c r="U86" s="12"/>
      <c r="V86" s="12"/>
      <c r="W86" s="12"/>
      <c r="X86" s="12"/>
      <c r="Y86" s="12"/>
      <c r="Z86" s="12"/>
      <c r="AA86" s="12"/>
      <c r="AB86" s="12"/>
      <c r="AC86" s="12"/>
      <c r="AD86" s="12"/>
      <c r="AE86" s="12"/>
      <c r="AR86" s="209" t="s">
        <v>81</v>
      </c>
      <c r="AT86" s="210" t="s">
        <v>72</v>
      </c>
      <c r="AU86" s="210" t="s">
        <v>81</v>
      </c>
      <c r="AY86" s="209" t="s">
        <v>175</v>
      </c>
      <c r="BK86" s="211">
        <f>SUM(BK87:BK176)</f>
        <v>0</v>
      </c>
    </row>
    <row r="87" spans="1:65" s="2" customFormat="1" ht="33" customHeight="1">
      <c r="A87" s="39"/>
      <c r="B87" s="40"/>
      <c r="C87" s="214" t="s">
        <v>81</v>
      </c>
      <c r="D87" s="214" t="s">
        <v>177</v>
      </c>
      <c r="E87" s="215" t="s">
        <v>3504</v>
      </c>
      <c r="F87" s="216" t="s">
        <v>3505</v>
      </c>
      <c r="G87" s="217" t="s">
        <v>180</v>
      </c>
      <c r="H87" s="218">
        <v>1565</v>
      </c>
      <c r="I87" s="219"/>
      <c r="J87" s="220">
        <f>ROUND(I87*H87,2)</f>
        <v>0</v>
      </c>
      <c r="K87" s="221"/>
      <c r="L87" s="45"/>
      <c r="M87" s="222" t="s">
        <v>19</v>
      </c>
      <c r="N87" s="223" t="s">
        <v>44</v>
      </c>
      <c r="O87" s="85"/>
      <c r="P87" s="224">
        <f>O87*H87</f>
        <v>0</v>
      </c>
      <c r="Q87" s="224">
        <v>0</v>
      </c>
      <c r="R87" s="224">
        <f>Q87*H87</f>
        <v>0</v>
      </c>
      <c r="S87" s="224">
        <v>0</v>
      </c>
      <c r="T87" s="225">
        <f>S87*H87</f>
        <v>0</v>
      </c>
      <c r="U87" s="39"/>
      <c r="V87" s="39"/>
      <c r="W87" s="39"/>
      <c r="X87" s="39"/>
      <c r="Y87" s="39"/>
      <c r="Z87" s="39"/>
      <c r="AA87" s="39"/>
      <c r="AB87" s="39"/>
      <c r="AC87" s="39"/>
      <c r="AD87" s="39"/>
      <c r="AE87" s="39"/>
      <c r="AR87" s="226" t="s">
        <v>181</v>
      </c>
      <c r="AT87" s="226" t="s">
        <v>177</v>
      </c>
      <c r="AU87" s="226" t="s">
        <v>83</v>
      </c>
      <c r="AY87" s="18" t="s">
        <v>175</v>
      </c>
      <c r="BE87" s="227">
        <f>IF(N87="základní",J87,0)</f>
        <v>0</v>
      </c>
      <c r="BF87" s="227">
        <f>IF(N87="snížená",J87,0)</f>
        <v>0</v>
      </c>
      <c r="BG87" s="227">
        <f>IF(N87="zákl. přenesená",J87,0)</f>
        <v>0</v>
      </c>
      <c r="BH87" s="227">
        <f>IF(N87="sníž. přenesená",J87,0)</f>
        <v>0</v>
      </c>
      <c r="BI87" s="227">
        <f>IF(N87="nulová",J87,0)</f>
        <v>0</v>
      </c>
      <c r="BJ87" s="18" t="s">
        <v>81</v>
      </c>
      <c r="BK87" s="227">
        <f>ROUND(I87*H87,2)</f>
        <v>0</v>
      </c>
      <c r="BL87" s="18" t="s">
        <v>181</v>
      </c>
      <c r="BM87" s="226" t="s">
        <v>3506</v>
      </c>
    </row>
    <row r="88" spans="1:47" s="2" customFormat="1" ht="12">
      <c r="A88" s="39"/>
      <c r="B88" s="40"/>
      <c r="C88" s="41"/>
      <c r="D88" s="228" t="s">
        <v>183</v>
      </c>
      <c r="E88" s="41"/>
      <c r="F88" s="229" t="s">
        <v>3507</v>
      </c>
      <c r="G88" s="41"/>
      <c r="H88" s="41"/>
      <c r="I88" s="230"/>
      <c r="J88" s="41"/>
      <c r="K88" s="41"/>
      <c r="L88" s="45"/>
      <c r="M88" s="231"/>
      <c r="N88" s="232"/>
      <c r="O88" s="85"/>
      <c r="P88" s="85"/>
      <c r="Q88" s="85"/>
      <c r="R88" s="85"/>
      <c r="S88" s="85"/>
      <c r="T88" s="86"/>
      <c r="U88" s="39"/>
      <c r="V88" s="39"/>
      <c r="W88" s="39"/>
      <c r="X88" s="39"/>
      <c r="Y88" s="39"/>
      <c r="Z88" s="39"/>
      <c r="AA88" s="39"/>
      <c r="AB88" s="39"/>
      <c r="AC88" s="39"/>
      <c r="AD88" s="39"/>
      <c r="AE88" s="39"/>
      <c r="AT88" s="18" t="s">
        <v>183</v>
      </c>
      <c r="AU88" s="18" t="s">
        <v>83</v>
      </c>
    </row>
    <row r="89" spans="1:51" s="13" customFormat="1" ht="12">
      <c r="A89" s="13"/>
      <c r="B89" s="233"/>
      <c r="C89" s="234"/>
      <c r="D89" s="235" t="s">
        <v>189</v>
      </c>
      <c r="E89" s="236" t="s">
        <v>19</v>
      </c>
      <c r="F89" s="237" t="s">
        <v>3508</v>
      </c>
      <c r="G89" s="234"/>
      <c r="H89" s="238">
        <v>1565</v>
      </c>
      <c r="I89" s="239"/>
      <c r="J89" s="234"/>
      <c r="K89" s="234"/>
      <c r="L89" s="240"/>
      <c r="M89" s="241"/>
      <c r="N89" s="242"/>
      <c r="O89" s="242"/>
      <c r="P89" s="242"/>
      <c r="Q89" s="242"/>
      <c r="R89" s="242"/>
      <c r="S89" s="242"/>
      <c r="T89" s="243"/>
      <c r="U89" s="13"/>
      <c r="V89" s="13"/>
      <c r="W89" s="13"/>
      <c r="X89" s="13"/>
      <c r="Y89" s="13"/>
      <c r="Z89" s="13"/>
      <c r="AA89" s="13"/>
      <c r="AB89" s="13"/>
      <c r="AC89" s="13"/>
      <c r="AD89" s="13"/>
      <c r="AE89" s="13"/>
      <c r="AT89" s="244" t="s">
        <v>189</v>
      </c>
      <c r="AU89" s="244" t="s">
        <v>83</v>
      </c>
      <c r="AV89" s="13" t="s">
        <v>83</v>
      </c>
      <c r="AW89" s="13" t="s">
        <v>35</v>
      </c>
      <c r="AX89" s="13" t="s">
        <v>81</v>
      </c>
      <c r="AY89" s="244" t="s">
        <v>175</v>
      </c>
    </row>
    <row r="90" spans="1:65" s="2" customFormat="1" ht="37.8" customHeight="1">
      <c r="A90" s="39"/>
      <c r="B90" s="40"/>
      <c r="C90" s="214" t="s">
        <v>83</v>
      </c>
      <c r="D90" s="214" t="s">
        <v>177</v>
      </c>
      <c r="E90" s="215" t="s">
        <v>3509</v>
      </c>
      <c r="F90" s="216" t="s">
        <v>3510</v>
      </c>
      <c r="G90" s="217" t="s">
        <v>180</v>
      </c>
      <c r="H90" s="218">
        <v>324</v>
      </c>
      <c r="I90" s="219"/>
      <c r="J90" s="220">
        <f>ROUND(I90*H90,2)</f>
        <v>0</v>
      </c>
      <c r="K90" s="221"/>
      <c r="L90" s="45"/>
      <c r="M90" s="222" t="s">
        <v>19</v>
      </c>
      <c r="N90" s="223" t="s">
        <v>44</v>
      </c>
      <c r="O90" s="85"/>
      <c r="P90" s="224">
        <f>O90*H90</f>
        <v>0</v>
      </c>
      <c r="Q90" s="224">
        <v>0</v>
      </c>
      <c r="R90" s="224">
        <f>Q90*H90</f>
        <v>0</v>
      </c>
      <c r="S90" s="224">
        <v>0</v>
      </c>
      <c r="T90" s="225">
        <f>S90*H90</f>
        <v>0</v>
      </c>
      <c r="U90" s="39"/>
      <c r="V90" s="39"/>
      <c r="W90" s="39"/>
      <c r="X90" s="39"/>
      <c r="Y90" s="39"/>
      <c r="Z90" s="39"/>
      <c r="AA90" s="39"/>
      <c r="AB90" s="39"/>
      <c r="AC90" s="39"/>
      <c r="AD90" s="39"/>
      <c r="AE90" s="39"/>
      <c r="AR90" s="226" t="s">
        <v>181</v>
      </c>
      <c r="AT90" s="226" t="s">
        <v>177</v>
      </c>
      <c r="AU90" s="226" t="s">
        <v>83</v>
      </c>
      <c r="AY90" s="18" t="s">
        <v>175</v>
      </c>
      <c r="BE90" s="227">
        <f>IF(N90="základní",J90,0)</f>
        <v>0</v>
      </c>
      <c r="BF90" s="227">
        <f>IF(N90="snížená",J90,0)</f>
        <v>0</v>
      </c>
      <c r="BG90" s="227">
        <f>IF(N90="zákl. přenesená",J90,0)</f>
        <v>0</v>
      </c>
      <c r="BH90" s="227">
        <f>IF(N90="sníž. přenesená",J90,0)</f>
        <v>0</v>
      </c>
      <c r="BI90" s="227">
        <f>IF(N90="nulová",J90,0)</f>
        <v>0</v>
      </c>
      <c r="BJ90" s="18" t="s">
        <v>81</v>
      </c>
      <c r="BK90" s="227">
        <f>ROUND(I90*H90,2)</f>
        <v>0</v>
      </c>
      <c r="BL90" s="18" t="s">
        <v>181</v>
      </c>
      <c r="BM90" s="226" t="s">
        <v>3511</v>
      </c>
    </row>
    <row r="91" spans="1:47" s="2" customFormat="1" ht="12">
      <c r="A91" s="39"/>
      <c r="B91" s="40"/>
      <c r="C91" s="41"/>
      <c r="D91" s="228" t="s">
        <v>183</v>
      </c>
      <c r="E91" s="41"/>
      <c r="F91" s="229" t="s">
        <v>3512</v>
      </c>
      <c r="G91" s="41"/>
      <c r="H91" s="41"/>
      <c r="I91" s="230"/>
      <c r="J91" s="41"/>
      <c r="K91" s="41"/>
      <c r="L91" s="45"/>
      <c r="M91" s="231"/>
      <c r="N91" s="232"/>
      <c r="O91" s="85"/>
      <c r="P91" s="85"/>
      <c r="Q91" s="85"/>
      <c r="R91" s="85"/>
      <c r="S91" s="85"/>
      <c r="T91" s="86"/>
      <c r="U91" s="39"/>
      <c r="V91" s="39"/>
      <c r="W91" s="39"/>
      <c r="X91" s="39"/>
      <c r="Y91" s="39"/>
      <c r="Z91" s="39"/>
      <c r="AA91" s="39"/>
      <c r="AB91" s="39"/>
      <c r="AC91" s="39"/>
      <c r="AD91" s="39"/>
      <c r="AE91" s="39"/>
      <c r="AT91" s="18" t="s">
        <v>183</v>
      </c>
      <c r="AU91" s="18" t="s">
        <v>83</v>
      </c>
    </row>
    <row r="92" spans="1:65" s="2" customFormat="1" ht="44.25" customHeight="1">
      <c r="A92" s="39"/>
      <c r="B92" s="40"/>
      <c r="C92" s="214" t="s">
        <v>191</v>
      </c>
      <c r="D92" s="214" t="s">
        <v>177</v>
      </c>
      <c r="E92" s="215" t="s">
        <v>765</v>
      </c>
      <c r="F92" s="216" t="s">
        <v>766</v>
      </c>
      <c r="G92" s="217" t="s">
        <v>215</v>
      </c>
      <c r="H92" s="218">
        <v>8.007</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3513</v>
      </c>
    </row>
    <row r="93" spans="1:47" s="2" customFormat="1" ht="12">
      <c r="A93" s="39"/>
      <c r="B93" s="40"/>
      <c r="C93" s="41"/>
      <c r="D93" s="228" t="s">
        <v>183</v>
      </c>
      <c r="E93" s="41"/>
      <c r="F93" s="229" t="s">
        <v>768</v>
      </c>
      <c r="G93" s="41"/>
      <c r="H93" s="41"/>
      <c r="I93" s="230"/>
      <c r="J93" s="41"/>
      <c r="K93" s="41"/>
      <c r="L93" s="45"/>
      <c r="M93" s="231"/>
      <c r="N93" s="232"/>
      <c r="O93" s="85"/>
      <c r="P93" s="85"/>
      <c r="Q93" s="85"/>
      <c r="R93" s="85"/>
      <c r="S93" s="85"/>
      <c r="T93" s="86"/>
      <c r="U93" s="39"/>
      <c r="V93" s="39"/>
      <c r="W93" s="39"/>
      <c r="X93" s="39"/>
      <c r="Y93" s="39"/>
      <c r="Z93" s="39"/>
      <c r="AA93" s="39"/>
      <c r="AB93" s="39"/>
      <c r="AC93" s="39"/>
      <c r="AD93" s="39"/>
      <c r="AE93" s="39"/>
      <c r="AT93" s="18" t="s">
        <v>183</v>
      </c>
      <c r="AU93" s="18" t="s">
        <v>83</v>
      </c>
    </row>
    <row r="94" spans="1:51" s="13" customFormat="1" ht="12">
      <c r="A94" s="13"/>
      <c r="B94" s="233"/>
      <c r="C94" s="234"/>
      <c r="D94" s="235" t="s">
        <v>189</v>
      </c>
      <c r="E94" s="236" t="s">
        <v>19</v>
      </c>
      <c r="F94" s="237" t="s">
        <v>3514</v>
      </c>
      <c r="G94" s="234"/>
      <c r="H94" s="238">
        <v>2.023</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189</v>
      </c>
      <c r="AU94" s="244" t="s">
        <v>83</v>
      </c>
      <c r="AV94" s="13" t="s">
        <v>83</v>
      </c>
      <c r="AW94" s="13" t="s">
        <v>35</v>
      </c>
      <c r="AX94" s="13" t="s">
        <v>73</v>
      </c>
      <c r="AY94" s="244" t="s">
        <v>175</v>
      </c>
    </row>
    <row r="95" spans="1:51" s="13" customFormat="1" ht="12">
      <c r="A95" s="13"/>
      <c r="B95" s="233"/>
      <c r="C95" s="234"/>
      <c r="D95" s="235" t="s">
        <v>189</v>
      </c>
      <c r="E95" s="236" t="s">
        <v>19</v>
      </c>
      <c r="F95" s="237" t="s">
        <v>3515</v>
      </c>
      <c r="G95" s="234"/>
      <c r="H95" s="238">
        <v>5.984</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189</v>
      </c>
      <c r="AU95" s="244" t="s">
        <v>83</v>
      </c>
      <c r="AV95" s="13" t="s">
        <v>83</v>
      </c>
      <c r="AW95" s="13" t="s">
        <v>35</v>
      </c>
      <c r="AX95" s="13" t="s">
        <v>73</v>
      </c>
      <c r="AY95" s="244" t="s">
        <v>175</v>
      </c>
    </row>
    <row r="96" spans="1:51" s="14" customFormat="1" ht="12">
      <c r="A96" s="14"/>
      <c r="B96" s="245"/>
      <c r="C96" s="246"/>
      <c r="D96" s="235" t="s">
        <v>189</v>
      </c>
      <c r="E96" s="247" t="s">
        <v>19</v>
      </c>
      <c r="F96" s="248" t="s">
        <v>198</v>
      </c>
      <c r="G96" s="246"/>
      <c r="H96" s="249">
        <v>8.007</v>
      </c>
      <c r="I96" s="250"/>
      <c r="J96" s="246"/>
      <c r="K96" s="246"/>
      <c r="L96" s="251"/>
      <c r="M96" s="252"/>
      <c r="N96" s="253"/>
      <c r="O96" s="253"/>
      <c r="P96" s="253"/>
      <c r="Q96" s="253"/>
      <c r="R96" s="253"/>
      <c r="S96" s="253"/>
      <c r="T96" s="254"/>
      <c r="U96" s="14"/>
      <c r="V96" s="14"/>
      <c r="W96" s="14"/>
      <c r="X96" s="14"/>
      <c r="Y96" s="14"/>
      <c r="Z96" s="14"/>
      <c r="AA96" s="14"/>
      <c r="AB96" s="14"/>
      <c r="AC96" s="14"/>
      <c r="AD96" s="14"/>
      <c r="AE96" s="14"/>
      <c r="AT96" s="255" t="s">
        <v>189</v>
      </c>
      <c r="AU96" s="255" t="s">
        <v>83</v>
      </c>
      <c r="AV96" s="14" t="s">
        <v>181</v>
      </c>
      <c r="AW96" s="14" t="s">
        <v>35</v>
      </c>
      <c r="AX96" s="14" t="s">
        <v>81</v>
      </c>
      <c r="AY96" s="255" t="s">
        <v>175</v>
      </c>
    </row>
    <row r="97" spans="1:65" s="2" customFormat="1" ht="44.25" customHeight="1">
      <c r="A97" s="39"/>
      <c r="B97" s="40"/>
      <c r="C97" s="214" t="s">
        <v>181</v>
      </c>
      <c r="D97" s="214" t="s">
        <v>177</v>
      </c>
      <c r="E97" s="215" t="s">
        <v>2244</v>
      </c>
      <c r="F97" s="216" t="s">
        <v>2245</v>
      </c>
      <c r="G97" s="217" t="s">
        <v>215</v>
      </c>
      <c r="H97" s="218">
        <v>6.452</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181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3516</v>
      </c>
    </row>
    <row r="98" spans="1:47" s="2" customFormat="1" ht="12">
      <c r="A98" s="39"/>
      <c r="B98" s="40"/>
      <c r="C98" s="41"/>
      <c r="D98" s="228" t="s">
        <v>183</v>
      </c>
      <c r="E98" s="41"/>
      <c r="F98" s="229" t="s">
        <v>2247</v>
      </c>
      <c r="G98" s="41"/>
      <c r="H98" s="41"/>
      <c r="I98" s="230"/>
      <c r="J98" s="41"/>
      <c r="K98" s="41"/>
      <c r="L98" s="45"/>
      <c r="M98" s="231"/>
      <c r="N98" s="232"/>
      <c r="O98" s="85"/>
      <c r="P98" s="85"/>
      <c r="Q98" s="85"/>
      <c r="R98" s="85"/>
      <c r="S98" s="85"/>
      <c r="T98" s="86"/>
      <c r="U98" s="39"/>
      <c r="V98" s="39"/>
      <c r="W98" s="39"/>
      <c r="X98" s="39"/>
      <c r="Y98" s="39"/>
      <c r="Z98" s="39"/>
      <c r="AA98" s="39"/>
      <c r="AB98" s="39"/>
      <c r="AC98" s="39"/>
      <c r="AD98" s="39"/>
      <c r="AE98" s="39"/>
      <c r="AT98" s="18" t="s">
        <v>183</v>
      </c>
      <c r="AU98" s="18" t="s">
        <v>83</v>
      </c>
    </row>
    <row r="99" spans="1:51" s="13" customFormat="1" ht="12">
      <c r="A99" s="13"/>
      <c r="B99" s="233"/>
      <c r="C99" s="234"/>
      <c r="D99" s="235" t="s">
        <v>189</v>
      </c>
      <c r="E99" s="236" t="s">
        <v>19</v>
      </c>
      <c r="F99" s="237" t="s">
        <v>3517</v>
      </c>
      <c r="G99" s="234"/>
      <c r="H99" s="238">
        <v>8.007</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189</v>
      </c>
      <c r="AU99" s="244" t="s">
        <v>83</v>
      </c>
      <c r="AV99" s="13" t="s">
        <v>83</v>
      </c>
      <c r="AW99" s="13" t="s">
        <v>35</v>
      </c>
      <c r="AX99" s="13" t="s">
        <v>73</v>
      </c>
      <c r="AY99" s="244" t="s">
        <v>175</v>
      </c>
    </row>
    <row r="100" spans="1:51" s="13" customFormat="1" ht="12">
      <c r="A100" s="13"/>
      <c r="B100" s="233"/>
      <c r="C100" s="234"/>
      <c r="D100" s="235" t="s">
        <v>189</v>
      </c>
      <c r="E100" s="236" t="s">
        <v>19</v>
      </c>
      <c r="F100" s="237" t="s">
        <v>3518</v>
      </c>
      <c r="G100" s="234"/>
      <c r="H100" s="238">
        <v>-1.555</v>
      </c>
      <c r="I100" s="239"/>
      <c r="J100" s="234"/>
      <c r="K100" s="234"/>
      <c r="L100" s="240"/>
      <c r="M100" s="241"/>
      <c r="N100" s="242"/>
      <c r="O100" s="242"/>
      <c r="P100" s="242"/>
      <c r="Q100" s="242"/>
      <c r="R100" s="242"/>
      <c r="S100" s="242"/>
      <c r="T100" s="243"/>
      <c r="U100" s="13"/>
      <c r="V100" s="13"/>
      <c r="W100" s="13"/>
      <c r="X100" s="13"/>
      <c r="Y100" s="13"/>
      <c r="Z100" s="13"/>
      <c r="AA100" s="13"/>
      <c r="AB100" s="13"/>
      <c r="AC100" s="13"/>
      <c r="AD100" s="13"/>
      <c r="AE100" s="13"/>
      <c r="AT100" s="244" t="s">
        <v>189</v>
      </c>
      <c r="AU100" s="244" t="s">
        <v>83</v>
      </c>
      <c r="AV100" s="13" t="s">
        <v>83</v>
      </c>
      <c r="AW100" s="13" t="s">
        <v>35</v>
      </c>
      <c r="AX100" s="13" t="s">
        <v>73</v>
      </c>
      <c r="AY100" s="244" t="s">
        <v>175</v>
      </c>
    </row>
    <row r="101" spans="1:51" s="14" customFormat="1" ht="12">
      <c r="A101" s="14"/>
      <c r="B101" s="245"/>
      <c r="C101" s="246"/>
      <c r="D101" s="235" t="s">
        <v>189</v>
      </c>
      <c r="E101" s="247" t="s">
        <v>19</v>
      </c>
      <c r="F101" s="248" t="s">
        <v>198</v>
      </c>
      <c r="G101" s="246"/>
      <c r="H101" s="249">
        <v>6.452</v>
      </c>
      <c r="I101" s="250"/>
      <c r="J101" s="246"/>
      <c r="K101" s="246"/>
      <c r="L101" s="251"/>
      <c r="M101" s="252"/>
      <c r="N101" s="253"/>
      <c r="O101" s="253"/>
      <c r="P101" s="253"/>
      <c r="Q101" s="253"/>
      <c r="R101" s="253"/>
      <c r="S101" s="253"/>
      <c r="T101" s="254"/>
      <c r="U101" s="14"/>
      <c r="V101" s="14"/>
      <c r="W101" s="14"/>
      <c r="X101" s="14"/>
      <c r="Y101" s="14"/>
      <c r="Z101" s="14"/>
      <c r="AA101" s="14"/>
      <c r="AB101" s="14"/>
      <c r="AC101" s="14"/>
      <c r="AD101" s="14"/>
      <c r="AE101" s="14"/>
      <c r="AT101" s="255" t="s">
        <v>189</v>
      </c>
      <c r="AU101" s="255" t="s">
        <v>83</v>
      </c>
      <c r="AV101" s="14" t="s">
        <v>181</v>
      </c>
      <c r="AW101" s="14" t="s">
        <v>35</v>
      </c>
      <c r="AX101" s="14" t="s">
        <v>81</v>
      </c>
      <c r="AY101" s="255" t="s">
        <v>175</v>
      </c>
    </row>
    <row r="102" spans="1:65" s="2" customFormat="1" ht="55.5" customHeight="1">
      <c r="A102" s="39"/>
      <c r="B102" s="40"/>
      <c r="C102" s="214" t="s">
        <v>212</v>
      </c>
      <c r="D102" s="214" t="s">
        <v>177</v>
      </c>
      <c r="E102" s="215" t="s">
        <v>318</v>
      </c>
      <c r="F102" s="216" t="s">
        <v>319</v>
      </c>
      <c r="G102" s="217" t="s">
        <v>180</v>
      </c>
      <c r="H102" s="218">
        <v>1565</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181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3519</v>
      </c>
    </row>
    <row r="103" spans="1:47" s="2" customFormat="1" ht="12">
      <c r="A103" s="39"/>
      <c r="B103" s="40"/>
      <c r="C103" s="41"/>
      <c r="D103" s="228" t="s">
        <v>183</v>
      </c>
      <c r="E103" s="41"/>
      <c r="F103" s="229" t="s">
        <v>3520</v>
      </c>
      <c r="G103" s="41"/>
      <c r="H103" s="41"/>
      <c r="I103" s="230"/>
      <c r="J103" s="41"/>
      <c r="K103" s="41"/>
      <c r="L103" s="45"/>
      <c r="M103" s="231"/>
      <c r="N103" s="232"/>
      <c r="O103" s="85"/>
      <c r="P103" s="85"/>
      <c r="Q103" s="85"/>
      <c r="R103" s="85"/>
      <c r="S103" s="85"/>
      <c r="T103" s="86"/>
      <c r="U103" s="39"/>
      <c r="V103" s="39"/>
      <c r="W103" s="39"/>
      <c r="X103" s="39"/>
      <c r="Y103" s="39"/>
      <c r="Z103" s="39"/>
      <c r="AA103" s="39"/>
      <c r="AB103" s="39"/>
      <c r="AC103" s="39"/>
      <c r="AD103" s="39"/>
      <c r="AE103" s="39"/>
      <c r="AT103" s="18" t="s">
        <v>183</v>
      </c>
      <c r="AU103" s="18" t="s">
        <v>83</v>
      </c>
    </row>
    <row r="104" spans="1:65" s="2" customFormat="1" ht="37.8" customHeight="1">
      <c r="A104" s="39"/>
      <c r="B104" s="40"/>
      <c r="C104" s="214" t="s">
        <v>223</v>
      </c>
      <c r="D104" s="214" t="s">
        <v>177</v>
      </c>
      <c r="E104" s="215" t="s">
        <v>3521</v>
      </c>
      <c r="F104" s="216" t="s">
        <v>3522</v>
      </c>
      <c r="G104" s="217" t="s">
        <v>180</v>
      </c>
      <c r="H104" s="218">
        <v>1565</v>
      </c>
      <c r="I104" s="219"/>
      <c r="J104" s="220">
        <f>ROUND(I104*H104,2)</f>
        <v>0</v>
      </c>
      <c r="K104" s="221"/>
      <c r="L104" s="45"/>
      <c r="M104" s="222" t="s">
        <v>19</v>
      </c>
      <c r="N104" s="223" t="s">
        <v>44</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181</v>
      </c>
      <c r="AT104" s="226" t="s">
        <v>177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3523</v>
      </c>
    </row>
    <row r="105" spans="1:47" s="2" customFormat="1" ht="12">
      <c r="A105" s="39"/>
      <c r="B105" s="40"/>
      <c r="C105" s="41"/>
      <c r="D105" s="228" t="s">
        <v>183</v>
      </c>
      <c r="E105" s="41"/>
      <c r="F105" s="229" t="s">
        <v>3524</v>
      </c>
      <c r="G105" s="41"/>
      <c r="H105" s="41"/>
      <c r="I105" s="230"/>
      <c r="J105" s="41"/>
      <c r="K105" s="41"/>
      <c r="L105" s="45"/>
      <c r="M105" s="231"/>
      <c r="N105" s="232"/>
      <c r="O105" s="85"/>
      <c r="P105" s="85"/>
      <c r="Q105" s="85"/>
      <c r="R105" s="85"/>
      <c r="S105" s="85"/>
      <c r="T105" s="86"/>
      <c r="U105" s="39"/>
      <c r="V105" s="39"/>
      <c r="W105" s="39"/>
      <c r="X105" s="39"/>
      <c r="Y105" s="39"/>
      <c r="Z105" s="39"/>
      <c r="AA105" s="39"/>
      <c r="AB105" s="39"/>
      <c r="AC105" s="39"/>
      <c r="AD105" s="39"/>
      <c r="AE105" s="39"/>
      <c r="AT105" s="18" t="s">
        <v>183</v>
      </c>
      <c r="AU105" s="18" t="s">
        <v>83</v>
      </c>
    </row>
    <row r="106" spans="1:65" s="2" customFormat="1" ht="16.5" customHeight="1">
      <c r="A106" s="39"/>
      <c r="B106" s="40"/>
      <c r="C106" s="267" t="s">
        <v>231</v>
      </c>
      <c r="D106" s="267" t="s">
        <v>307</v>
      </c>
      <c r="E106" s="268" t="s">
        <v>333</v>
      </c>
      <c r="F106" s="269" t="s">
        <v>334</v>
      </c>
      <c r="G106" s="270" t="s">
        <v>335</v>
      </c>
      <c r="H106" s="271">
        <v>31.3</v>
      </c>
      <c r="I106" s="272"/>
      <c r="J106" s="273">
        <f>ROUND(I106*H106,2)</f>
        <v>0</v>
      </c>
      <c r="K106" s="274"/>
      <c r="L106" s="275"/>
      <c r="M106" s="276" t="s">
        <v>19</v>
      </c>
      <c r="N106" s="277" t="s">
        <v>44</v>
      </c>
      <c r="O106" s="85"/>
      <c r="P106" s="224">
        <f>O106*H106</f>
        <v>0</v>
      </c>
      <c r="Q106" s="224">
        <v>0.001</v>
      </c>
      <c r="R106" s="224">
        <f>Q106*H106</f>
        <v>0.0313</v>
      </c>
      <c r="S106" s="224">
        <v>0</v>
      </c>
      <c r="T106" s="225">
        <f>S106*H106</f>
        <v>0</v>
      </c>
      <c r="U106" s="39"/>
      <c r="V106" s="39"/>
      <c r="W106" s="39"/>
      <c r="X106" s="39"/>
      <c r="Y106" s="39"/>
      <c r="Z106" s="39"/>
      <c r="AA106" s="39"/>
      <c r="AB106" s="39"/>
      <c r="AC106" s="39"/>
      <c r="AD106" s="39"/>
      <c r="AE106" s="39"/>
      <c r="AR106" s="226" t="s">
        <v>239</v>
      </c>
      <c r="AT106" s="226" t="s">
        <v>307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3525</v>
      </c>
    </row>
    <row r="107" spans="1:51" s="13" customFormat="1" ht="12">
      <c r="A107" s="13"/>
      <c r="B107" s="233"/>
      <c r="C107" s="234"/>
      <c r="D107" s="235" t="s">
        <v>189</v>
      </c>
      <c r="E107" s="234"/>
      <c r="F107" s="237" t="s">
        <v>3526</v>
      </c>
      <c r="G107" s="234"/>
      <c r="H107" s="238">
        <v>31.3</v>
      </c>
      <c r="I107" s="239"/>
      <c r="J107" s="234"/>
      <c r="K107" s="234"/>
      <c r="L107" s="240"/>
      <c r="M107" s="241"/>
      <c r="N107" s="242"/>
      <c r="O107" s="242"/>
      <c r="P107" s="242"/>
      <c r="Q107" s="242"/>
      <c r="R107" s="242"/>
      <c r="S107" s="242"/>
      <c r="T107" s="243"/>
      <c r="U107" s="13"/>
      <c r="V107" s="13"/>
      <c r="W107" s="13"/>
      <c r="X107" s="13"/>
      <c r="Y107" s="13"/>
      <c r="Z107" s="13"/>
      <c r="AA107" s="13"/>
      <c r="AB107" s="13"/>
      <c r="AC107" s="13"/>
      <c r="AD107" s="13"/>
      <c r="AE107" s="13"/>
      <c r="AT107" s="244" t="s">
        <v>189</v>
      </c>
      <c r="AU107" s="244" t="s">
        <v>83</v>
      </c>
      <c r="AV107" s="13" t="s">
        <v>83</v>
      </c>
      <c r="AW107" s="13" t="s">
        <v>4</v>
      </c>
      <c r="AX107" s="13" t="s">
        <v>81</v>
      </c>
      <c r="AY107" s="244" t="s">
        <v>175</v>
      </c>
    </row>
    <row r="108" spans="1:65" s="2" customFormat="1" ht="37.8" customHeight="1">
      <c r="A108" s="39"/>
      <c r="B108" s="40"/>
      <c r="C108" s="214" t="s">
        <v>239</v>
      </c>
      <c r="D108" s="214" t="s">
        <v>177</v>
      </c>
      <c r="E108" s="215" t="s">
        <v>3527</v>
      </c>
      <c r="F108" s="216" t="s">
        <v>3528</v>
      </c>
      <c r="G108" s="217" t="s">
        <v>180</v>
      </c>
      <c r="H108" s="218">
        <v>324</v>
      </c>
      <c r="I108" s="219"/>
      <c r="J108" s="220">
        <f>ROUND(I108*H108,2)</f>
        <v>0</v>
      </c>
      <c r="K108" s="221"/>
      <c r="L108" s="45"/>
      <c r="M108" s="222" t="s">
        <v>19</v>
      </c>
      <c r="N108" s="223" t="s">
        <v>44</v>
      </c>
      <c r="O108" s="85"/>
      <c r="P108" s="224">
        <f>O108*H108</f>
        <v>0</v>
      </c>
      <c r="Q108" s="224">
        <v>0</v>
      </c>
      <c r="R108" s="224">
        <f>Q108*H108</f>
        <v>0</v>
      </c>
      <c r="S108" s="224">
        <v>0</v>
      </c>
      <c r="T108" s="225">
        <f>S108*H108</f>
        <v>0</v>
      </c>
      <c r="U108" s="39"/>
      <c r="V108" s="39"/>
      <c r="W108" s="39"/>
      <c r="X108" s="39"/>
      <c r="Y108" s="39"/>
      <c r="Z108" s="39"/>
      <c r="AA108" s="39"/>
      <c r="AB108" s="39"/>
      <c r="AC108" s="39"/>
      <c r="AD108" s="39"/>
      <c r="AE108" s="39"/>
      <c r="AR108" s="226" t="s">
        <v>181</v>
      </c>
      <c r="AT108" s="226" t="s">
        <v>177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3529</v>
      </c>
    </row>
    <row r="109" spans="1:47" s="2" customFormat="1" ht="12">
      <c r="A109" s="39"/>
      <c r="B109" s="40"/>
      <c r="C109" s="41"/>
      <c r="D109" s="228" t="s">
        <v>183</v>
      </c>
      <c r="E109" s="41"/>
      <c r="F109" s="229" t="s">
        <v>3530</v>
      </c>
      <c r="G109" s="41"/>
      <c r="H109" s="41"/>
      <c r="I109" s="230"/>
      <c r="J109" s="41"/>
      <c r="K109" s="41"/>
      <c r="L109" s="45"/>
      <c r="M109" s="231"/>
      <c r="N109" s="232"/>
      <c r="O109" s="85"/>
      <c r="P109" s="85"/>
      <c r="Q109" s="85"/>
      <c r="R109" s="85"/>
      <c r="S109" s="85"/>
      <c r="T109" s="86"/>
      <c r="U109" s="39"/>
      <c r="V109" s="39"/>
      <c r="W109" s="39"/>
      <c r="X109" s="39"/>
      <c r="Y109" s="39"/>
      <c r="Z109" s="39"/>
      <c r="AA109" s="39"/>
      <c r="AB109" s="39"/>
      <c r="AC109" s="39"/>
      <c r="AD109" s="39"/>
      <c r="AE109" s="39"/>
      <c r="AT109" s="18" t="s">
        <v>183</v>
      </c>
      <c r="AU109" s="18" t="s">
        <v>83</v>
      </c>
    </row>
    <row r="110" spans="1:65" s="2" customFormat="1" ht="37.8" customHeight="1">
      <c r="A110" s="39"/>
      <c r="B110" s="40"/>
      <c r="C110" s="214" t="s">
        <v>246</v>
      </c>
      <c r="D110" s="214" t="s">
        <v>177</v>
      </c>
      <c r="E110" s="215" t="s">
        <v>3531</v>
      </c>
      <c r="F110" s="216" t="s">
        <v>3532</v>
      </c>
      <c r="G110" s="217" t="s">
        <v>358</v>
      </c>
      <c r="H110" s="218">
        <v>872</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3533</v>
      </c>
    </row>
    <row r="111" spans="1:47" s="2" customFormat="1" ht="12">
      <c r="A111" s="39"/>
      <c r="B111" s="40"/>
      <c r="C111" s="41"/>
      <c r="D111" s="228" t="s">
        <v>183</v>
      </c>
      <c r="E111" s="41"/>
      <c r="F111" s="229" t="s">
        <v>3534</v>
      </c>
      <c r="G111" s="41"/>
      <c r="H111" s="41"/>
      <c r="I111" s="230"/>
      <c r="J111" s="41"/>
      <c r="K111" s="41"/>
      <c r="L111" s="45"/>
      <c r="M111" s="231"/>
      <c r="N111" s="232"/>
      <c r="O111" s="85"/>
      <c r="P111" s="85"/>
      <c r="Q111" s="85"/>
      <c r="R111" s="85"/>
      <c r="S111" s="85"/>
      <c r="T111" s="86"/>
      <c r="U111" s="39"/>
      <c r="V111" s="39"/>
      <c r="W111" s="39"/>
      <c r="X111" s="39"/>
      <c r="Y111" s="39"/>
      <c r="Z111" s="39"/>
      <c r="AA111" s="39"/>
      <c r="AB111" s="39"/>
      <c r="AC111" s="39"/>
      <c r="AD111" s="39"/>
      <c r="AE111" s="39"/>
      <c r="AT111" s="18" t="s">
        <v>183</v>
      </c>
      <c r="AU111" s="18" t="s">
        <v>83</v>
      </c>
    </row>
    <row r="112" spans="1:47" s="2" customFormat="1" ht="12">
      <c r="A112" s="39"/>
      <c r="B112" s="40"/>
      <c r="C112" s="41"/>
      <c r="D112" s="235" t="s">
        <v>203</v>
      </c>
      <c r="E112" s="41"/>
      <c r="F112" s="256" t="s">
        <v>3535</v>
      </c>
      <c r="G112" s="41"/>
      <c r="H112" s="41"/>
      <c r="I112" s="230"/>
      <c r="J112" s="41"/>
      <c r="K112" s="41"/>
      <c r="L112" s="45"/>
      <c r="M112" s="231"/>
      <c r="N112" s="232"/>
      <c r="O112" s="85"/>
      <c r="P112" s="85"/>
      <c r="Q112" s="85"/>
      <c r="R112" s="85"/>
      <c r="S112" s="85"/>
      <c r="T112" s="86"/>
      <c r="U112" s="39"/>
      <c r="V112" s="39"/>
      <c r="W112" s="39"/>
      <c r="X112" s="39"/>
      <c r="Y112" s="39"/>
      <c r="Z112" s="39"/>
      <c r="AA112" s="39"/>
      <c r="AB112" s="39"/>
      <c r="AC112" s="39"/>
      <c r="AD112" s="39"/>
      <c r="AE112" s="39"/>
      <c r="AT112" s="18" t="s">
        <v>203</v>
      </c>
      <c r="AU112" s="18" t="s">
        <v>83</v>
      </c>
    </row>
    <row r="113" spans="1:51" s="13" customFormat="1" ht="12">
      <c r="A113" s="13"/>
      <c r="B113" s="233"/>
      <c r="C113" s="234"/>
      <c r="D113" s="235" t="s">
        <v>189</v>
      </c>
      <c r="E113" s="236" t="s">
        <v>19</v>
      </c>
      <c r="F113" s="237" t="s">
        <v>3536</v>
      </c>
      <c r="G113" s="234"/>
      <c r="H113" s="238">
        <v>650</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189</v>
      </c>
      <c r="AU113" s="244" t="s">
        <v>83</v>
      </c>
      <c r="AV113" s="13" t="s">
        <v>83</v>
      </c>
      <c r="AW113" s="13" t="s">
        <v>35</v>
      </c>
      <c r="AX113" s="13" t="s">
        <v>73</v>
      </c>
      <c r="AY113" s="244" t="s">
        <v>175</v>
      </c>
    </row>
    <row r="114" spans="1:51" s="13" customFormat="1" ht="12">
      <c r="A114" s="13"/>
      <c r="B114" s="233"/>
      <c r="C114" s="234"/>
      <c r="D114" s="235" t="s">
        <v>189</v>
      </c>
      <c r="E114" s="236" t="s">
        <v>19</v>
      </c>
      <c r="F114" s="237" t="s">
        <v>3537</v>
      </c>
      <c r="G114" s="234"/>
      <c r="H114" s="238">
        <v>115</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189</v>
      </c>
      <c r="AU114" s="244" t="s">
        <v>83</v>
      </c>
      <c r="AV114" s="13" t="s">
        <v>83</v>
      </c>
      <c r="AW114" s="13" t="s">
        <v>35</v>
      </c>
      <c r="AX114" s="13" t="s">
        <v>73</v>
      </c>
      <c r="AY114" s="244" t="s">
        <v>175</v>
      </c>
    </row>
    <row r="115" spans="1:51" s="13" customFormat="1" ht="12">
      <c r="A115" s="13"/>
      <c r="B115" s="233"/>
      <c r="C115" s="234"/>
      <c r="D115" s="235" t="s">
        <v>189</v>
      </c>
      <c r="E115" s="236" t="s">
        <v>19</v>
      </c>
      <c r="F115" s="237" t="s">
        <v>3538</v>
      </c>
      <c r="G115" s="234"/>
      <c r="H115" s="238">
        <v>107</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189</v>
      </c>
      <c r="AU115" s="244" t="s">
        <v>83</v>
      </c>
      <c r="AV115" s="13" t="s">
        <v>83</v>
      </c>
      <c r="AW115" s="13" t="s">
        <v>35</v>
      </c>
      <c r="AX115" s="13" t="s">
        <v>73</v>
      </c>
      <c r="AY115" s="244" t="s">
        <v>175</v>
      </c>
    </row>
    <row r="116" spans="1:51" s="14" customFormat="1" ht="12">
      <c r="A116" s="14"/>
      <c r="B116" s="245"/>
      <c r="C116" s="246"/>
      <c r="D116" s="235" t="s">
        <v>189</v>
      </c>
      <c r="E116" s="247" t="s">
        <v>19</v>
      </c>
      <c r="F116" s="248" t="s">
        <v>198</v>
      </c>
      <c r="G116" s="246"/>
      <c r="H116" s="249">
        <v>872</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189</v>
      </c>
      <c r="AU116" s="255" t="s">
        <v>83</v>
      </c>
      <c r="AV116" s="14" t="s">
        <v>181</v>
      </c>
      <c r="AW116" s="14" t="s">
        <v>35</v>
      </c>
      <c r="AX116" s="14" t="s">
        <v>81</v>
      </c>
      <c r="AY116" s="255" t="s">
        <v>175</v>
      </c>
    </row>
    <row r="117" spans="1:65" s="2" customFormat="1" ht="24.15" customHeight="1">
      <c r="A117" s="39"/>
      <c r="B117" s="40"/>
      <c r="C117" s="267" t="s">
        <v>259</v>
      </c>
      <c r="D117" s="267" t="s">
        <v>307</v>
      </c>
      <c r="E117" s="268" t="s">
        <v>3539</v>
      </c>
      <c r="F117" s="269" t="s">
        <v>3540</v>
      </c>
      <c r="G117" s="270" t="s">
        <v>358</v>
      </c>
      <c r="H117" s="271">
        <v>7</v>
      </c>
      <c r="I117" s="272"/>
      <c r="J117" s="273">
        <f>ROUND(I117*H117,2)</f>
        <v>0</v>
      </c>
      <c r="K117" s="274"/>
      <c r="L117" s="275"/>
      <c r="M117" s="276" t="s">
        <v>19</v>
      </c>
      <c r="N117" s="277" t="s">
        <v>44</v>
      </c>
      <c r="O117" s="85"/>
      <c r="P117" s="224">
        <f>O117*H117</f>
        <v>0</v>
      </c>
      <c r="Q117" s="224">
        <v>0</v>
      </c>
      <c r="R117" s="224">
        <f>Q117*H117</f>
        <v>0</v>
      </c>
      <c r="S117" s="224">
        <v>0</v>
      </c>
      <c r="T117" s="225">
        <f>S117*H117</f>
        <v>0</v>
      </c>
      <c r="U117" s="39"/>
      <c r="V117" s="39"/>
      <c r="W117" s="39"/>
      <c r="X117" s="39"/>
      <c r="Y117" s="39"/>
      <c r="Z117" s="39"/>
      <c r="AA117" s="39"/>
      <c r="AB117" s="39"/>
      <c r="AC117" s="39"/>
      <c r="AD117" s="39"/>
      <c r="AE117" s="39"/>
      <c r="AR117" s="226" t="s">
        <v>3541</v>
      </c>
      <c r="AT117" s="226" t="s">
        <v>307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3541</v>
      </c>
      <c r="BM117" s="226" t="s">
        <v>3542</v>
      </c>
    </row>
    <row r="118" spans="1:47" s="2" customFormat="1" ht="12">
      <c r="A118" s="39"/>
      <c r="B118" s="40"/>
      <c r="C118" s="41"/>
      <c r="D118" s="235" t="s">
        <v>203</v>
      </c>
      <c r="E118" s="41"/>
      <c r="F118" s="256" t="s">
        <v>3543</v>
      </c>
      <c r="G118" s="41"/>
      <c r="H118" s="41"/>
      <c r="I118" s="230"/>
      <c r="J118" s="41"/>
      <c r="K118" s="41"/>
      <c r="L118" s="45"/>
      <c r="M118" s="231"/>
      <c r="N118" s="232"/>
      <c r="O118" s="85"/>
      <c r="P118" s="85"/>
      <c r="Q118" s="85"/>
      <c r="R118" s="85"/>
      <c r="S118" s="85"/>
      <c r="T118" s="86"/>
      <c r="U118" s="39"/>
      <c r="V118" s="39"/>
      <c r="W118" s="39"/>
      <c r="X118" s="39"/>
      <c r="Y118" s="39"/>
      <c r="Z118" s="39"/>
      <c r="AA118" s="39"/>
      <c r="AB118" s="39"/>
      <c r="AC118" s="39"/>
      <c r="AD118" s="39"/>
      <c r="AE118" s="39"/>
      <c r="AT118" s="18" t="s">
        <v>203</v>
      </c>
      <c r="AU118" s="18" t="s">
        <v>83</v>
      </c>
    </row>
    <row r="119" spans="1:51" s="15" customFormat="1" ht="12">
      <c r="A119" s="15"/>
      <c r="B119" s="257"/>
      <c r="C119" s="258"/>
      <c r="D119" s="235" t="s">
        <v>189</v>
      </c>
      <c r="E119" s="259" t="s">
        <v>19</v>
      </c>
      <c r="F119" s="260" t="s">
        <v>3544</v>
      </c>
      <c r="G119" s="258"/>
      <c r="H119" s="259" t="s">
        <v>19</v>
      </c>
      <c r="I119" s="261"/>
      <c r="J119" s="258"/>
      <c r="K119" s="258"/>
      <c r="L119" s="262"/>
      <c r="M119" s="263"/>
      <c r="N119" s="264"/>
      <c r="O119" s="264"/>
      <c r="P119" s="264"/>
      <c r="Q119" s="264"/>
      <c r="R119" s="264"/>
      <c r="S119" s="264"/>
      <c r="T119" s="265"/>
      <c r="U119" s="15"/>
      <c r="V119" s="15"/>
      <c r="W119" s="15"/>
      <c r="X119" s="15"/>
      <c r="Y119" s="15"/>
      <c r="Z119" s="15"/>
      <c r="AA119" s="15"/>
      <c r="AB119" s="15"/>
      <c r="AC119" s="15"/>
      <c r="AD119" s="15"/>
      <c r="AE119" s="15"/>
      <c r="AT119" s="266" t="s">
        <v>189</v>
      </c>
      <c r="AU119" s="266" t="s">
        <v>83</v>
      </c>
      <c r="AV119" s="15" t="s">
        <v>81</v>
      </c>
      <c r="AW119" s="15" t="s">
        <v>35</v>
      </c>
      <c r="AX119" s="15" t="s">
        <v>73</v>
      </c>
      <c r="AY119" s="266" t="s">
        <v>175</v>
      </c>
    </row>
    <row r="120" spans="1:51" s="13" customFormat="1" ht="12">
      <c r="A120" s="13"/>
      <c r="B120" s="233"/>
      <c r="C120" s="234"/>
      <c r="D120" s="235" t="s">
        <v>189</v>
      </c>
      <c r="E120" s="236" t="s">
        <v>19</v>
      </c>
      <c r="F120" s="237" t="s">
        <v>3545</v>
      </c>
      <c r="G120" s="234"/>
      <c r="H120" s="238">
        <v>7</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189</v>
      </c>
      <c r="AU120" s="244" t="s">
        <v>83</v>
      </c>
      <c r="AV120" s="13" t="s">
        <v>83</v>
      </c>
      <c r="AW120" s="13" t="s">
        <v>35</v>
      </c>
      <c r="AX120" s="13" t="s">
        <v>81</v>
      </c>
      <c r="AY120" s="244" t="s">
        <v>175</v>
      </c>
    </row>
    <row r="121" spans="1:65" s="2" customFormat="1" ht="24.15" customHeight="1">
      <c r="A121" s="39"/>
      <c r="B121" s="40"/>
      <c r="C121" s="267" t="s">
        <v>266</v>
      </c>
      <c r="D121" s="267" t="s">
        <v>307</v>
      </c>
      <c r="E121" s="268" t="s">
        <v>3546</v>
      </c>
      <c r="F121" s="269" t="s">
        <v>3547</v>
      </c>
      <c r="G121" s="270" t="s">
        <v>358</v>
      </c>
      <c r="H121" s="271">
        <v>115</v>
      </c>
      <c r="I121" s="272"/>
      <c r="J121" s="273">
        <f>ROUND(I121*H121,2)</f>
        <v>0</v>
      </c>
      <c r="K121" s="274"/>
      <c r="L121" s="275"/>
      <c r="M121" s="276" t="s">
        <v>19</v>
      </c>
      <c r="N121" s="277" t="s">
        <v>44</v>
      </c>
      <c r="O121" s="85"/>
      <c r="P121" s="224">
        <f>O121*H121</f>
        <v>0</v>
      </c>
      <c r="Q121" s="224">
        <v>0</v>
      </c>
      <c r="R121" s="224">
        <f>Q121*H121</f>
        <v>0</v>
      </c>
      <c r="S121" s="224">
        <v>0</v>
      </c>
      <c r="T121" s="225">
        <f>S121*H121</f>
        <v>0</v>
      </c>
      <c r="U121" s="39"/>
      <c r="V121" s="39"/>
      <c r="W121" s="39"/>
      <c r="X121" s="39"/>
      <c r="Y121" s="39"/>
      <c r="Z121" s="39"/>
      <c r="AA121" s="39"/>
      <c r="AB121" s="39"/>
      <c r="AC121" s="39"/>
      <c r="AD121" s="39"/>
      <c r="AE121" s="39"/>
      <c r="AR121" s="226" t="s">
        <v>3541</v>
      </c>
      <c r="AT121" s="226" t="s">
        <v>307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3541</v>
      </c>
      <c r="BM121" s="226" t="s">
        <v>3548</v>
      </c>
    </row>
    <row r="122" spans="1:51" s="15" customFormat="1" ht="12">
      <c r="A122" s="15"/>
      <c r="B122" s="257"/>
      <c r="C122" s="258"/>
      <c r="D122" s="235" t="s">
        <v>189</v>
      </c>
      <c r="E122" s="259" t="s">
        <v>19</v>
      </c>
      <c r="F122" s="260" t="s">
        <v>3549</v>
      </c>
      <c r="G122" s="258"/>
      <c r="H122" s="259" t="s">
        <v>19</v>
      </c>
      <c r="I122" s="261"/>
      <c r="J122" s="258"/>
      <c r="K122" s="258"/>
      <c r="L122" s="262"/>
      <c r="M122" s="263"/>
      <c r="N122" s="264"/>
      <c r="O122" s="264"/>
      <c r="P122" s="264"/>
      <c r="Q122" s="264"/>
      <c r="R122" s="264"/>
      <c r="S122" s="264"/>
      <c r="T122" s="265"/>
      <c r="U122" s="15"/>
      <c r="V122" s="15"/>
      <c r="W122" s="15"/>
      <c r="X122" s="15"/>
      <c r="Y122" s="15"/>
      <c r="Z122" s="15"/>
      <c r="AA122" s="15"/>
      <c r="AB122" s="15"/>
      <c r="AC122" s="15"/>
      <c r="AD122" s="15"/>
      <c r="AE122" s="15"/>
      <c r="AT122" s="266" t="s">
        <v>189</v>
      </c>
      <c r="AU122" s="266" t="s">
        <v>83</v>
      </c>
      <c r="AV122" s="15" t="s">
        <v>81</v>
      </c>
      <c r="AW122" s="15" t="s">
        <v>35</v>
      </c>
      <c r="AX122" s="15" t="s">
        <v>73</v>
      </c>
      <c r="AY122" s="266" t="s">
        <v>175</v>
      </c>
    </row>
    <row r="123" spans="1:51" s="13" customFormat="1" ht="12">
      <c r="A123" s="13"/>
      <c r="B123" s="233"/>
      <c r="C123" s="234"/>
      <c r="D123" s="235" t="s">
        <v>189</v>
      </c>
      <c r="E123" s="236" t="s">
        <v>19</v>
      </c>
      <c r="F123" s="237" t="s">
        <v>3550</v>
      </c>
      <c r="G123" s="234"/>
      <c r="H123" s="238">
        <v>115</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81</v>
      </c>
      <c r="AY123" s="244" t="s">
        <v>175</v>
      </c>
    </row>
    <row r="124" spans="1:65" s="2" customFormat="1" ht="24.15" customHeight="1">
      <c r="A124" s="39"/>
      <c r="B124" s="40"/>
      <c r="C124" s="267" t="s">
        <v>272</v>
      </c>
      <c r="D124" s="267" t="s">
        <v>307</v>
      </c>
      <c r="E124" s="268" t="s">
        <v>3551</v>
      </c>
      <c r="F124" s="269" t="s">
        <v>3552</v>
      </c>
      <c r="G124" s="270" t="s">
        <v>358</v>
      </c>
      <c r="H124" s="271">
        <v>107</v>
      </c>
      <c r="I124" s="272"/>
      <c r="J124" s="273">
        <f>ROUND(I124*H124,2)</f>
        <v>0</v>
      </c>
      <c r="K124" s="274"/>
      <c r="L124" s="275"/>
      <c r="M124" s="276" t="s">
        <v>19</v>
      </c>
      <c r="N124" s="277"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3541</v>
      </c>
      <c r="AT124" s="226" t="s">
        <v>307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3541</v>
      </c>
      <c r="BM124" s="226" t="s">
        <v>3553</v>
      </c>
    </row>
    <row r="125" spans="1:51" s="15" customFormat="1" ht="12">
      <c r="A125" s="15"/>
      <c r="B125" s="257"/>
      <c r="C125" s="258"/>
      <c r="D125" s="235" t="s">
        <v>189</v>
      </c>
      <c r="E125" s="259" t="s">
        <v>19</v>
      </c>
      <c r="F125" s="260" t="s">
        <v>3554</v>
      </c>
      <c r="G125" s="258"/>
      <c r="H125" s="259" t="s">
        <v>19</v>
      </c>
      <c r="I125" s="261"/>
      <c r="J125" s="258"/>
      <c r="K125" s="258"/>
      <c r="L125" s="262"/>
      <c r="M125" s="263"/>
      <c r="N125" s="264"/>
      <c r="O125" s="264"/>
      <c r="P125" s="264"/>
      <c r="Q125" s="264"/>
      <c r="R125" s="264"/>
      <c r="S125" s="264"/>
      <c r="T125" s="265"/>
      <c r="U125" s="15"/>
      <c r="V125" s="15"/>
      <c r="W125" s="15"/>
      <c r="X125" s="15"/>
      <c r="Y125" s="15"/>
      <c r="Z125" s="15"/>
      <c r="AA125" s="15"/>
      <c r="AB125" s="15"/>
      <c r="AC125" s="15"/>
      <c r="AD125" s="15"/>
      <c r="AE125" s="15"/>
      <c r="AT125" s="266" t="s">
        <v>189</v>
      </c>
      <c r="AU125" s="266" t="s">
        <v>83</v>
      </c>
      <c r="AV125" s="15" t="s">
        <v>81</v>
      </c>
      <c r="AW125" s="15" t="s">
        <v>35</v>
      </c>
      <c r="AX125" s="15" t="s">
        <v>73</v>
      </c>
      <c r="AY125" s="266" t="s">
        <v>175</v>
      </c>
    </row>
    <row r="126" spans="1:51" s="13" customFormat="1" ht="12">
      <c r="A126" s="13"/>
      <c r="B126" s="233"/>
      <c r="C126" s="234"/>
      <c r="D126" s="235" t="s">
        <v>189</v>
      </c>
      <c r="E126" s="236" t="s">
        <v>19</v>
      </c>
      <c r="F126" s="237" t="s">
        <v>3555</v>
      </c>
      <c r="G126" s="234"/>
      <c r="H126" s="238">
        <v>107</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189</v>
      </c>
      <c r="AU126" s="244" t="s">
        <v>83</v>
      </c>
      <c r="AV126" s="13" t="s">
        <v>83</v>
      </c>
      <c r="AW126" s="13" t="s">
        <v>35</v>
      </c>
      <c r="AX126" s="13" t="s">
        <v>81</v>
      </c>
      <c r="AY126" s="244" t="s">
        <v>175</v>
      </c>
    </row>
    <row r="127" spans="1:65" s="2" customFormat="1" ht="24.15" customHeight="1">
      <c r="A127" s="39"/>
      <c r="B127" s="40"/>
      <c r="C127" s="214" t="s">
        <v>278</v>
      </c>
      <c r="D127" s="214" t="s">
        <v>177</v>
      </c>
      <c r="E127" s="215" t="s">
        <v>3556</v>
      </c>
      <c r="F127" s="216" t="s">
        <v>3557</v>
      </c>
      <c r="G127" s="217" t="s">
        <v>180</v>
      </c>
      <c r="H127" s="218">
        <v>972</v>
      </c>
      <c r="I127" s="219"/>
      <c r="J127" s="220">
        <f>ROUND(I127*H127,2)</f>
        <v>0</v>
      </c>
      <c r="K127" s="221"/>
      <c r="L127" s="45"/>
      <c r="M127" s="222" t="s">
        <v>19</v>
      </c>
      <c r="N127" s="223"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3558</v>
      </c>
    </row>
    <row r="128" spans="1:47" s="2" customFormat="1" ht="12">
      <c r="A128" s="39"/>
      <c r="B128" s="40"/>
      <c r="C128" s="41"/>
      <c r="D128" s="228" t="s">
        <v>183</v>
      </c>
      <c r="E128" s="41"/>
      <c r="F128" s="229" t="s">
        <v>3559</v>
      </c>
      <c r="G128" s="41"/>
      <c r="H128" s="41"/>
      <c r="I128" s="230"/>
      <c r="J128" s="41"/>
      <c r="K128" s="41"/>
      <c r="L128" s="45"/>
      <c r="M128" s="231"/>
      <c r="N128" s="232"/>
      <c r="O128" s="85"/>
      <c r="P128" s="85"/>
      <c r="Q128" s="85"/>
      <c r="R128" s="85"/>
      <c r="S128" s="85"/>
      <c r="T128" s="86"/>
      <c r="U128" s="39"/>
      <c r="V128" s="39"/>
      <c r="W128" s="39"/>
      <c r="X128" s="39"/>
      <c r="Y128" s="39"/>
      <c r="Z128" s="39"/>
      <c r="AA128" s="39"/>
      <c r="AB128" s="39"/>
      <c r="AC128" s="39"/>
      <c r="AD128" s="39"/>
      <c r="AE128" s="39"/>
      <c r="AT128" s="18" t="s">
        <v>183</v>
      </c>
      <c r="AU128" s="18" t="s">
        <v>83</v>
      </c>
    </row>
    <row r="129" spans="1:51" s="15" customFormat="1" ht="12">
      <c r="A129" s="15"/>
      <c r="B129" s="257"/>
      <c r="C129" s="258"/>
      <c r="D129" s="235" t="s">
        <v>189</v>
      </c>
      <c r="E129" s="259" t="s">
        <v>19</v>
      </c>
      <c r="F129" s="260" t="s">
        <v>3560</v>
      </c>
      <c r="G129" s="258"/>
      <c r="H129" s="259" t="s">
        <v>19</v>
      </c>
      <c r="I129" s="261"/>
      <c r="J129" s="258"/>
      <c r="K129" s="258"/>
      <c r="L129" s="262"/>
      <c r="M129" s="263"/>
      <c r="N129" s="264"/>
      <c r="O129" s="264"/>
      <c r="P129" s="264"/>
      <c r="Q129" s="264"/>
      <c r="R129" s="264"/>
      <c r="S129" s="264"/>
      <c r="T129" s="265"/>
      <c r="U129" s="15"/>
      <c r="V129" s="15"/>
      <c r="W129" s="15"/>
      <c r="X129" s="15"/>
      <c r="Y129" s="15"/>
      <c r="Z129" s="15"/>
      <c r="AA129" s="15"/>
      <c r="AB129" s="15"/>
      <c r="AC129" s="15"/>
      <c r="AD129" s="15"/>
      <c r="AE129" s="15"/>
      <c r="AT129" s="266" t="s">
        <v>189</v>
      </c>
      <c r="AU129" s="266" t="s">
        <v>83</v>
      </c>
      <c r="AV129" s="15" t="s">
        <v>81</v>
      </c>
      <c r="AW129" s="15" t="s">
        <v>35</v>
      </c>
      <c r="AX129" s="15" t="s">
        <v>73</v>
      </c>
      <c r="AY129" s="266" t="s">
        <v>175</v>
      </c>
    </row>
    <row r="130" spans="1:51" s="13" customFormat="1" ht="12">
      <c r="A130" s="13"/>
      <c r="B130" s="233"/>
      <c r="C130" s="234"/>
      <c r="D130" s="235" t="s">
        <v>189</v>
      </c>
      <c r="E130" s="236" t="s">
        <v>19</v>
      </c>
      <c r="F130" s="237" t="s">
        <v>3561</v>
      </c>
      <c r="G130" s="234"/>
      <c r="H130" s="238">
        <v>972</v>
      </c>
      <c r="I130" s="239"/>
      <c r="J130" s="234"/>
      <c r="K130" s="234"/>
      <c r="L130" s="240"/>
      <c r="M130" s="241"/>
      <c r="N130" s="242"/>
      <c r="O130" s="242"/>
      <c r="P130" s="242"/>
      <c r="Q130" s="242"/>
      <c r="R130" s="242"/>
      <c r="S130" s="242"/>
      <c r="T130" s="243"/>
      <c r="U130" s="13"/>
      <c r="V130" s="13"/>
      <c r="W130" s="13"/>
      <c r="X130" s="13"/>
      <c r="Y130" s="13"/>
      <c r="Z130" s="13"/>
      <c r="AA130" s="13"/>
      <c r="AB130" s="13"/>
      <c r="AC130" s="13"/>
      <c r="AD130" s="13"/>
      <c r="AE130" s="13"/>
      <c r="AT130" s="244" t="s">
        <v>189</v>
      </c>
      <c r="AU130" s="244" t="s">
        <v>83</v>
      </c>
      <c r="AV130" s="13" t="s">
        <v>83</v>
      </c>
      <c r="AW130" s="13" t="s">
        <v>35</v>
      </c>
      <c r="AX130" s="13" t="s">
        <v>81</v>
      </c>
      <c r="AY130" s="244" t="s">
        <v>175</v>
      </c>
    </row>
    <row r="131" spans="1:65" s="2" customFormat="1" ht="24.15" customHeight="1">
      <c r="A131" s="39"/>
      <c r="B131" s="40"/>
      <c r="C131" s="214" t="s">
        <v>285</v>
      </c>
      <c r="D131" s="214" t="s">
        <v>177</v>
      </c>
      <c r="E131" s="215" t="s">
        <v>3562</v>
      </c>
      <c r="F131" s="216" t="s">
        <v>3563</v>
      </c>
      <c r="G131" s="217" t="s">
        <v>180</v>
      </c>
      <c r="H131" s="218">
        <v>324</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3564</v>
      </c>
    </row>
    <row r="132" spans="1:47" s="2" customFormat="1" ht="12">
      <c r="A132" s="39"/>
      <c r="B132" s="40"/>
      <c r="C132" s="41"/>
      <c r="D132" s="228" t="s">
        <v>183</v>
      </c>
      <c r="E132" s="41"/>
      <c r="F132" s="229" t="s">
        <v>3565</v>
      </c>
      <c r="G132" s="41"/>
      <c r="H132" s="41"/>
      <c r="I132" s="230"/>
      <c r="J132" s="41"/>
      <c r="K132" s="41"/>
      <c r="L132" s="45"/>
      <c r="M132" s="231"/>
      <c r="N132" s="232"/>
      <c r="O132" s="85"/>
      <c r="P132" s="85"/>
      <c r="Q132" s="85"/>
      <c r="R132" s="85"/>
      <c r="S132" s="85"/>
      <c r="T132" s="86"/>
      <c r="U132" s="39"/>
      <c r="V132" s="39"/>
      <c r="W132" s="39"/>
      <c r="X132" s="39"/>
      <c r="Y132" s="39"/>
      <c r="Z132" s="39"/>
      <c r="AA132" s="39"/>
      <c r="AB132" s="39"/>
      <c r="AC132" s="39"/>
      <c r="AD132" s="39"/>
      <c r="AE132" s="39"/>
      <c r="AT132" s="18" t="s">
        <v>183</v>
      </c>
      <c r="AU132" s="18" t="s">
        <v>83</v>
      </c>
    </row>
    <row r="133" spans="1:65" s="2" customFormat="1" ht="33" customHeight="1">
      <c r="A133" s="39"/>
      <c r="B133" s="40"/>
      <c r="C133" s="214" t="s">
        <v>8</v>
      </c>
      <c r="D133" s="214" t="s">
        <v>177</v>
      </c>
      <c r="E133" s="215" t="s">
        <v>3566</v>
      </c>
      <c r="F133" s="216" t="s">
        <v>3567</v>
      </c>
      <c r="G133" s="217" t="s">
        <v>180</v>
      </c>
      <c r="H133" s="218">
        <v>324</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3568</v>
      </c>
    </row>
    <row r="134" spans="1:47" s="2" customFormat="1" ht="12">
      <c r="A134" s="39"/>
      <c r="B134" s="40"/>
      <c r="C134" s="41"/>
      <c r="D134" s="228" t="s">
        <v>183</v>
      </c>
      <c r="E134" s="41"/>
      <c r="F134" s="229" t="s">
        <v>3569</v>
      </c>
      <c r="G134" s="41"/>
      <c r="H134" s="41"/>
      <c r="I134" s="230"/>
      <c r="J134" s="41"/>
      <c r="K134" s="41"/>
      <c r="L134" s="45"/>
      <c r="M134" s="231"/>
      <c r="N134" s="232"/>
      <c r="O134" s="85"/>
      <c r="P134" s="85"/>
      <c r="Q134" s="85"/>
      <c r="R134" s="85"/>
      <c r="S134" s="85"/>
      <c r="T134" s="86"/>
      <c r="U134" s="39"/>
      <c r="V134" s="39"/>
      <c r="W134" s="39"/>
      <c r="X134" s="39"/>
      <c r="Y134" s="39"/>
      <c r="Z134" s="39"/>
      <c r="AA134" s="39"/>
      <c r="AB134" s="39"/>
      <c r="AC134" s="39"/>
      <c r="AD134" s="39"/>
      <c r="AE134" s="39"/>
      <c r="AT134" s="18" t="s">
        <v>183</v>
      </c>
      <c r="AU134" s="18" t="s">
        <v>83</v>
      </c>
    </row>
    <row r="135" spans="1:51" s="13" customFormat="1" ht="12">
      <c r="A135" s="13"/>
      <c r="B135" s="233"/>
      <c r="C135" s="234"/>
      <c r="D135" s="235" t="s">
        <v>189</v>
      </c>
      <c r="E135" s="236" t="s">
        <v>19</v>
      </c>
      <c r="F135" s="237" t="s">
        <v>3570</v>
      </c>
      <c r="G135" s="234"/>
      <c r="H135" s="238">
        <v>324</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189</v>
      </c>
      <c r="AU135" s="244" t="s">
        <v>83</v>
      </c>
      <c r="AV135" s="13" t="s">
        <v>83</v>
      </c>
      <c r="AW135" s="13" t="s">
        <v>35</v>
      </c>
      <c r="AX135" s="13" t="s">
        <v>81</v>
      </c>
      <c r="AY135" s="244" t="s">
        <v>175</v>
      </c>
    </row>
    <row r="136" spans="1:65" s="2" customFormat="1" ht="24.15" customHeight="1">
      <c r="A136" s="39"/>
      <c r="B136" s="40"/>
      <c r="C136" s="267" t="s">
        <v>296</v>
      </c>
      <c r="D136" s="267" t="s">
        <v>307</v>
      </c>
      <c r="E136" s="268" t="s">
        <v>3571</v>
      </c>
      <c r="F136" s="269" t="s">
        <v>3572</v>
      </c>
      <c r="G136" s="270" t="s">
        <v>180</v>
      </c>
      <c r="H136" s="271">
        <v>324</v>
      </c>
      <c r="I136" s="272"/>
      <c r="J136" s="273">
        <f>ROUND(I136*H136,2)</f>
        <v>0</v>
      </c>
      <c r="K136" s="274"/>
      <c r="L136" s="275"/>
      <c r="M136" s="276" t="s">
        <v>19</v>
      </c>
      <c r="N136" s="277" t="s">
        <v>44</v>
      </c>
      <c r="O136" s="85"/>
      <c r="P136" s="224">
        <f>O136*H136</f>
        <v>0</v>
      </c>
      <c r="Q136" s="224">
        <v>0.0001</v>
      </c>
      <c r="R136" s="224">
        <f>Q136*H136</f>
        <v>0.0324</v>
      </c>
      <c r="S136" s="224">
        <v>0</v>
      </c>
      <c r="T136" s="225">
        <f>S136*H136</f>
        <v>0</v>
      </c>
      <c r="U136" s="39"/>
      <c r="V136" s="39"/>
      <c r="W136" s="39"/>
      <c r="X136" s="39"/>
      <c r="Y136" s="39"/>
      <c r="Z136" s="39"/>
      <c r="AA136" s="39"/>
      <c r="AB136" s="39"/>
      <c r="AC136" s="39"/>
      <c r="AD136" s="39"/>
      <c r="AE136" s="39"/>
      <c r="AR136" s="226" t="s">
        <v>239</v>
      </c>
      <c r="AT136" s="226" t="s">
        <v>307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3573</v>
      </c>
    </row>
    <row r="137" spans="1:65" s="2" customFormat="1" ht="24.15" customHeight="1">
      <c r="A137" s="39"/>
      <c r="B137" s="40"/>
      <c r="C137" s="214" t="s">
        <v>306</v>
      </c>
      <c r="D137" s="214" t="s">
        <v>177</v>
      </c>
      <c r="E137" s="215" t="s">
        <v>3574</v>
      </c>
      <c r="F137" s="216" t="s">
        <v>3575</v>
      </c>
      <c r="G137" s="217" t="s">
        <v>180</v>
      </c>
      <c r="H137" s="218">
        <v>324</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3576</v>
      </c>
    </row>
    <row r="138" spans="1:47" s="2" customFormat="1" ht="12">
      <c r="A138" s="39"/>
      <c r="B138" s="40"/>
      <c r="C138" s="41"/>
      <c r="D138" s="228" t="s">
        <v>183</v>
      </c>
      <c r="E138" s="41"/>
      <c r="F138" s="229" t="s">
        <v>3577</v>
      </c>
      <c r="G138" s="41"/>
      <c r="H138" s="41"/>
      <c r="I138" s="230"/>
      <c r="J138" s="41"/>
      <c r="K138" s="41"/>
      <c r="L138" s="45"/>
      <c r="M138" s="231"/>
      <c r="N138" s="232"/>
      <c r="O138" s="85"/>
      <c r="P138" s="85"/>
      <c r="Q138" s="85"/>
      <c r="R138" s="85"/>
      <c r="S138" s="85"/>
      <c r="T138" s="86"/>
      <c r="U138" s="39"/>
      <c r="V138" s="39"/>
      <c r="W138" s="39"/>
      <c r="X138" s="39"/>
      <c r="Y138" s="39"/>
      <c r="Z138" s="39"/>
      <c r="AA138" s="39"/>
      <c r="AB138" s="39"/>
      <c r="AC138" s="39"/>
      <c r="AD138" s="39"/>
      <c r="AE138" s="39"/>
      <c r="AT138" s="18" t="s">
        <v>183</v>
      </c>
      <c r="AU138" s="18" t="s">
        <v>83</v>
      </c>
    </row>
    <row r="139" spans="1:65" s="2" customFormat="1" ht="16.5" customHeight="1">
      <c r="A139" s="39"/>
      <c r="B139" s="40"/>
      <c r="C139" s="267" t="s">
        <v>312</v>
      </c>
      <c r="D139" s="267" t="s">
        <v>307</v>
      </c>
      <c r="E139" s="268" t="s">
        <v>3578</v>
      </c>
      <c r="F139" s="269" t="s">
        <v>3579</v>
      </c>
      <c r="G139" s="270" t="s">
        <v>215</v>
      </c>
      <c r="H139" s="271">
        <v>33.372</v>
      </c>
      <c r="I139" s="272"/>
      <c r="J139" s="273">
        <f>ROUND(I139*H139,2)</f>
        <v>0</v>
      </c>
      <c r="K139" s="274"/>
      <c r="L139" s="275"/>
      <c r="M139" s="276" t="s">
        <v>19</v>
      </c>
      <c r="N139" s="277" t="s">
        <v>44</v>
      </c>
      <c r="O139" s="85"/>
      <c r="P139" s="224">
        <f>O139*H139</f>
        <v>0</v>
      </c>
      <c r="Q139" s="224">
        <v>0.2</v>
      </c>
      <c r="R139" s="224">
        <f>Q139*H139</f>
        <v>6.6744</v>
      </c>
      <c r="S139" s="224">
        <v>0</v>
      </c>
      <c r="T139" s="225">
        <f>S139*H139</f>
        <v>0</v>
      </c>
      <c r="U139" s="39"/>
      <c r="V139" s="39"/>
      <c r="W139" s="39"/>
      <c r="X139" s="39"/>
      <c r="Y139" s="39"/>
      <c r="Z139" s="39"/>
      <c r="AA139" s="39"/>
      <c r="AB139" s="39"/>
      <c r="AC139" s="39"/>
      <c r="AD139" s="39"/>
      <c r="AE139" s="39"/>
      <c r="AR139" s="226" t="s">
        <v>239</v>
      </c>
      <c r="AT139" s="226" t="s">
        <v>307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3580</v>
      </c>
    </row>
    <row r="140" spans="1:51" s="13" customFormat="1" ht="12">
      <c r="A140" s="13"/>
      <c r="B140" s="233"/>
      <c r="C140" s="234"/>
      <c r="D140" s="235" t="s">
        <v>189</v>
      </c>
      <c r="E140" s="234"/>
      <c r="F140" s="237" t="s">
        <v>3581</v>
      </c>
      <c r="G140" s="234"/>
      <c r="H140" s="238">
        <v>33.372</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4</v>
      </c>
      <c r="AX140" s="13" t="s">
        <v>81</v>
      </c>
      <c r="AY140" s="244" t="s">
        <v>175</v>
      </c>
    </row>
    <row r="141" spans="1:65" s="2" customFormat="1" ht="24.15" customHeight="1">
      <c r="A141" s="39"/>
      <c r="B141" s="40"/>
      <c r="C141" s="214" t="s">
        <v>317</v>
      </c>
      <c r="D141" s="214" t="s">
        <v>177</v>
      </c>
      <c r="E141" s="215" t="s">
        <v>3582</v>
      </c>
      <c r="F141" s="216" t="s">
        <v>3583</v>
      </c>
      <c r="G141" s="217" t="s">
        <v>281</v>
      </c>
      <c r="H141" s="218">
        <v>0.392</v>
      </c>
      <c r="I141" s="219"/>
      <c r="J141" s="220">
        <f>ROUND(I141*H141,2)</f>
        <v>0</v>
      </c>
      <c r="K141" s="221"/>
      <c r="L141" s="45"/>
      <c r="M141" s="222" t="s">
        <v>19</v>
      </c>
      <c r="N141" s="223" t="s">
        <v>44</v>
      </c>
      <c r="O141" s="85"/>
      <c r="P141" s="224">
        <f>O141*H141</f>
        <v>0</v>
      </c>
      <c r="Q141" s="224">
        <v>0</v>
      </c>
      <c r="R141" s="224">
        <f>Q141*H141</f>
        <v>0</v>
      </c>
      <c r="S141" s="224">
        <v>0</v>
      </c>
      <c r="T141" s="225">
        <f>S141*H141</f>
        <v>0</v>
      </c>
      <c r="U141" s="39"/>
      <c r="V141" s="39"/>
      <c r="W141" s="39"/>
      <c r="X141" s="39"/>
      <c r="Y141" s="39"/>
      <c r="Z141" s="39"/>
      <c r="AA141" s="39"/>
      <c r="AB141" s="39"/>
      <c r="AC141" s="39"/>
      <c r="AD141" s="39"/>
      <c r="AE141" s="39"/>
      <c r="AR141" s="226" t="s">
        <v>181</v>
      </c>
      <c r="AT141" s="226" t="s">
        <v>177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3584</v>
      </c>
    </row>
    <row r="142" spans="1:47" s="2" customFormat="1" ht="12">
      <c r="A142" s="39"/>
      <c r="B142" s="40"/>
      <c r="C142" s="41"/>
      <c r="D142" s="228" t="s">
        <v>183</v>
      </c>
      <c r="E142" s="41"/>
      <c r="F142" s="229" t="s">
        <v>3585</v>
      </c>
      <c r="G142" s="41"/>
      <c r="H142" s="41"/>
      <c r="I142" s="230"/>
      <c r="J142" s="41"/>
      <c r="K142" s="41"/>
      <c r="L142" s="45"/>
      <c r="M142" s="231"/>
      <c r="N142" s="232"/>
      <c r="O142" s="85"/>
      <c r="P142" s="85"/>
      <c r="Q142" s="85"/>
      <c r="R142" s="85"/>
      <c r="S142" s="85"/>
      <c r="T142" s="86"/>
      <c r="U142" s="39"/>
      <c r="V142" s="39"/>
      <c r="W142" s="39"/>
      <c r="X142" s="39"/>
      <c r="Y142" s="39"/>
      <c r="Z142" s="39"/>
      <c r="AA142" s="39"/>
      <c r="AB142" s="39"/>
      <c r="AC142" s="39"/>
      <c r="AD142" s="39"/>
      <c r="AE142" s="39"/>
      <c r="AT142" s="18" t="s">
        <v>183</v>
      </c>
      <c r="AU142" s="18" t="s">
        <v>83</v>
      </c>
    </row>
    <row r="143" spans="1:51" s="15" customFormat="1" ht="12">
      <c r="A143" s="15"/>
      <c r="B143" s="257"/>
      <c r="C143" s="258"/>
      <c r="D143" s="235" t="s">
        <v>189</v>
      </c>
      <c r="E143" s="259" t="s">
        <v>19</v>
      </c>
      <c r="F143" s="260" t="s">
        <v>3560</v>
      </c>
      <c r="G143" s="258"/>
      <c r="H143" s="259" t="s">
        <v>19</v>
      </c>
      <c r="I143" s="261"/>
      <c r="J143" s="258"/>
      <c r="K143" s="258"/>
      <c r="L143" s="262"/>
      <c r="M143" s="263"/>
      <c r="N143" s="264"/>
      <c r="O143" s="264"/>
      <c r="P143" s="264"/>
      <c r="Q143" s="264"/>
      <c r="R143" s="264"/>
      <c r="S143" s="264"/>
      <c r="T143" s="265"/>
      <c r="U143" s="15"/>
      <c r="V143" s="15"/>
      <c r="W143" s="15"/>
      <c r="X143" s="15"/>
      <c r="Y143" s="15"/>
      <c r="Z143" s="15"/>
      <c r="AA143" s="15"/>
      <c r="AB143" s="15"/>
      <c r="AC143" s="15"/>
      <c r="AD143" s="15"/>
      <c r="AE143" s="15"/>
      <c r="AT143" s="266" t="s">
        <v>189</v>
      </c>
      <c r="AU143" s="266" t="s">
        <v>83</v>
      </c>
      <c r="AV143" s="15" t="s">
        <v>81</v>
      </c>
      <c r="AW143" s="15" t="s">
        <v>35</v>
      </c>
      <c r="AX143" s="15" t="s">
        <v>73</v>
      </c>
      <c r="AY143" s="266" t="s">
        <v>175</v>
      </c>
    </row>
    <row r="144" spans="1:51" s="15" customFormat="1" ht="12">
      <c r="A144" s="15"/>
      <c r="B144" s="257"/>
      <c r="C144" s="258"/>
      <c r="D144" s="235" t="s">
        <v>189</v>
      </c>
      <c r="E144" s="259" t="s">
        <v>19</v>
      </c>
      <c r="F144" s="260" t="s">
        <v>3586</v>
      </c>
      <c r="G144" s="258"/>
      <c r="H144" s="259" t="s">
        <v>19</v>
      </c>
      <c r="I144" s="261"/>
      <c r="J144" s="258"/>
      <c r="K144" s="258"/>
      <c r="L144" s="262"/>
      <c r="M144" s="263"/>
      <c r="N144" s="264"/>
      <c r="O144" s="264"/>
      <c r="P144" s="264"/>
      <c r="Q144" s="264"/>
      <c r="R144" s="264"/>
      <c r="S144" s="264"/>
      <c r="T144" s="265"/>
      <c r="U144" s="15"/>
      <c r="V144" s="15"/>
      <c r="W144" s="15"/>
      <c r="X144" s="15"/>
      <c r="Y144" s="15"/>
      <c r="Z144" s="15"/>
      <c r="AA144" s="15"/>
      <c r="AB144" s="15"/>
      <c r="AC144" s="15"/>
      <c r="AD144" s="15"/>
      <c r="AE144" s="15"/>
      <c r="AT144" s="266" t="s">
        <v>189</v>
      </c>
      <c r="AU144" s="266" t="s">
        <v>83</v>
      </c>
      <c r="AV144" s="15" t="s">
        <v>81</v>
      </c>
      <c r="AW144" s="15" t="s">
        <v>35</v>
      </c>
      <c r="AX144" s="15" t="s">
        <v>73</v>
      </c>
      <c r="AY144" s="266" t="s">
        <v>175</v>
      </c>
    </row>
    <row r="145" spans="1:51" s="13" customFormat="1" ht="12">
      <c r="A145" s="13"/>
      <c r="B145" s="233"/>
      <c r="C145" s="234"/>
      <c r="D145" s="235" t="s">
        <v>189</v>
      </c>
      <c r="E145" s="236" t="s">
        <v>19</v>
      </c>
      <c r="F145" s="237" t="s">
        <v>3587</v>
      </c>
      <c r="G145" s="234"/>
      <c r="H145" s="238">
        <v>0.376</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189</v>
      </c>
      <c r="AU145" s="244" t="s">
        <v>83</v>
      </c>
      <c r="AV145" s="13" t="s">
        <v>83</v>
      </c>
      <c r="AW145" s="13" t="s">
        <v>35</v>
      </c>
      <c r="AX145" s="13" t="s">
        <v>73</v>
      </c>
      <c r="AY145" s="244" t="s">
        <v>175</v>
      </c>
    </row>
    <row r="146" spans="1:51" s="15" customFormat="1" ht="12">
      <c r="A146" s="15"/>
      <c r="B146" s="257"/>
      <c r="C146" s="258"/>
      <c r="D146" s="235" t="s">
        <v>189</v>
      </c>
      <c r="E146" s="259" t="s">
        <v>19</v>
      </c>
      <c r="F146" s="260" t="s">
        <v>3588</v>
      </c>
      <c r="G146" s="258"/>
      <c r="H146" s="259" t="s">
        <v>19</v>
      </c>
      <c r="I146" s="261"/>
      <c r="J146" s="258"/>
      <c r="K146" s="258"/>
      <c r="L146" s="262"/>
      <c r="M146" s="263"/>
      <c r="N146" s="264"/>
      <c r="O146" s="264"/>
      <c r="P146" s="264"/>
      <c r="Q146" s="264"/>
      <c r="R146" s="264"/>
      <c r="S146" s="264"/>
      <c r="T146" s="265"/>
      <c r="U146" s="15"/>
      <c r="V146" s="15"/>
      <c r="W146" s="15"/>
      <c r="X146" s="15"/>
      <c r="Y146" s="15"/>
      <c r="Z146" s="15"/>
      <c r="AA146" s="15"/>
      <c r="AB146" s="15"/>
      <c r="AC146" s="15"/>
      <c r="AD146" s="15"/>
      <c r="AE146" s="15"/>
      <c r="AT146" s="266" t="s">
        <v>189</v>
      </c>
      <c r="AU146" s="266" t="s">
        <v>83</v>
      </c>
      <c r="AV146" s="15" t="s">
        <v>81</v>
      </c>
      <c r="AW146" s="15" t="s">
        <v>35</v>
      </c>
      <c r="AX146" s="15" t="s">
        <v>73</v>
      </c>
      <c r="AY146" s="266" t="s">
        <v>175</v>
      </c>
    </row>
    <row r="147" spans="1:51" s="13" customFormat="1" ht="12">
      <c r="A147" s="13"/>
      <c r="B147" s="233"/>
      <c r="C147" s="234"/>
      <c r="D147" s="235" t="s">
        <v>189</v>
      </c>
      <c r="E147" s="236" t="s">
        <v>19</v>
      </c>
      <c r="F147" s="237" t="s">
        <v>3589</v>
      </c>
      <c r="G147" s="234"/>
      <c r="H147" s="238">
        <v>0.016</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73</v>
      </c>
      <c r="AY147" s="244" t="s">
        <v>175</v>
      </c>
    </row>
    <row r="148" spans="1:51" s="14" customFormat="1" ht="12">
      <c r="A148" s="14"/>
      <c r="B148" s="245"/>
      <c r="C148" s="246"/>
      <c r="D148" s="235" t="s">
        <v>189</v>
      </c>
      <c r="E148" s="247" t="s">
        <v>19</v>
      </c>
      <c r="F148" s="248" t="s">
        <v>198</v>
      </c>
      <c r="G148" s="246"/>
      <c r="H148" s="249">
        <v>0.392</v>
      </c>
      <c r="I148" s="250"/>
      <c r="J148" s="246"/>
      <c r="K148" s="246"/>
      <c r="L148" s="251"/>
      <c r="M148" s="252"/>
      <c r="N148" s="253"/>
      <c r="O148" s="253"/>
      <c r="P148" s="253"/>
      <c r="Q148" s="253"/>
      <c r="R148" s="253"/>
      <c r="S148" s="253"/>
      <c r="T148" s="254"/>
      <c r="U148" s="14"/>
      <c r="V148" s="14"/>
      <c r="W148" s="14"/>
      <c r="X148" s="14"/>
      <c r="Y148" s="14"/>
      <c r="Z148" s="14"/>
      <c r="AA148" s="14"/>
      <c r="AB148" s="14"/>
      <c r="AC148" s="14"/>
      <c r="AD148" s="14"/>
      <c r="AE148" s="14"/>
      <c r="AT148" s="255" t="s">
        <v>189</v>
      </c>
      <c r="AU148" s="255" t="s">
        <v>83</v>
      </c>
      <c r="AV148" s="14" t="s">
        <v>181</v>
      </c>
      <c r="AW148" s="14" t="s">
        <v>35</v>
      </c>
      <c r="AX148" s="14" t="s">
        <v>81</v>
      </c>
      <c r="AY148" s="255" t="s">
        <v>175</v>
      </c>
    </row>
    <row r="149" spans="1:65" s="2" customFormat="1" ht="16.5" customHeight="1">
      <c r="A149" s="39"/>
      <c r="B149" s="40"/>
      <c r="C149" s="267" t="s">
        <v>323</v>
      </c>
      <c r="D149" s="267" t="s">
        <v>307</v>
      </c>
      <c r="E149" s="268" t="s">
        <v>3590</v>
      </c>
      <c r="F149" s="269" t="s">
        <v>3591</v>
      </c>
      <c r="G149" s="270" t="s">
        <v>335</v>
      </c>
      <c r="H149" s="271">
        <v>391.8</v>
      </c>
      <c r="I149" s="272"/>
      <c r="J149" s="273">
        <f>ROUND(I149*H149,2)</f>
        <v>0</v>
      </c>
      <c r="K149" s="274"/>
      <c r="L149" s="275"/>
      <c r="M149" s="276" t="s">
        <v>19</v>
      </c>
      <c r="N149" s="277" t="s">
        <v>44</v>
      </c>
      <c r="O149" s="85"/>
      <c r="P149" s="224">
        <f>O149*H149</f>
        <v>0</v>
      </c>
      <c r="Q149" s="224">
        <v>0.001</v>
      </c>
      <c r="R149" s="224">
        <f>Q149*H149</f>
        <v>0.39180000000000004</v>
      </c>
      <c r="S149" s="224">
        <v>0</v>
      </c>
      <c r="T149" s="225">
        <f>S149*H149</f>
        <v>0</v>
      </c>
      <c r="U149" s="39"/>
      <c r="V149" s="39"/>
      <c r="W149" s="39"/>
      <c r="X149" s="39"/>
      <c r="Y149" s="39"/>
      <c r="Z149" s="39"/>
      <c r="AA149" s="39"/>
      <c r="AB149" s="39"/>
      <c r="AC149" s="39"/>
      <c r="AD149" s="39"/>
      <c r="AE149" s="39"/>
      <c r="AR149" s="226" t="s">
        <v>239</v>
      </c>
      <c r="AT149" s="226" t="s">
        <v>307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3592</v>
      </c>
    </row>
    <row r="150" spans="1:51" s="13" customFormat="1" ht="12">
      <c r="A150" s="13"/>
      <c r="B150" s="233"/>
      <c r="C150" s="234"/>
      <c r="D150" s="235" t="s">
        <v>189</v>
      </c>
      <c r="E150" s="234"/>
      <c r="F150" s="237" t="s">
        <v>3593</v>
      </c>
      <c r="G150" s="234"/>
      <c r="H150" s="238">
        <v>391.8</v>
      </c>
      <c r="I150" s="239"/>
      <c r="J150" s="234"/>
      <c r="K150" s="234"/>
      <c r="L150" s="240"/>
      <c r="M150" s="241"/>
      <c r="N150" s="242"/>
      <c r="O150" s="242"/>
      <c r="P150" s="242"/>
      <c r="Q150" s="242"/>
      <c r="R150" s="242"/>
      <c r="S150" s="242"/>
      <c r="T150" s="243"/>
      <c r="U150" s="13"/>
      <c r="V150" s="13"/>
      <c r="W150" s="13"/>
      <c r="X150" s="13"/>
      <c r="Y150" s="13"/>
      <c r="Z150" s="13"/>
      <c r="AA150" s="13"/>
      <c r="AB150" s="13"/>
      <c r="AC150" s="13"/>
      <c r="AD150" s="13"/>
      <c r="AE150" s="13"/>
      <c r="AT150" s="244" t="s">
        <v>189</v>
      </c>
      <c r="AU150" s="244" t="s">
        <v>83</v>
      </c>
      <c r="AV150" s="13" t="s">
        <v>83</v>
      </c>
      <c r="AW150" s="13" t="s">
        <v>4</v>
      </c>
      <c r="AX150" s="13" t="s">
        <v>81</v>
      </c>
      <c r="AY150" s="244" t="s">
        <v>175</v>
      </c>
    </row>
    <row r="151" spans="1:65" s="2" customFormat="1" ht="24.15" customHeight="1">
      <c r="A151" s="39"/>
      <c r="B151" s="40"/>
      <c r="C151" s="214" t="s">
        <v>7</v>
      </c>
      <c r="D151" s="214" t="s">
        <v>177</v>
      </c>
      <c r="E151" s="215" t="s">
        <v>3594</v>
      </c>
      <c r="F151" s="216" t="s">
        <v>3595</v>
      </c>
      <c r="G151" s="217" t="s">
        <v>180</v>
      </c>
      <c r="H151" s="218">
        <v>1565</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3596</v>
      </c>
    </row>
    <row r="152" spans="1:47" s="2" customFormat="1" ht="12">
      <c r="A152" s="39"/>
      <c r="B152" s="40"/>
      <c r="C152" s="41"/>
      <c r="D152" s="228" t="s">
        <v>183</v>
      </c>
      <c r="E152" s="41"/>
      <c r="F152" s="229" t="s">
        <v>3597</v>
      </c>
      <c r="G152" s="41"/>
      <c r="H152" s="41"/>
      <c r="I152" s="230"/>
      <c r="J152" s="41"/>
      <c r="K152" s="41"/>
      <c r="L152" s="45"/>
      <c r="M152" s="231"/>
      <c r="N152" s="232"/>
      <c r="O152" s="85"/>
      <c r="P152" s="85"/>
      <c r="Q152" s="85"/>
      <c r="R152" s="85"/>
      <c r="S152" s="85"/>
      <c r="T152" s="86"/>
      <c r="U152" s="39"/>
      <c r="V152" s="39"/>
      <c r="W152" s="39"/>
      <c r="X152" s="39"/>
      <c r="Y152" s="39"/>
      <c r="Z152" s="39"/>
      <c r="AA152" s="39"/>
      <c r="AB152" s="39"/>
      <c r="AC152" s="39"/>
      <c r="AD152" s="39"/>
      <c r="AE152" s="39"/>
      <c r="AT152" s="18" t="s">
        <v>183</v>
      </c>
      <c r="AU152" s="18" t="s">
        <v>83</v>
      </c>
    </row>
    <row r="153" spans="1:65" s="2" customFormat="1" ht="21.75" customHeight="1">
      <c r="A153" s="39"/>
      <c r="B153" s="40"/>
      <c r="C153" s="214" t="s">
        <v>332</v>
      </c>
      <c r="D153" s="214" t="s">
        <v>177</v>
      </c>
      <c r="E153" s="215" t="s">
        <v>3598</v>
      </c>
      <c r="F153" s="216" t="s">
        <v>3599</v>
      </c>
      <c r="G153" s="217" t="s">
        <v>180</v>
      </c>
      <c r="H153" s="218">
        <v>1565</v>
      </c>
      <c r="I153" s="219"/>
      <c r="J153" s="220">
        <f>ROUND(I153*H153,2)</f>
        <v>0</v>
      </c>
      <c r="K153" s="221"/>
      <c r="L153" s="45"/>
      <c r="M153" s="222" t="s">
        <v>19</v>
      </c>
      <c r="N153" s="223" t="s">
        <v>44</v>
      </c>
      <c r="O153" s="85"/>
      <c r="P153" s="224">
        <f>O153*H153</f>
        <v>0</v>
      </c>
      <c r="Q153" s="224">
        <v>0</v>
      </c>
      <c r="R153" s="224">
        <f>Q153*H153</f>
        <v>0</v>
      </c>
      <c r="S153" s="224">
        <v>0</v>
      </c>
      <c r="T153" s="225">
        <f>S153*H153</f>
        <v>0</v>
      </c>
      <c r="U153" s="39"/>
      <c r="V153" s="39"/>
      <c r="W153" s="39"/>
      <c r="X153" s="39"/>
      <c r="Y153" s="39"/>
      <c r="Z153" s="39"/>
      <c r="AA153" s="39"/>
      <c r="AB153" s="39"/>
      <c r="AC153" s="39"/>
      <c r="AD153" s="39"/>
      <c r="AE153" s="39"/>
      <c r="AR153" s="226" t="s">
        <v>181</v>
      </c>
      <c r="AT153" s="226" t="s">
        <v>177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3600</v>
      </c>
    </row>
    <row r="154" spans="1:47" s="2" customFormat="1" ht="12">
      <c r="A154" s="39"/>
      <c r="B154" s="40"/>
      <c r="C154" s="41"/>
      <c r="D154" s="228" t="s">
        <v>183</v>
      </c>
      <c r="E154" s="41"/>
      <c r="F154" s="229" t="s">
        <v>3601</v>
      </c>
      <c r="G154" s="41"/>
      <c r="H154" s="41"/>
      <c r="I154" s="230"/>
      <c r="J154" s="41"/>
      <c r="K154" s="41"/>
      <c r="L154" s="45"/>
      <c r="M154" s="231"/>
      <c r="N154" s="232"/>
      <c r="O154" s="85"/>
      <c r="P154" s="85"/>
      <c r="Q154" s="85"/>
      <c r="R154" s="85"/>
      <c r="S154" s="85"/>
      <c r="T154" s="86"/>
      <c r="U154" s="39"/>
      <c r="V154" s="39"/>
      <c r="W154" s="39"/>
      <c r="X154" s="39"/>
      <c r="Y154" s="39"/>
      <c r="Z154" s="39"/>
      <c r="AA154" s="39"/>
      <c r="AB154" s="39"/>
      <c r="AC154" s="39"/>
      <c r="AD154" s="39"/>
      <c r="AE154" s="39"/>
      <c r="AT154" s="18" t="s">
        <v>183</v>
      </c>
      <c r="AU154" s="18" t="s">
        <v>83</v>
      </c>
    </row>
    <row r="155" spans="1:65" s="2" customFormat="1" ht="21.75" customHeight="1">
      <c r="A155" s="39"/>
      <c r="B155" s="40"/>
      <c r="C155" s="214" t="s">
        <v>339</v>
      </c>
      <c r="D155" s="214" t="s">
        <v>177</v>
      </c>
      <c r="E155" s="215" t="s">
        <v>3602</v>
      </c>
      <c r="F155" s="216" t="s">
        <v>3603</v>
      </c>
      <c r="G155" s="217" t="s">
        <v>180</v>
      </c>
      <c r="H155" s="218">
        <v>1565</v>
      </c>
      <c r="I155" s="219"/>
      <c r="J155" s="220">
        <f>ROUND(I155*H155,2)</f>
        <v>0</v>
      </c>
      <c r="K155" s="221"/>
      <c r="L155" s="45"/>
      <c r="M155" s="222" t="s">
        <v>19</v>
      </c>
      <c r="N155" s="223" t="s">
        <v>44</v>
      </c>
      <c r="O155" s="85"/>
      <c r="P155" s="224">
        <f>O155*H155</f>
        <v>0</v>
      </c>
      <c r="Q155" s="224">
        <v>0</v>
      </c>
      <c r="R155" s="224">
        <f>Q155*H155</f>
        <v>0</v>
      </c>
      <c r="S155" s="224">
        <v>0</v>
      </c>
      <c r="T155" s="225">
        <f>S155*H155</f>
        <v>0</v>
      </c>
      <c r="U155" s="39"/>
      <c r="V155" s="39"/>
      <c r="W155" s="39"/>
      <c r="X155" s="39"/>
      <c r="Y155" s="39"/>
      <c r="Z155" s="39"/>
      <c r="AA155" s="39"/>
      <c r="AB155" s="39"/>
      <c r="AC155" s="39"/>
      <c r="AD155" s="39"/>
      <c r="AE155" s="39"/>
      <c r="AR155" s="226" t="s">
        <v>181</v>
      </c>
      <c r="AT155" s="226" t="s">
        <v>177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3604</v>
      </c>
    </row>
    <row r="156" spans="1:47" s="2" customFormat="1" ht="12">
      <c r="A156" s="39"/>
      <c r="B156" s="40"/>
      <c r="C156" s="41"/>
      <c r="D156" s="228" t="s">
        <v>183</v>
      </c>
      <c r="E156" s="41"/>
      <c r="F156" s="229" t="s">
        <v>3605</v>
      </c>
      <c r="G156" s="41"/>
      <c r="H156" s="41"/>
      <c r="I156" s="230"/>
      <c r="J156" s="41"/>
      <c r="K156" s="41"/>
      <c r="L156" s="45"/>
      <c r="M156" s="231"/>
      <c r="N156" s="232"/>
      <c r="O156" s="85"/>
      <c r="P156" s="85"/>
      <c r="Q156" s="85"/>
      <c r="R156" s="85"/>
      <c r="S156" s="85"/>
      <c r="T156" s="86"/>
      <c r="U156" s="39"/>
      <c r="V156" s="39"/>
      <c r="W156" s="39"/>
      <c r="X156" s="39"/>
      <c r="Y156" s="39"/>
      <c r="Z156" s="39"/>
      <c r="AA156" s="39"/>
      <c r="AB156" s="39"/>
      <c r="AC156" s="39"/>
      <c r="AD156" s="39"/>
      <c r="AE156" s="39"/>
      <c r="AT156" s="18" t="s">
        <v>183</v>
      </c>
      <c r="AU156" s="18" t="s">
        <v>83</v>
      </c>
    </row>
    <row r="157" spans="1:65" s="2" customFormat="1" ht="24.15" customHeight="1">
      <c r="A157" s="39"/>
      <c r="B157" s="40"/>
      <c r="C157" s="214" t="s">
        <v>348</v>
      </c>
      <c r="D157" s="214" t="s">
        <v>177</v>
      </c>
      <c r="E157" s="215" t="s">
        <v>3606</v>
      </c>
      <c r="F157" s="216" t="s">
        <v>3607</v>
      </c>
      <c r="G157" s="217" t="s">
        <v>358</v>
      </c>
      <c r="H157" s="218">
        <v>872</v>
      </c>
      <c r="I157" s="219"/>
      <c r="J157" s="220">
        <f>ROUND(I157*H157,2)</f>
        <v>0</v>
      </c>
      <c r="K157" s="221"/>
      <c r="L157" s="45"/>
      <c r="M157" s="222" t="s">
        <v>19</v>
      </c>
      <c r="N157" s="223" t="s">
        <v>44</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181</v>
      </c>
      <c r="AT157" s="226" t="s">
        <v>177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3608</v>
      </c>
    </row>
    <row r="158" spans="1:47" s="2" customFormat="1" ht="12">
      <c r="A158" s="39"/>
      <c r="B158" s="40"/>
      <c r="C158" s="41"/>
      <c r="D158" s="228" t="s">
        <v>183</v>
      </c>
      <c r="E158" s="41"/>
      <c r="F158" s="229" t="s">
        <v>3609</v>
      </c>
      <c r="G158" s="41"/>
      <c r="H158" s="41"/>
      <c r="I158" s="230"/>
      <c r="J158" s="41"/>
      <c r="K158" s="41"/>
      <c r="L158" s="45"/>
      <c r="M158" s="231"/>
      <c r="N158" s="232"/>
      <c r="O158" s="85"/>
      <c r="P158" s="85"/>
      <c r="Q158" s="85"/>
      <c r="R158" s="85"/>
      <c r="S158" s="85"/>
      <c r="T158" s="86"/>
      <c r="U158" s="39"/>
      <c r="V158" s="39"/>
      <c r="W158" s="39"/>
      <c r="X158" s="39"/>
      <c r="Y158" s="39"/>
      <c r="Z158" s="39"/>
      <c r="AA158" s="39"/>
      <c r="AB158" s="39"/>
      <c r="AC158" s="39"/>
      <c r="AD158" s="39"/>
      <c r="AE158" s="39"/>
      <c r="AT158" s="18" t="s">
        <v>183</v>
      </c>
      <c r="AU158" s="18" t="s">
        <v>83</v>
      </c>
    </row>
    <row r="159" spans="1:65" s="2" customFormat="1" ht="24.15" customHeight="1">
      <c r="A159" s="39"/>
      <c r="B159" s="40"/>
      <c r="C159" s="214" t="s">
        <v>355</v>
      </c>
      <c r="D159" s="214" t="s">
        <v>177</v>
      </c>
      <c r="E159" s="215" t="s">
        <v>3610</v>
      </c>
      <c r="F159" s="216" t="s">
        <v>3611</v>
      </c>
      <c r="G159" s="217" t="s">
        <v>358</v>
      </c>
      <c r="H159" s="218">
        <v>872</v>
      </c>
      <c r="I159" s="219"/>
      <c r="J159" s="220">
        <f>ROUND(I159*H159,2)</f>
        <v>0</v>
      </c>
      <c r="K159" s="221"/>
      <c r="L159" s="45"/>
      <c r="M159" s="222" t="s">
        <v>19</v>
      </c>
      <c r="N159" s="223" t="s">
        <v>44</v>
      </c>
      <c r="O159" s="85"/>
      <c r="P159" s="224">
        <f>O159*H159</f>
        <v>0</v>
      </c>
      <c r="Q159" s="224">
        <v>0</v>
      </c>
      <c r="R159" s="224">
        <f>Q159*H159</f>
        <v>0</v>
      </c>
      <c r="S159" s="224">
        <v>0</v>
      </c>
      <c r="T159" s="225">
        <f>S159*H159</f>
        <v>0</v>
      </c>
      <c r="U159" s="39"/>
      <c r="V159" s="39"/>
      <c r="W159" s="39"/>
      <c r="X159" s="39"/>
      <c r="Y159" s="39"/>
      <c r="Z159" s="39"/>
      <c r="AA159" s="39"/>
      <c r="AB159" s="39"/>
      <c r="AC159" s="39"/>
      <c r="AD159" s="39"/>
      <c r="AE159" s="39"/>
      <c r="AR159" s="226" t="s">
        <v>181</v>
      </c>
      <c r="AT159" s="226" t="s">
        <v>177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3612</v>
      </c>
    </row>
    <row r="160" spans="1:47" s="2" customFormat="1" ht="12">
      <c r="A160" s="39"/>
      <c r="B160" s="40"/>
      <c r="C160" s="41"/>
      <c r="D160" s="228" t="s">
        <v>183</v>
      </c>
      <c r="E160" s="41"/>
      <c r="F160" s="229" t="s">
        <v>3613</v>
      </c>
      <c r="G160" s="41"/>
      <c r="H160" s="41"/>
      <c r="I160" s="230"/>
      <c r="J160" s="41"/>
      <c r="K160" s="41"/>
      <c r="L160" s="45"/>
      <c r="M160" s="231"/>
      <c r="N160" s="232"/>
      <c r="O160" s="85"/>
      <c r="P160" s="85"/>
      <c r="Q160" s="85"/>
      <c r="R160" s="85"/>
      <c r="S160" s="85"/>
      <c r="T160" s="86"/>
      <c r="U160" s="39"/>
      <c r="V160" s="39"/>
      <c r="W160" s="39"/>
      <c r="X160" s="39"/>
      <c r="Y160" s="39"/>
      <c r="Z160" s="39"/>
      <c r="AA160" s="39"/>
      <c r="AB160" s="39"/>
      <c r="AC160" s="39"/>
      <c r="AD160" s="39"/>
      <c r="AE160" s="39"/>
      <c r="AT160" s="18" t="s">
        <v>183</v>
      </c>
      <c r="AU160" s="18" t="s">
        <v>83</v>
      </c>
    </row>
    <row r="161" spans="1:65" s="2" customFormat="1" ht="24.15" customHeight="1">
      <c r="A161" s="39"/>
      <c r="B161" s="40"/>
      <c r="C161" s="214" t="s">
        <v>363</v>
      </c>
      <c r="D161" s="214" t="s">
        <v>177</v>
      </c>
      <c r="E161" s="215" t="s">
        <v>3614</v>
      </c>
      <c r="F161" s="216" t="s">
        <v>3615</v>
      </c>
      <c r="G161" s="217" t="s">
        <v>180</v>
      </c>
      <c r="H161" s="218">
        <v>972</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3616</v>
      </c>
    </row>
    <row r="162" spans="1:47" s="2" customFormat="1" ht="12">
      <c r="A162" s="39"/>
      <c r="B162" s="40"/>
      <c r="C162" s="41"/>
      <c r="D162" s="228" t="s">
        <v>183</v>
      </c>
      <c r="E162" s="41"/>
      <c r="F162" s="229" t="s">
        <v>3617</v>
      </c>
      <c r="G162" s="41"/>
      <c r="H162" s="41"/>
      <c r="I162" s="230"/>
      <c r="J162" s="41"/>
      <c r="K162" s="41"/>
      <c r="L162" s="45"/>
      <c r="M162" s="231"/>
      <c r="N162" s="232"/>
      <c r="O162" s="85"/>
      <c r="P162" s="85"/>
      <c r="Q162" s="85"/>
      <c r="R162" s="85"/>
      <c r="S162" s="85"/>
      <c r="T162" s="86"/>
      <c r="U162" s="39"/>
      <c r="V162" s="39"/>
      <c r="W162" s="39"/>
      <c r="X162" s="39"/>
      <c r="Y162" s="39"/>
      <c r="Z162" s="39"/>
      <c r="AA162" s="39"/>
      <c r="AB162" s="39"/>
      <c r="AC162" s="39"/>
      <c r="AD162" s="39"/>
      <c r="AE162" s="39"/>
      <c r="AT162" s="18" t="s">
        <v>183</v>
      </c>
      <c r="AU162" s="18" t="s">
        <v>83</v>
      </c>
    </row>
    <row r="163" spans="1:51" s="15" customFormat="1" ht="12">
      <c r="A163" s="15"/>
      <c r="B163" s="257"/>
      <c r="C163" s="258"/>
      <c r="D163" s="235" t="s">
        <v>189</v>
      </c>
      <c r="E163" s="259" t="s">
        <v>19</v>
      </c>
      <c r="F163" s="260" t="s">
        <v>3560</v>
      </c>
      <c r="G163" s="258"/>
      <c r="H163" s="259" t="s">
        <v>19</v>
      </c>
      <c r="I163" s="261"/>
      <c r="J163" s="258"/>
      <c r="K163" s="258"/>
      <c r="L163" s="262"/>
      <c r="M163" s="263"/>
      <c r="N163" s="264"/>
      <c r="O163" s="264"/>
      <c r="P163" s="264"/>
      <c r="Q163" s="264"/>
      <c r="R163" s="264"/>
      <c r="S163" s="264"/>
      <c r="T163" s="265"/>
      <c r="U163" s="15"/>
      <c r="V163" s="15"/>
      <c r="W163" s="15"/>
      <c r="X163" s="15"/>
      <c r="Y163" s="15"/>
      <c r="Z163" s="15"/>
      <c r="AA163" s="15"/>
      <c r="AB163" s="15"/>
      <c r="AC163" s="15"/>
      <c r="AD163" s="15"/>
      <c r="AE163" s="15"/>
      <c r="AT163" s="266" t="s">
        <v>189</v>
      </c>
      <c r="AU163" s="266" t="s">
        <v>83</v>
      </c>
      <c r="AV163" s="15" t="s">
        <v>81</v>
      </c>
      <c r="AW163" s="15" t="s">
        <v>35</v>
      </c>
      <c r="AX163" s="15" t="s">
        <v>73</v>
      </c>
      <c r="AY163" s="266" t="s">
        <v>175</v>
      </c>
    </row>
    <row r="164" spans="1:51" s="13" customFormat="1" ht="12">
      <c r="A164" s="13"/>
      <c r="B164" s="233"/>
      <c r="C164" s="234"/>
      <c r="D164" s="235" t="s">
        <v>189</v>
      </c>
      <c r="E164" s="236" t="s">
        <v>19</v>
      </c>
      <c r="F164" s="237" t="s">
        <v>3561</v>
      </c>
      <c r="G164" s="234"/>
      <c r="H164" s="238">
        <v>972</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189</v>
      </c>
      <c r="AU164" s="244" t="s">
        <v>83</v>
      </c>
      <c r="AV164" s="13" t="s">
        <v>83</v>
      </c>
      <c r="AW164" s="13" t="s">
        <v>35</v>
      </c>
      <c r="AX164" s="13" t="s">
        <v>81</v>
      </c>
      <c r="AY164" s="244" t="s">
        <v>175</v>
      </c>
    </row>
    <row r="165" spans="1:65" s="2" customFormat="1" ht="24.15" customHeight="1">
      <c r="A165" s="39"/>
      <c r="B165" s="40"/>
      <c r="C165" s="214" t="s">
        <v>367</v>
      </c>
      <c r="D165" s="214" t="s">
        <v>177</v>
      </c>
      <c r="E165" s="215" t="s">
        <v>3618</v>
      </c>
      <c r="F165" s="216" t="s">
        <v>3619</v>
      </c>
      <c r="G165" s="217" t="s">
        <v>180</v>
      </c>
      <c r="H165" s="218">
        <v>1565</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3620</v>
      </c>
    </row>
    <row r="166" spans="1:47" s="2" customFormat="1" ht="12">
      <c r="A166" s="39"/>
      <c r="B166" s="40"/>
      <c r="C166" s="41"/>
      <c r="D166" s="228" t="s">
        <v>183</v>
      </c>
      <c r="E166" s="41"/>
      <c r="F166" s="229" t="s">
        <v>3621</v>
      </c>
      <c r="G166" s="41"/>
      <c r="H166" s="41"/>
      <c r="I166" s="230"/>
      <c r="J166" s="41"/>
      <c r="K166" s="41"/>
      <c r="L166" s="45"/>
      <c r="M166" s="231"/>
      <c r="N166" s="232"/>
      <c r="O166" s="85"/>
      <c r="P166" s="85"/>
      <c r="Q166" s="85"/>
      <c r="R166" s="85"/>
      <c r="S166" s="85"/>
      <c r="T166" s="86"/>
      <c r="U166" s="39"/>
      <c r="V166" s="39"/>
      <c r="W166" s="39"/>
      <c r="X166" s="39"/>
      <c r="Y166" s="39"/>
      <c r="Z166" s="39"/>
      <c r="AA166" s="39"/>
      <c r="AB166" s="39"/>
      <c r="AC166" s="39"/>
      <c r="AD166" s="39"/>
      <c r="AE166" s="39"/>
      <c r="AT166" s="18" t="s">
        <v>183</v>
      </c>
      <c r="AU166" s="18" t="s">
        <v>83</v>
      </c>
    </row>
    <row r="167" spans="1:65" s="2" customFormat="1" ht="21.75" customHeight="1">
      <c r="A167" s="39"/>
      <c r="B167" s="40"/>
      <c r="C167" s="214" t="s">
        <v>372</v>
      </c>
      <c r="D167" s="214" t="s">
        <v>177</v>
      </c>
      <c r="E167" s="215" t="s">
        <v>3622</v>
      </c>
      <c r="F167" s="216" t="s">
        <v>3623</v>
      </c>
      <c r="G167" s="217" t="s">
        <v>215</v>
      </c>
      <c r="H167" s="218">
        <v>102</v>
      </c>
      <c r="I167" s="219"/>
      <c r="J167" s="220">
        <f>ROUND(I167*H167,2)</f>
        <v>0</v>
      </c>
      <c r="K167" s="221"/>
      <c r="L167" s="45"/>
      <c r="M167" s="222" t="s">
        <v>19</v>
      </c>
      <c r="N167" s="223" t="s">
        <v>44</v>
      </c>
      <c r="O167" s="85"/>
      <c r="P167" s="224">
        <f>O167*H167</f>
        <v>0</v>
      </c>
      <c r="Q167" s="224">
        <v>0</v>
      </c>
      <c r="R167" s="224">
        <f>Q167*H167</f>
        <v>0</v>
      </c>
      <c r="S167" s="224">
        <v>0</v>
      </c>
      <c r="T167" s="225">
        <f>S167*H167</f>
        <v>0</v>
      </c>
      <c r="U167" s="39"/>
      <c r="V167" s="39"/>
      <c r="W167" s="39"/>
      <c r="X167" s="39"/>
      <c r="Y167" s="39"/>
      <c r="Z167" s="39"/>
      <c r="AA167" s="39"/>
      <c r="AB167" s="39"/>
      <c r="AC167" s="39"/>
      <c r="AD167" s="39"/>
      <c r="AE167" s="39"/>
      <c r="AR167" s="226" t="s">
        <v>181</v>
      </c>
      <c r="AT167" s="226" t="s">
        <v>177</v>
      </c>
      <c r="AU167" s="226" t="s">
        <v>83</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3624</v>
      </c>
    </row>
    <row r="168" spans="1:47" s="2" customFormat="1" ht="12">
      <c r="A168" s="39"/>
      <c r="B168" s="40"/>
      <c r="C168" s="41"/>
      <c r="D168" s="228" t="s">
        <v>183</v>
      </c>
      <c r="E168" s="41"/>
      <c r="F168" s="229" t="s">
        <v>3625</v>
      </c>
      <c r="G168" s="41"/>
      <c r="H168" s="41"/>
      <c r="I168" s="230"/>
      <c r="J168" s="41"/>
      <c r="K168" s="41"/>
      <c r="L168" s="45"/>
      <c r="M168" s="231"/>
      <c r="N168" s="232"/>
      <c r="O168" s="85"/>
      <c r="P168" s="85"/>
      <c r="Q168" s="85"/>
      <c r="R168" s="85"/>
      <c r="S168" s="85"/>
      <c r="T168" s="86"/>
      <c r="U168" s="39"/>
      <c r="V168" s="39"/>
      <c r="W168" s="39"/>
      <c r="X168" s="39"/>
      <c r="Y168" s="39"/>
      <c r="Z168" s="39"/>
      <c r="AA168" s="39"/>
      <c r="AB168" s="39"/>
      <c r="AC168" s="39"/>
      <c r="AD168" s="39"/>
      <c r="AE168" s="39"/>
      <c r="AT168" s="18" t="s">
        <v>183</v>
      </c>
      <c r="AU168" s="18" t="s">
        <v>83</v>
      </c>
    </row>
    <row r="169" spans="1:51" s="15" customFormat="1" ht="12">
      <c r="A169" s="15"/>
      <c r="B169" s="257"/>
      <c r="C169" s="258"/>
      <c r="D169" s="235" t="s">
        <v>189</v>
      </c>
      <c r="E169" s="259" t="s">
        <v>19</v>
      </c>
      <c r="F169" s="260" t="s">
        <v>3626</v>
      </c>
      <c r="G169" s="258"/>
      <c r="H169" s="259" t="s">
        <v>19</v>
      </c>
      <c r="I169" s="261"/>
      <c r="J169" s="258"/>
      <c r="K169" s="258"/>
      <c r="L169" s="262"/>
      <c r="M169" s="263"/>
      <c r="N169" s="264"/>
      <c r="O169" s="264"/>
      <c r="P169" s="264"/>
      <c r="Q169" s="264"/>
      <c r="R169" s="264"/>
      <c r="S169" s="264"/>
      <c r="T169" s="265"/>
      <c r="U169" s="15"/>
      <c r="V169" s="15"/>
      <c r="W169" s="15"/>
      <c r="X169" s="15"/>
      <c r="Y169" s="15"/>
      <c r="Z169" s="15"/>
      <c r="AA169" s="15"/>
      <c r="AB169" s="15"/>
      <c r="AC169" s="15"/>
      <c r="AD169" s="15"/>
      <c r="AE169" s="15"/>
      <c r="AT169" s="266" t="s">
        <v>189</v>
      </c>
      <c r="AU169" s="266" t="s">
        <v>83</v>
      </c>
      <c r="AV169" s="15" t="s">
        <v>81</v>
      </c>
      <c r="AW169" s="15" t="s">
        <v>35</v>
      </c>
      <c r="AX169" s="15" t="s">
        <v>73</v>
      </c>
      <c r="AY169" s="266" t="s">
        <v>175</v>
      </c>
    </row>
    <row r="170" spans="1:51" s="15" customFormat="1" ht="12">
      <c r="A170" s="15"/>
      <c r="B170" s="257"/>
      <c r="C170" s="258"/>
      <c r="D170" s="235" t="s">
        <v>189</v>
      </c>
      <c r="E170" s="259" t="s">
        <v>19</v>
      </c>
      <c r="F170" s="260" t="s">
        <v>3627</v>
      </c>
      <c r="G170" s="258"/>
      <c r="H170" s="259" t="s">
        <v>19</v>
      </c>
      <c r="I170" s="261"/>
      <c r="J170" s="258"/>
      <c r="K170" s="258"/>
      <c r="L170" s="262"/>
      <c r="M170" s="263"/>
      <c r="N170" s="264"/>
      <c r="O170" s="264"/>
      <c r="P170" s="264"/>
      <c r="Q170" s="264"/>
      <c r="R170" s="264"/>
      <c r="S170" s="264"/>
      <c r="T170" s="265"/>
      <c r="U170" s="15"/>
      <c r="V170" s="15"/>
      <c r="W170" s="15"/>
      <c r="X170" s="15"/>
      <c r="Y170" s="15"/>
      <c r="Z170" s="15"/>
      <c r="AA170" s="15"/>
      <c r="AB170" s="15"/>
      <c r="AC170" s="15"/>
      <c r="AD170" s="15"/>
      <c r="AE170" s="15"/>
      <c r="AT170" s="266" t="s">
        <v>189</v>
      </c>
      <c r="AU170" s="266" t="s">
        <v>83</v>
      </c>
      <c r="AV170" s="15" t="s">
        <v>81</v>
      </c>
      <c r="AW170" s="15" t="s">
        <v>35</v>
      </c>
      <c r="AX170" s="15" t="s">
        <v>73</v>
      </c>
      <c r="AY170" s="266" t="s">
        <v>175</v>
      </c>
    </row>
    <row r="171" spans="1:51" s="13" customFormat="1" ht="12">
      <c r="A171" s="13"/>
      <c r="B171" s="233"/>
      <c r="C171" s="234"/>
      <c r="D171" s="235" t="s">
        <v>189</v>
      </c>
      <c r="E171" s="236" t="s">
        <v>19</v>
      </c>
      <c r="F171" s="237" t="s">
        <v>3628</v>
      </c>
      <c r="G171" s="234"/>
      <c r="H171" s="238">
        <v>31.392</v>
      </c>
      <c r="I171" s="239"/>
      <c r="J171" s="234"/>
      <c r="K171" s="234"/>
      <c r="L171" s="240"/>
      <c r="M171" s="241"/>
      <c r="N171" s="242"/>
      <c r="O171" s="242"/>
      <c r="P171" s="242"/>
      <c r="Q171" s="242"/>
      <c r="R171" s="242"/>
      <c r="S171" s="242"/>
      <c r="T171" s="243"/>
      <c r="U171" s="13"/>
      <c r="V171" s="13"/>
      <c r="W171" s="13"/>
      <c r="X171" s="13"/>
      <c r="Y171" s="13"/>
      <c r="Z171" s="13"/>
      <c r="AA171" s="13"/>
      <c r="AB171" s="13"/>
      <c r="AC171" s="13"/>
      <c r="AD171" s="13"/>
      <c r="AE171" s="13"/>
      <c r="AT171" s="244" t="s">
        <v>189</v>
      </c>
      <c r="AU171" s="244" t="s">
        <v>83</v>
      </c>
      <c r="AV171" s="13" t="s">
        <v>83</v>
      </c>
      <c r="AW171" s="13" t="s">
        <v>35</v>
      </c>
      <c r="AX171" s="13" t="s">
        <v>73</v>
      </c>
      <c r="AY171" s="244" t="s">
        <v>175</v>
      </c>
    </row>
    <row r="172" spans="1:51" s="15" customFormat="1" ht="12">
      <c r="A172" s="15"/>
      <c r="B172" s="257"/>
      <c r="C172" s="258"/>
      <c r="D172" s="235" t="s">
        <v>189</v>
      </c>
      <c r="E172" s="259" t="s">
        <v>19</v>
      </c>
      <c r="F172" s="260" t="s">
        <v>3629</v>
      </c>
      <c r="G172" s="258"/>
      <c r="H172" s="259" t="s">
        <v>19</v>
      </c>
      <c r="I172" s="261"/>
      <c r="J172" s="258"/>
      <c r="K172" s="258"/>
      <c r="L172" s="262"/>
      <c r="M172" s="263"/>
      <c r="N172" s="264"/>
      <c r="O172" s="264"/>
      <c r="P172" s="264"/>
      <c r="Q172" s="264"/>
      <c r="R172" s="264"/>
      <c r="S172" s="264"/>
      <c r="T172" s="265"/>
      <c r="U172" s="15"/>
      <c r="V172" s="15"/>
      <c r="W172" s="15"/>
      <c r="X172" s="15"/>
      <c r="Y172" s="15"/>
      <c r="Z172" s="15"/>
      <c r="AA172" s="15"/>
      <c r="AB172" s="15"/>
      <c r="AC172" s="15"/>
      <c r="AD172" s="15"/>
      <c r="AE172" s="15"/>
      <c r="AT172" s="266" t="s">
        <v>189</v>
      </c>
      <c r="AU172" s="266" t="s">
        <v>83</v>
      </c>
      <c r="AV172" s="15" t="s">
        <v>81</v>
      </c>
      <c r="AW172" s="15" t="s">
        <v>35</v>
      </c>
      <c r="AX172" s="15" t="s">
        <v>73</v>
      </c>
      <c r="AY172" s="266" t="s">
        <v>175</v>
      </c>
    </row>
    <row r="173" spans="1:51" s="15" customFormat="1" ht="12">
      <c r="A173" s="15"/>
      <c r="B173" s="257"/>
      <c r="C173" s="258"/>
      <c r="D173" s="235" t="s">
        <v>189</v>
      </c>
      <c r="E173" s="259" t="s">
        <v>19</v>
      </c>
      <c r="F173" s="260" t="s">
        <v>3630</v>
      </c>
      <c r="G173" s="258"/>
      <c r="H173" s="259" t="s">
        <v>19</v>
      </c>
      <c r="I173" s="261"/>
      <c r="J173" s="258"/>
      <c r="K173" s="258"/>
      <c r="L173" s="262"/>
      <c r="M173" s="263"/>
      <c r="N173" s="264"/>
      <c r="O173" s="264"/>
      <c r="P173" s="264"/>
      <c r="Q173" s="264"/>
      <c r="R173" s="264"/>
      <c r="S173" s="264"/>
      <c r="T173" s="265"/>
      <c r="U173" s="15"/>
      <c r="V173" s="15"/>
      <c r="W173" s="15"/>
      <c r="X173" s="15"/>
      <c r="Y173" s="15"/>
      <c r="Z173" s="15"/>
      <c r="AA173" s="15"/>
      <c r="AB173" s="15"/>
      <c r="AC173" s="15"/>
      <c r="AD173" s="15"/>
      <c r="AE173" s="15"/>
      <c r="AT173" s="266" t="s">
        <v>189</v>
      </c>
      <c r="AU173" s="266" t="s">
        <v>83</v>
      </c>
      <c r="AV173" s="15" t="s">
        <v>81</v>
      </c>
      <c r="AW173" s="15" t="s">
        <v>35</v>
      </c>
      <c r="AX173" s="15" t="s">
        <v>73</v>
      </c>
      <c r="AY173" s="266" t="s">
        <v>175</v>
      </c>
    </row>
    <row r="174" spans="1:51" s="13" customFormat="1" ht="12">
      <c r="A174" s="13"/>
      <c r="B174" s="233"/>
      <c r="C174" s="234"/>
      <c r="D174" s="235" t="s">
        <v>189</v>
      </c>
      <c r="E174" s="236" t="s">
        <v>19</v>
      </c>
      <c r="F174" s="237" t="s">
        <v>3631</v>
      </c>
      <c r="G174" s="234"/>
      <c r="H174" s="238">
        <v>70.425</v>
      </c>
      <c r="I174" s="239"/>
      <c r="J174" s="234"/>
      <c r="K174" s="234"/>
      <c r="L174" s="240"/>
      <c r="M174" s="241"/>
      <c r="N174" s="242"/>
      <c r="O174" s="242"/>
      <c r="P174" s="242"/>
      <c r="Q174" s="242"/>
      <c r="R174" s="242"/>
      <c r="S174" s="242"/>
      <c r="T174" s="243"/>
      <c r="U174" s="13"/>
      <c r="V174" s="13"/>
      <c r="W174" s="13"/>
      <c r="X174" s="13"/>
      <c r="Y174" s="13"/>
      <c r="Z174" s="13"/>
      <c r="AA174" s="13"/>
      <c r="AB174" s="13"/>
      <c r="AC174" s="13"/>
      <c r="AD174" s="13"/>
      <c r="AE174" s="13"/>
      <c r="AT174" s="244" t="s">
        <v>189</v>
      </c>
      <c r="AU174" s="244" t="s">
        <v>83</v>
      </c>
      <c r="AV174" s="13" t="s">
        <v>83</v>
      </c>
      <c r="AW174" s="13" t="s">
        <v>35</v>
      </c>
      <c r="AX174" s="13" t="s">
        <v>73</v>
      </c>
      <c r="AY174" s="244" t="s">
        <v>175</v>
      </c>
    </row>
    <row r="175" spans="1:51" s="14" customFormat="1" ht="12">
      <c r="A175" s="14"/>
      <c r="B175" s="245"/>
      <c r="C175" s="246"/>
      <c r="D175" s="235" t="s">
        <v>189</v>
      </c>
      <c r="E175" s="247" t="s">
        <v>19</v>
      </c>
      <c r="F175" s="248" t="s">
        <v>198</v>
      </c>
      <c r="G175" s="246"/>
      <c r="H175" s="249">
        <v>101.817</v>
      </c>
      <c r="I175" s="250"/>
      <c r="J175" s="246"/>
      <c r="K175" s="246"/>
      <c r="L175" s="251"/>
      <c r="M175" s="252"/>
      <c r="N175" s="253"/>
      <c r="O175" s="253"/>
      <c r="P175" s="253"/>
      <c r="Q175" s="253"/>
      <c r="R175" s="253"/>
      <c r="S175" s="253"/>
      <c r="T175" s="254"/>
      <c r="U175" s="14"/>
      <c r="V175" s="14"/>
      <c r="W175" s="14"/>
      <c r="X175" s="14"/>
      <c r="Y175" s="14"/>
      <c r="Z175" s="14"/>
      <c r="AA175" s="14"/>
      <c r="AB175" s="14"/>
      <c r="AC175" s="14"/>
      <c r="AD175" s="14"/>
      <c r="AE175" s="14"/>
      <c r="AT175" s="255" t="s">
        <v>189</v>
      </c>
      <c r="AU175" s="255" t="s">
        <v>83</v>
      </c>
      <c r="AV175" s="14" t="s">
        <v>181</v>
      </c>
      <c r="AW175" s="14" t="s">
        <v>35</v>
      </c>
      <c r="AX175" s="14" t="s">
        <v>73</v>
      </c>
      <c r="AY175" s="255" t="s">
        <v>175</v>
      </c>
    </row>
    <row r="176" spans="1:51" s="13" customFormat="1" ht="12">
      <c r="A176" s="13"/>
      <c r="B176" s="233"/>
      <c r="C176" s="234"/>
      <c r="D176" s="235" t="s">
        <v>189</v>
      </c>
      <c r="E176" s="236" t="s">
        <v>19</v>
      </c>
      <c r="F176" s="237" t="s">
        <v>1601</v>
      </c>
      <c r="G176" s="234"/>
      <c r="H176" s="238">
        <v>102</v>
      </c>
      <c r="I176" s="239"/>
      <c r="J176" s="234"/>
      <c r="K176" s="234"/>
      <c r="L176" s="240"/>
      <c r="M176" s="241"/>
      <c r="N176" s="242"/>
      <c r="O176" s="242"/>
      <c r="P176" s="242"/>
      <c r="Q176" s="242"/>
      <c r="R176" s="242"/>
      <c r="S176" s="242"/>
      <c r="T176" s="243"/>
      <c r="U176" s="13"/>
      <c r="V176" s="13"/>
      <c r="W176" s="13"/>
      <c r="X176" s="13"/>
      <c r="Y176" s="13"/>
      <c r="Z176" s="13"/>
      <c r="AA176" s="13"/>
      <c r="AB176" s="13"/>
      <c r="AC176" s="13"/>
      <c r="AD176" s="13"/>
      <c r="AE176" s="13"/>
      <c r="AT176" s="244" t="s">
        <v>189</v>
      </c>
      <c r="AU176" s="244" t="s">
        <v>83</v>
      </c>
      <c r="AV176" s="13" t="s">
        <v>83</v>
      </c>
      <c r="AW176" s="13" t="s">
        <v>35</v>
      </c>
      <c r="AX176" s="13" t="s">
        <v>81</v>
      </c>
      <c r="AY176" s="244" t="s">
        <v>175</v>
      </c>
    </row>
    <row r="177" spans="1:63" s="12" customFormat="1" ht="22.8" customHeight="1">
      <c r="A177" s="12"/>
      <c r="B177" s="198"/>
      <c r="C177" s="199"/>
      <c r="D177" s="200" t="s">
        <v>72</v>
      </c>
      <c r="E177" s="212" t="s">
        <v>83</v>
      </c>
      <c r="F177" s="212" t="s">
        <v>338</v>
      </c>
      <c r="G177" s="199"/>
      <c r="H177" s="199"/>
      <c r="I177" s="202"/>
      <c r="J177" s="213">
        <f>BK177</f>
        <v>0</v>
      </c>
      <c r="K177" s="199"/>
      <c r="L177" s="204"/>
      <c r="M177" s="205"/>
      <c r="N177" s="206"/>
      <c r="O177" s="206"/>
      <c r="P177" s="207">
        <f>SUM(P178:P191)</f>
        <v>0</v>
      </c>
      <c r="Q177" s="206"/>
      <c r="R177" s="207">
        <f>SUM(R178:R191)</f>
        <v>4.1125229</v>
      </c>
      <c r="S177" s="206"/>
      <c r="T177" s="208">
        <f>SUM(T178:T191)</f>
        <v>0</v>
      </c>
      <c r="U177" s="12"/>
      <c r="V177" s="12"/>
      <c r="W177" s="12"/>
      <c r="X177" s="12"/>
      <c r="Y177" s="12"/>
      <c r="Z177" s="12"/>
      <c r="AA177" s="12"/>
      <c r="AB177" s="12"/>
      <c r="AC177" s="12"/>
      <c r="AD177" s="12"/>
      <c r="AE177" s="12"/>
      <c r="AR177" s="209" t="s">
        <v>81</v>
      </c>
      <c r="AT177" s="210" t="s">
        <v>72</v>
      </c>
      <c r="AU177" s="210" t="s">
        <v>81</v>
      </c>
      <c r="AY177" s="209" t="s">
        <v>175</v>
      </c>
      <c r="BK177" s="211">
        <f>SUM(BK178:BK191)</f>
        <v>0</v>
      </c>
    </row>
    <row r="178" spans="1:65" s="2" customFormat="1" ht="24.15" customHeight="1">
      <c r="A178" s="39"/>
      <c r="B178" s="40"/>
      <c r="C178" s="214" t="s">
        <v>376</v>
      </c>
      <c r="D178" s="214" t="s">
        <v>177</v>
      </c>
      <c r="E178" s="215" t="s">
        <v>3632</v>
      </c>
      <c r="F178" s="216" t="s">
        <v>3633</v>
      </c>
      <c r="G178" s="217" t="s">
        <v>358</v>
      </c>
      <c r="H178" s="218">
        <v>135</v>
      </c>
      <c r="I178" s="219"/>
      <c r="J178" s="220">
        <f>ROUND(I178*H178,2)</f>
        <v>0</v>
      </c>
      <c r="K178" s="221"/>
      <c r="L178" s="45"/>
      <c r="M178" s="222" t="s">
        <v>19</v>
      </c>
      <c r="N178" s="223" t="s">
        <v>44</v>
      </c>
      <c r="O178" s="85"/>
      <c r="P178" s="224">
        <f>O178*H178</f>
        <v>0</v>
      </c>
      <c r="Q178" s="224">
        <v>0.0038</v>
      </c>
      <c r="R178" s="224">
        <f>Q178*H178</f>
        <v>0.513</v>
      </c>
      <c r="S178" s="224">
        <v>0</v>
      </c>
      <c r="T178" s="225">
        <f>S178*H178</f>
        <v>0</v>
      </c>
      <c r="U178" s="39"/>
      <c r="V178" s="39"/>
      <c r="W178" s="39"/>
      <c r="X178" s="39"/>
      <c r="Y178" s="39"/>
      <c r="Z178" s="39"/>
      <c r="AA178" s="39"/>
      <c r="AB178" s="39"/>
      <c r="AC178" s="39"/>
      <c r="AD178" s="39"/>
      <c r="AE178" s="39"/>
      <c r="AR178" s="226" t="s">
        <v>181</v>
      </c>
      <c r="AT178" s="226" t="s">
        <v>177</v>
      </c>
      <c r="AU178" s="226" t="s">
        <v>83</v>
      </c>
      <c r="AY178" s="18" t="s">
        <v>175</v>
      </c>
      <c r="BE178" s="227">
        <f>IF(N178="základní",J178,0)</f>
        <v>0</v>
      </c>
      <c r="BF178" s="227">
        <f>IF(N178="snížená",J178,0)</f>
        <v>0</v>
      </c>
      <c r="BG178" s="227">
        <f>IF(N178="zákl. přenesená",J178,0)</f>
        <v>0</v>
      </c>
      <c r="BH178" s="227">
        <f>IF(N178="sníž. přenesená",J178,0)</f>
        <v>0</v>
      </c>
      <c r="BI178" s="227">
        <f>IF(N178="nulová",J178,0)</f>
        <v>0</v>
      </c>
      <c r="BJ178" s="18" t="s">
        <v>81</v>
      </c>
      <c r="BK178" s="227">
        <f>ROUND(I178*H178,2)</f>
        <v>0</v>
      </c>
      <c r="BL178" s="18" t="s">
        <v>181</v>
      </c>
      <c r="BM178" s="226" t="s">
        <v>3634</v>
      </c>
    </row>
    <row r="179" spans="1:47" s="2" customFormat="1" ht="12">
      <c r="A179" s="39"/>
      <c r="B179" s="40"/>
      <c r="C179" s="41"/>
      <c r="D179" s="228" t="s">
        <v>183</v>
      </c>
      <c r="E179" s="41"/>
      <c r="F179" s="229" t="s">
        <v>3635</v>
      </c>
      <c r="G179" s="41"/>
      <c r="H179" s="41"/>
      <c r="I179" s="230"/>
      <c r="J179" s="41"/>
      <c r="K179" s="41"/>
      <c r="L179" s="45"/>
      <c r="M179" s="231"/>
      <c r="N179" s="232"/>
      <c r="O179" s="85"/>
      <c r="P179" s="85"/>
      <c r="Q179" s="85"/>
      <c r="R179" s="85"/>
      <c r="S179" s="85"/>
      <c r="T179" s="86"/>
      <c r="U179" s="39"/>
      <c r="V179" s="39"/>
      <c r="W179" s="39"/>
      <c r="X179" s="39"/>
      <c r="Y179" s="39"/>
      <c r="Z179" s="39"/>
      <c r="AA179" s="39"/>
      <c r="AB179" s="39"/>
      <c r="AC179" s="39"/>
      <c r="AD179" s="39"/>
      <c r="AE179" s="39"/>
      <c r="AT179" s="18" t="s">
        <v>183</v>
      </c>
      <c r="AU179" s="18" t="s">
        <v>83</v>
      </c>
    </row>
    <row r="180" spans="1:65" s="2" customFormat="1" ht="24.15" customHeight="1">
      <c r="A180" s="39"/>
      <c r="B180" s="40"/>
      <c r="C180" s="214" t="s">
        <v>384</v>
      </c>
      <c r="D180" s="214" t="s">
        <v>177</v>
      </c>
      <c r="E180" s="215" t="s">
        <v>3636</v>
      </c>
      <c r="F180" s="216" t="s">
        <v>3637</v>
      </c>
      <c r="G180" s="217" t="s">
        <v>215</v>
      </c>
      <c r="H180" s="218">
        <v>1.555</v>
      </c>
      <c r="I180" s="219"/>
      <c r="J180" s="220">
        <f>ROUND(I180*H180,2)</f>
        <v>0</v>
      </c>
      <c r="K180" s="221"/>
      <c r="L180" s="45"/>
      <c r="M180" s="222" t="s">
        <v>19</v>
      </c>
      <c r="N180" s="223" t="s">
        <v>44</v>
      </c>
      <c r="O180" s="85"/>
      <c r="P180" s="224">
        <f>O180*H180</f>
        <v>0</v>
      </c>
      <c r="Q180" s="224">
        <v>2.30102</v>
      </c>
      <c r="R180" s="224">
        <f>Q180*H180</f>
        <v>3.5780860999999997</v>
      </c>
      <c r="S180" s="224">
        <v>0</v>
      </c>
      <c r="T180" s="225">
        <f>S180*H180</f>
        <v>0</v>
      </c>
      <c r="U180" s="39"/>
      <c r="V180" s="39"/>
      <c r="W180" s="39"/>
      <c r="X180" s="39"/>
      <c r="Y180" s="39"/>
      <c r="Z180" s="39"/>
      <c r="AA180" s="39"/>
      <c r="AB180" s="39"/>
      <c r="AC180" s="39"/>
      <c r="AD180" s="39"/>
      <c r="AE180" s="39"/>
      <c r="AR180" s="226" t="s">
        <v>181</v>
      </c>
      <c r="AT180" s="226" t="s">
        <v>177</v>
      </c>
      <c r="AU180" s="226" t="s">
        <v>83</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3638</v>
      </c>
    </row>
    <row r="181" spans="1:47" s="2" customFormat="1" ht="12">
      <c r="A181" s="39"/>
      <c r="B181" s="40"/>
      <c r="C181" s="41"/>
      <c r="D181" s="228" t="s">
        <v>183</v>
      </c>
      <c r="E181" s="41"/>
      <c r="F181" s="229" t="s">
        <v>3639</v>
      </c>
      <c r="G181" s="41"/>
      <c r="H181" s="41"/>
      <c r="I181" s="230"/>
      <c r="J181" s="41"/>
      <c r="K181" s="41"/>
      <c r="L181" s="45"/>
      <c r="M181" s="231"/>
      <c r="N181" s="232"/>
      <c r="O181" s="85"/>
      <c r="P181" s="85"/>
      <c r="Q181" s="85"/>
      <c r="R181" s="85"/>
      <c r="S181" s="85"/>
      <c r="T181" s="86"/>
      <c r="U181" s="39"/>
      <c r="V181" s="39"/>
      <c r="W181" s="39"/>
      <c r="X181" s="39"/>
      <c r="Y181" s="39"/>
      <c r="Z181" s="39"/>
      <c r="AA181" s="39"/>
      <c r="AB181" s="39"/>
      <c r="AC181" s="39"/>
      <c r="AD181" s="39"/>
      <c r="AE181" s="39"/>
      <c r="AT181" s="18" t="s">
        <v>183</v>
      </c>
      <c r="AU181" s="18" t="s">
        <v>83</v>
      </c>
    </row>
    <row r="182" spans="1:51" s="13" customFormat="1" ht="12">
      <c r="A182" s="13"/>
      <c r="B182" s="233"/>
      <c r="C182" s="234"/>
      <c r="D182" s="235" t="s">
        <v>189</v>
      </c>
      <c r="E182" s="236" t="s">
        <v>19</v>
      </c>
      <c r="F182" s="237" t="s">
        <v>3640</v>
      </c>
      <c r="G182" s="234"/>
      <c r="H182" s="238">
        <v>0.275</v>
      </c>
      <c r="I182" s="239"/>
      <c r="J182" s="234"/>
      <c r="K182" s="234"/>
      <c r="L182" s="240"/>
      <c r="M182" s="241"/>
      <c r="N182" s="242"/>
      <c r="O182" s="242"/>
      <c r="P182" s="242"/>
      <c r="Q182" s="242"/>
      <c r="R182" s="242"/>
      <c r="S182" s="242"/>
      <c r="T182" s="243"/>
      <c r="U182" s="13"/>
      <c r="V182" s="13"/>
      <c r="W182" s="13"/>
      <c r="X182" s="13"/>
      <c r="Y182" s="13"/>
      <c r="Z182" s="13"/>
      <c r="AA182" s="13"/>
      <c r="AB182" s="13"/>
      <c r="AC182" s="13"/>
      <c r="AD182" s="13"/>
      <c r="AE182" s="13"/>
      <c r="AT182" s="244" t="s">
        <v>189</v>
      </c>
      <c r="AU182" s="244" t="s">
        <v>83</v>
      </c>
      <c r="AV182" s="13" t="s">
        <v>83</v>
      </c>
      <c r="AW182" s="13" t="s">
        <v>35</v>
      </c>
      <c r="AX182" s="13" t="s">
        <v>73</v>
      </c>
      <c r="AY182" s="244" t="s">
        <v>175</v>
      </c>
    </row>
    <row r="183" spans="1:51" s="13" customFormat="1" ht="12">
      <c r="A183" s="13"/>
      <c r="B183" s="233"/>
      <c r="C183" s="234"/>
      <c r="D183" s="235" t="s">
        <v>189</v>
      </c>
      <c r="E183" s="236" t="s">
        <v>19</v>
      </c>
      <c r="F183" s="237" t="s">
        <v>3641</v>
      </c>
      <c r="G183" s="234"/>
      <c r="H183" s="238">
        <v>1.28</v>
      </c>
      <c r="I183" s="239"/>
      <c r="J183" s="234"/>
      <c r="K183" s="234"/>
      <c r="L183" s="240"/>
      <c r="M183" s="241"/>
      <c r="N183" s="242"/>
      <c r="O183" s="242"/>
      <c r="P183" s="242"/>
      <c r="Q183" s="242"/>
      <c r="R183" s="242"/>
      <c r="S183" s="242"/>
      <c r="T183" s="243"/>
      <c r="U183" s="13"/>
      <c r="V183" s="13"/>
      <c r="W183" s="13"/>
      <c r="X183" s="13"/>
      <c r="Y183" s="13"/>
      <c r="Z183" s="13"/>
      <c r="AA183" s="13"/>
      <c r="AB183" s="13"/>
      <c r="AC183" s="13"/>
      <c r="AD183" s="13"/>
      <c r="AE183" s="13"/>
      <c r="AT183" s="244" t="s">
        <v>189</v>
      </c>
      <c r="AU183" s="244" t="s">
        <v>83</v>
      </c>
      <c r="AV183" s="13" t="s">
        <v>83</v>
      </c>
      <c r="AW183" s="13" t="s">
        <v>35</v>
      </c>
      <c r="AX183" s="13" t="s">
        <v>73</v>
      </c>
      <c r="AY183" s="244" t="s">
        <v>175</v>
      </c>
    </row>
    <row r="184" spans="1:51" s="14" customFormat="1" ht="12">
      <c r="A184" s="14"/>
      <c r="B184" s="245"/>
      <c r="C184" s="246"/>
      <c r="D184" s="235" t="s">
        <v>189</v>
      </c>
      <c r="E184" s="247" t="s">
        <v>19</v>
      </c>
      <c r="F184" s="248" t="s">
        <v>198</v>
      </c>
      <c r="G184" s="246"/>
      <c r="H184" s="249">
        <v>1.5550000000000002</v>
      </c>
      <c r="I184" s="250"/>
      <c r="J184" s="246"/>
      <c r="K184" s="246"/>
      <c r="L184" s="251"/>
      <c r="M184" s="252"/>
      <c r="N184" s="253"/>
      <c r="O184" s="253"/>
      <c r="P184" s="253"/>
      <c r="Q184" s="253"/>
      <c r="R184" s="253"/>
      <c r="S184" s="253"/>
      <c r="T184" s="254"/>
      <c r="U184" s="14"/>
      <c r="V184" s="14"/>
      <c r="W184" s="14"/>
      <c r="X184" s="14"/>
      <c r="Y184" s="14"/>
      <c r="Z184" s="14"/>
      <c r="AA184" s="14"/>
      <c r="AB184" s="14"/>
      <c r="AC184" s="14"/>
      <c r="AD184" s="14"/>
      <c r="AE184" s="14"/>
      <c r="AT184" s="255" t="s">
        <v>189</v>
      </c>
      <c r="AU184" s="255" t="s">
        <v>83</v>
      </c>
      <c r="AV184" s="14" t="s">
        <v>181</v>
      </c>
      <c r="AW184" s="14" t="s">
        <v>35</v>
      </c>
      <c r="AX184" s="14" t="s">
        <v>81</v>
      </c>
      <c r="AY184" s="255" t="s">
        <v>175</v>
      </c>
    </row>
    <row r="185" spans="1:65" s="2" customFormat="1" ht="16.5" customHeight="1">
      <c r="A185" s="39"/>
      <c r="B185" s="40"/>
      <c r="C185" s="214" t="s">
        <v>238</v>
      </c>
      <c r="D185" s="214" t="s">
        <v>177</v>
      </c>
      <c r="E185" s="215" t="s">
        <v>1766</v>
      </c>
      <c r="F185" s="216" t="s">
        <v>1767</v>
      </c>
      <c r="G185" s="217" t="s">
        <v>180</v>
      </c>
      <c r="H185" s="218">
        <v>8.12</v>
      </c>
      <c r="I185" s="219"/>
      <c r="J185" s="220">
        <f>ROUND(I185*H185,2)</f>
        <v>0</v>
      </c>
      <c r="K185" s="221"/>
      <c r="L185" s="45"/>
      <c r="M185" s="222" t="s">
        <v>19</v>
      </c>
      <c r="N185" s="223" t="s">
        <v>44</v>
      </c>
      <c r="O185" s="85"/>
      <c r="P185" s="224">
        <f>O185*H185</f>
        <v>0</v>
      </c>
      <c r="Q185" s="224">
        <v>0.00264</v>
      </c>
      <c r="R185" s="224">
        <f>Q185*H185</f>
        <v>0.0214368</v>
      </c>
      <c r="S185" s="224">
        <v>0</v>
      </c>
      <c r="T185" s="225">
        <f>S185*H185</f>
        <v>0</v>
      </c>
      <c r="U185" s="39"/>
      <c r="V185" s="39"/>
      <c r="W185" s="39"/>
      <c r="X185" s="39"/>
      <c r="Y185" s="39"/>
      <c r="Z185" s="39"/>
      <c r="AA185" s="39"/>
      <c r="AB185" s="39"/>
      <c r="AC185" s="39"/>
      <c r="AD185" s="39"/>
      <c r="AE185" s="39"/>
      <c r="AR185" s="226" t="s">
        <v>181</v>
      </c>
      <c r="AT185" s="226" t="s">
        <v>177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3642</v>
      </c>
    </row>
    <row r="186" spans="1:47" s="2" customFormat="1" ht="12">
      <c r="A186" s="39"/>
      <c r="B186" s="40"/>
      <c r="C186" s="41"/>
      <c r="D186" s="228" t="s">
        <v>183</v>
      </c>
      <c r="E186" s="41"/>
      <c r="F186" s="229" t="s">
        <v>1769</v>
      </c>
      <c r="G186" s="41"/>
      <c r="H186" s="41"/>
      <c r="I186" s="230"/>
      <c r="J186" s="41"/>
      <c r="K186" s="41"/>
      <c r="L186" s="45"/>
      <c r="M186" s="231"/>
      <c r="N186" s="232"/>
      <c r="O186" s="85"/>
      <c r="P186" s="85"/>
      <c r="Q186" s="85"/>
      <c r="R186" s="85"/>
      <c r="S186" s="85"/>
      <c r="T186" s="86"/>
      <c r="U186" s="39"/>
      <c r="V186" s="39"/>
      <c r="W186" s="39"/>
      <c r="X186" s="39"/>
      <c r="Y186" s="39"/>
      <c r="Z186" s="39"/>
      <c r="AA186" s="39"/>
      <c r="AB186" s="39"/>
      <c r="AC186" s="39"/>
      <c r="AD186" s="39"/>
      <c r="AE186" s="39"/>
      <c r="AT186" s="18" t="s">
        <v>183</v>
      </c>
      <c r="AU186" s="18" t="s">
        <v>83</v>
      </c>
    </row>
    <row r="187" spans="1:51" s="13" customFormat="1" ht="12">
      <c r="A187" s="13"/>
      <c r="B187" s="233"/>
      <c r="C187" s="234"/>
      <c r="D187" s="235" t="s">
        <v>189</v>
      </c>
      <c r="E187" s="236" t="s">
        <v>19</v>
      </c>
      <c r="F187" s="237" t="s">
        <v>3643</v>
      </c>
      <c r="G187" s="234"/>
      <c r="H187" s="238">
        <v>2.2</v>
      </c>
      <c r="I187" s="239"/>
      <c r="J187" s="234"/>
      <c r="K187" s="234"/>
      <c r="L187" s="240"/>
      <c r="M187" s="241"/>
      <c r="N187" s="242"/>
      <c r="O187" s="242"/>
      <c r="P187" s="242"/>
      <c r="Q187" s="242"/>
      <c r="R187" s="242"/>
      <c r="S187" s="242"/>
      <c r="T187" s="243"/>
      <c r="U187" s="13"/>
      <c r="V187" s="13"/>
      <c r="W187" s="13"/>
      <c r="X187" s="13"/>
      <c r="Y187" s="13"/>
      <c r="Z187" s="13"/>
      <c r="AA187" s="13"/>
      <c r="AB187" s="13"/>
      <c r="AC187" s="13"/>
      <c r="AD187" s="13"/>
      <c r="AE187" s="13"/>
      <c r="AT187" s="244" t="s">
        <v>189</v>
      </c>
      <c r="AU187" s="244" t="s">
        <v>83</v>
      </c>
      <c r="AV187" s="13" t="s">
        <v>83</v>
      </c>
      <c r="AW187" s="13" t="s">
        <v>35</v>
      </c>
      <c r="AX187" s="13" t="s">
        <v>73</v>
      </c>
      <c r="AY187" s="244" t="s">
        <v>175</v>
      </c>
    </row>
    <row r="188" spans="1:51" s="13" customFormat="1" ht="12">
      <c r="A188" s="13"/>
      <c r="B188" s="233"/>
      <c r="C188" s="234"/>
      <c r="D188" s="235" t="s">
        <v>189</v>
      </c>
      <c r="E188" s="236" t="s">
        <v>19</v>
      </c>
      <c r="F188" s="237" t="s">
        <v>3644</v>
      </c>
      <c r="G188" s="234"/>
      <c r="H188" s="238">
        <v>5.92</v>
      </c>
      <c r="I188" s="239"/>
      <c r="J188" s="234"/>
      <c r="K188" s="234"/>
      <c r="L188" s="240"/>
      <c r="M188" s="241"/>
      <c r="N188" s="242"/>
      <c r="O188" s="242"/>
      <c r="P188" s="242"/>
      <c r="Q188" s="242"/>
      <c r="R188" s="242"/>
      <c r="S188" s="242"/>
      <c r="T188" s="243"/>
      <c r="U188" s="13"/>
      <c r="V188" s="13"/>
      <c r="W188" s="13"/>
      <c r="X188" s="13"/>
      <c r="Y188" s="13"/>
      <c r="Z188" s="13"/>
      <c r="AA188" s="13"/>
      <c r="AB188" s="13"/>
      <c r="AC188" s="13"/>
      <c r="AD188" s="13"/>
      <c r="AE188" s="13"/>
      <c r="AT188" s="244" t="s">
        <v>189</v>
      </c>
      <c r="AU188" s="244" t="s">
        <v>83</v>
      </c>
      <c r="AV188" s="13" t="s">
        <v>83</v>
      </c>
      <c r="AW188" s="13" t="s">
        <v>35</v>
      </c>
      <c r="AX188" s="13" t="s">
        <v>73</v>
      </c>
      <c r="AY188" s="244" t="s">
        <v>175</v>
      </c>
    </row>
    <row r="189" spans="1:51" s="14" customFormat="1" ht="12">
      <c r="A189" s="14"/>
      <c r="B189" s="245"/>
      <c r="C189" s="246"/>
      <c r="D189" s="235" t="s">
        <v>189</v>
      </c>
      <c r="E189" s="247" t="s">
        <v>19</v>
      </c>
      <c r="F189" s="248" t="s">
        <v>198</v>
      </c>
      <c r="G189" s="246"/>
      <c r="H189" s="249">
        <v>8.120000000000001</v>
      </c>
      <c r="I189" s="250"/>
      <c r="J189" s="246"/>
      <c r="K189" s="246"/>
      <c r="L189" s="251"/>
      <c r="M189" s="252"/>
      <c r="N189" s="253"/>
      <c r="O189" s="253"/>
      <c r="P189" s="253"/>
      <c r="Q189" s="253"/>
      <c r="R189" s="253"/>
      <c r="S189" s="253"/>
      <c r="T189" s="254"/>
      <c r="U189" s="14"/>
      <c r="V189" s="14"/>
      <c r="W189" s="14"/>
      <c r="X189" s="14"/>
      <c r="Y189" s="14"/>
      <c r="Z189" s="14"/>
      <c r="AA189" s="14"/>
      <c r="AB189" s="14"/>
      <c r="AC189" s="14"/>
      <c r="AD189" s="14"/>
      <c r="AE189" s="14"/>
      <c r="AT189" s="255" t="s">
        <v>189</v>
      </c>
      <c r="AU189" s="255" t="s">
        <v>83</v>
      </c>
      <c r="AV189" s="14" t="s">
        <v>181</v>
      </c>
      <c r="AW189" s="14" t="s">
        <v>35</v>
      </c>
      <c r="AX189" s="14" t="s">
        <v>81</v>
      </c>
      <c r="AY189" s="255" t="s">
        <v>175</v>
      </c>
    </row>
    <row r="190" spans="1:65" s="2" customFormat="1" ht="16.5" customHeight="1">
      <c r="A190" s="39"/>
      <c r="B190" s="40"/>
      <c r="C190" s="214" t="s">
        <v>396</v>
      </c>
      <c r="D190" s="214" t="s">
        <v>177</v>
      </c>
      <c r="E190" s="215" t="s">
        <v>1773</v>
      </c>
      <c r="F190" s="216" t="s">
        <v>1774</v>
      </c>
      <c r="G190" s="217" t="s">
        <v>180</v>
      </c>
      <c r="H190" s="218">
        <v>8.12</v>
      </c>
      <c r="I190" s="219"/>
      <c r="J190" s="220">
        <f>ROUND(I190*H190,2)</f>
        <v>0</v>
      </c>
      <c r="K190" s="221"/>
      <c r="L190" s="45"/>
      <c r="M190" s="222" t="s">
        <v>19</v>
      </c>
      <c r="N190" s="223" t="s">
        <v>44</v>
      </c>
      <c r="O190" s="85"/>
      <c r="P190" s="224">
        <f>O190*H190</f>
        <v>0</v>
      </c>
      <c r="Q190" s="224">
        <v>0</v>
      </c>
      <c r="R190" s="224">
        <f>Q190*H190</f>
        <v>0</v>
      </c>
      <c r="S190" s="224">
        <v>0</v>
      </c>
      <c r="T190" s="225">
        <f>S190*H190</f>
        <v>0</v>
      </c>
      <c r="U190" s="39"/>
      <c r="V190" s="39"/>
      <c r="W190" s="39"/>
      <c r="X190" s="39"/>
      <c r="Y190" s="39"/>
      <c r="Z190" s="39"/>
      <c r="AA190" s="39"/>
      <c r="AB190" s="39"/>
      <c r="AC190" s="39"/>
      <c r="AD190" s="39"/>
      <c r="AE190" s="39"/>
      <c r="AR190" s="226" t="s">
        <v>181</v>
      </c>
      <c r="AT190" s="226" t="s">
        <v>177</v>
      </c>
      <c r="AU190" s="226" t="s">
        <v>83</v>
      </c>
      <c r="AY190" s="18" t="s">
        <v>175</v>
      </c>
      <c r="BE190" s="227">
        <f>IF(N190="základní",J190,0)</f>
        <v>0</v>
      </c>
      <c r="BF190" s="227">
        <f>IF(N190="snížená",J190,0)</f>
        <v>0</v>
      </c>
      <c r="BG190" s="227">
        <f>IF(N190="zákl. přenesená",J190,0)</f>
        <v>0</v>
      </c>
      <c r="BH190" s="227">
        <f>IF(N190="sníž. přenesená",J190,0)</f>
        <v>0</v>
      </c>
      <c r="BI190" s="227">
        <f>IF(N190="nulová",J190,0)</f>
        <v>0</v>
      </c>
      <c r="BJ190" s="18" t="s">
        <v>81</v>
      </c>
      <c r="BK190" s="227">
        <f>ROUND(I190*H190,2)</f>
        <v>0</v>
      </c>
      <c r="BL190" s="18" t="s">
        <v>181</v>
      </c>
      <c r="BM190" s="226" t="s">
        <v>3645</v>
      </c>
    </row>
    <row r="191" spans="1:47" s="2" customFormat="1" ht="12">
      <c r="A191" s="39"/>
      <c r="B191" s="40"/>
      <c r="C191" s="41"/>
      <c r="D191" s="228" t="s">
        <v>183</v>
      </c>
      <c r="E191" s="41"/>
      <c r="F191" s="229" t="s">
        <v>1776</v>
      </c>
      <c r="G191" s="41"/>
      <c r="H191" s="41"/>
      <c r="I191" s="230"/>
      <c r="J191" s="41"/>
      <c r="K191" s="41"/>
      <c r="L191" s="45"/>
      <c r="M191" s="231"/>
      <c r="N191" s="232"/>
      <c r="O191" s="85"/>
      <c r="P191" s="85"/>
      <c r="Q191" s="85"/>
      <c r="R191" s="85"/>
      <c r="S191" s="85"/>
      <c r="T191" s="86"/>
      <c r="U191" s="39"/>
      <c r="V191" s="39"/>
      <c r="W191" s="39"/>
      <c r="X191" s="39"/>
      <c r="Y191" s="39"/>
      <c r="Z191" s="39"/>
      <c r="AA191" s="39"/>
      <c r="AB191" s="39"/>
      <c r="AC191" s="39"/>
      <c r="AD191" s="39"/>
      <c r="AE191" s="39"/>
      <c r="AT191" s="18" t="s">
        <v>183</v>
      </c>
      <c r="AU191" s="18" t="s">
        <v>83</v>
      </c>
    </row>
    <row r="192" spans="1:63" s="12" customFormat="1" ht="22.8" customHeight="1">
      <c r="A192" s="12"/>
      <c r="B192" s="198"/>
      <c r="C192" s="199"/>
      <c r="D192" s="200" t="s">
        <v>72</v>
      </c>
      <c r="E192" s="212" t="s">
        <v>191</v>
      </c>
      <c r="F192" s="212" t="s">
        <v>821</v>
      </c>
      <c r="G192" s="199"/>
      <c r="H192" s="199"/>
      <c r="I192" s="202"/>
      <c r="J192" s="213">
        <f>BK192</f>
        <v>0</v>
      </c>
      <c r="K192" s="199"/>
      <c r="L192" s="204"/>
      <c r="M192" s="205"/>
      <c r="N192" s="206"/>
      <c r="O192" s="206"/>
      <c r="P192" s="207">
        <f>SUM(P193:P244)</f>
        <v>0</v>
      </c>
      <c r="Q192" s="206"/>
      <c r="R192" s="207">
        <f>SUM(R193:R244)</f>
        <v>13.103518999999999</v>
      </c>
      <c r="S192" s="206"/>
      <c r="T192" s="208">
        <f>SUM(T193:T244)</f>
        <v>0</v>
      </c>
      <c r="U192" s="12"/>
      <c r="V192" s="12"/>
      <c r="W192" s="12"/>
      <c r="X192" s="12"/>
      <c r="Y192" s="12"/>
      <c r="Z192" s="12"/>
      <c r="AA192" s="12"/>
      <c r="AB192" s="12"/>
      <c r="AC192" s="12"/>
      <c r="AD192" s="12"/>
      <c r="AE192" s="12"/>
      <c r="AR192" s="209" t="s">
        <v>81</v>
      </c>
      <c r="AT192" s="210" t="s">
        <v>72</v>
      </c>
      <c r="AU192" s="210" t="s">
        <v>81</v>
      </c>
      <c r="AY192" s="209" t="s">
        <v>175</v>
      </c>
      <c r="BK192" s="211">
        <f>SUM(BK193:BK244)</f>
        <v>0</v>
      </c>
    </row>
    <row r="193" spans="1:65" s="2" customFormat="1" ht="33" customHeight="1">
      <c r="A193" s="39"/>
      <c r="B193" s="40"/>
      <c r="C193" s="214" t="s">
        <v>401</v>
      </c>
      <c r="D193" s="214" t="s">
        <v>177</v>
      </c>
      <c r="E193" s="215" t="s">
        <v>3646</v>
      </c>
      <c r="F193" s="216" t="s">
        <v>3647</v>
      </c>
      <c r="G193" s="217" t="s">
        <v>358</v>
      </c>
      <c r="H193" s="218">
        <v>139</v>
      </c>
      <c r="I193" s="219"/>
      <c r="J193" s="220">
        <f>ROUND(I193*H193,2)</f>
        <v>0</v>
      </c>
      <c r="K193" s="221"/>
      <c r="L193" s="45"/>
      <c r="M193" s="222" t="s">
        <v>19</v>
      </c>
      <c r="N193" s="223" t="s">
        <v>44</v>
      </c>
      <c r="O193" s="85"/>
      <c r="P193" s="224">
        <f>O193*H193</f>
        <v>0</v>
      </c>
      <c r="Q193" s="224">
        <v>0.001</v>
      </c>
      <c r="R193" s="224">
        <f>Q193*H193</f>
        <v>0.139</v>
      </c>
      <c r="S193" s="224">
        <v>0</v>
      </c>
      <c r="T193" s="225">
        <f>S193*H193</f>
        <v>0</v>
      </c>
      <c r="U193" s="39"/>
      <c r="V193" s="39"/>
      <c r="W193" s="39"/>
      <c r="X193" s="39"/>
      <c r="Y193" s="39"/>
      <c r="Z193" s="39"/>
      <c r="AA193" s="39"/>
      <c r="AB193" s="39"/>
      <c r="AC193" s="39"/>
      <c r="AD193" s="39"/>
      <c r="AE193" s="39"/>
      <c r="AR193" s="226" t="s">
        <v>181</v>
      </c>
      <c r="AT193" s="226" t="s">
        <v>177</v>
      </c>
      <c r="AU193" s="226" t="s">
        <v>83</v>
      </c>
      <c r="AY193" s="18" t="s">
        <v>175</v>
      </c>
      <c r="BE193" s="227">
        <f>IF(N193="základní",J193,0)</f>
        <v>0</v>
      </c>
      <c r="BF193" s="227">
        <f>IF(N193="snížená",J193,0)</f>
        <v>0</v>
      </c>
      <c r="BG193" s="227">
        <f>IF(N193="zákl. přenesená",J193,0)</f>
        <v>0</v>
      </c>
      <c r="BH193" s="227">
        <f>IF(N193="sníž. přenesená",J193,0)</f>
        <v>0</v>
      </c>
      <c r="BI193" s="227">
        <f>IF(N193="nulová",J193,0)</f>
        <v>0</v>
      </c>
      <c r="BJ193" s="18" t="s">
        <v>81</v>
      </c>
      <c r="BK193" s="227">
        <f>ROUND(I193*H193,2)</f>
        <v>0</v>
      </c>
      <c r="BL193" s="18" t="s">
        <v>181</v>
      </c>
      <c r="BM193" s="226" t="s">
        <v>3648</v>
      </c>
    </row>
    <row r="194" spans="1:47" s="2" customFormat="1" ht="12">
      <c r="A194" s="39"/>
      <c r="B194" s="40"/>
      <c r="C194" s="41"/>
      <c r="D194" s="228" t="s">
        <v>183</v>
      </c>
      <c r="E194" s="41"/>
      <c r="F194" s="229" t="s">
        <v>3649</v>
      </c>
      <c r="G194" s="41"/>
      <c r="H194" s="41"/>
      <c r="I194" s="230"/>
      <c r="J194" s="41"/>
      <c r="K194" s="41"/>
      <c r="L194" s="45"/>
      <c r="M194" s="231"/>
      <c r="N194" s="232"/>
      <c r="O194" s="85"/>
      <c r="P194" s="85"/>
      <c r="Q194" s="85"/>
      <c r="R194" s="85"/>
      <c r="S194" s="85"/>
      <c r="T194" s="86"/>
      <c r="U194" s="39"/>
      <c r="V194" s="39"/>
      <c r="W194" s="39"/>
      <c r="X194" s="39"/>
      <c r="Y194" s="39"/>
      <c r="Z194" s="39"/>
      <c r="AA194" s="39"/>
      <c r="AB194" s="39"/>
      <c r="AC194" s="39"/>
      <c r="AD194" s="39"/>
      <c r="AE194" s="39"/>
      <c r="AT194" s="18" t="s">
        <v>183</v>
      </c>
      <c r="AU194" s="18" t="s">
        <v>83</v>
      </c>
    </row>
    <row r="195" spans="1:65" s="2" customFormat="1" ht="24.15" customHeight="1">
      <c r="A195" s="39"/>
      <c r="B195" s="40"/>
      <c r="C195" s="267" t="s">
        <v>406</v>
      </c>
      <c r="D195" s="267" t="s">
        <v>307</v>
      </c>
      <c r="E195" s="268" t="s">
        <v>3650</v>
      </c>
      <c r="F195" s="269" t="s">
        <v>3651</v>
      </c>
      <c r="G195" s="270" t="s">
        <v>358</v>
      </c>
      <c r="H195" s="271">
        <v>139</v>
      </c>
      <c r="I195" s="272"/>
      <c r="J195" s="273">
        <f>ROUND(I195*H195,2)</f>
        <v>0</v>
      </c>
      <c r="K195" s="274"/>
      <c r="L195" s="275"/>
      <c r="M195" s="276" t="s">
        <v>19</v>
      </c>
      <c r="N195" s="277" t="s">
        <v>44</v>
      </c>
      <c r="O195" s="85"/>
      <c r="P195" s="224">
        <f>O195*H195</f>
        <v>0</v>
      </c>
      <c r="Q195" s="224">
        <v>0.0043</v>
      </c>
      <c r="R195" s="224">
        <f>Q195*H195</f>
        <v>0.5977</v>
      </c>
      <c r="S195" s="224">
        <v>0</v>
      </c>
      <c r="T195" s="225">
        <f>S195*H195</f>
        <v>0</v>
      </c>
      <c r="U195" s="39"/>
      <c r="V195" s="39"/>
      <c r="W195" s="39"/>
      <c r="X195" s="39"/>
      <c r="Y195" s="39"/>
      <c r="Z195" s="39"/>
      <c r="AA195" s="39"/>
      <c r="AB195" s="39"/>
      <c r="AC195" s="39"/>
      <c r="AD195" s="39"/>
      <c r="AE195" s="39"/>
      <c r="AR195" s="226" t="s">
        <v>239</v>
      </c>
      <c r="AT195" s="226" t="s">
        <v>307</v>
      </c>
      <c r="AU195" s="226" t="s">
        <v>83</v>
      </c>
      <c r="AY195" s="18" t="s">
        <v>175</v>
      </c>
      <c r="BE195" s="227">
        <f>IF(N195="základní",J195,0)</f>
        <v>0</v>
      </c>
      <c r="BF195" s="227">
        <f>IF(N195="snížená",J195,0)</f>
        <v>0</v>
      </c>
      <c r="BG195" s="227">
        <f>IF(N195="zákl. přenesená",J195,0)</f>
        <v>0</v>
      </c>
      <c r="BH195" s="227">
        <f>IF(N195="sníž. přenesená",J195,0)</f>
        <v>0</v>
      </c>
      <c r="BI195" s="227">
        <f>IF(N195="nulová",J195,0)</f>
        <v>0</v>
      </c>
      <c r="BJ195" s="18" t="s">
        <v>81</v>
      </c>
      <c r="BK195" s="227">
        <f>ROUND(I195*H195,2)</f>
        <v>0</v>
      </c>
      <c r="BL195" s="18" t="s">
        <v>181</v>
      </c>
      <c r="BM195" s="226" t="s">
        <v>3652</v>
      </c>
    </row>
    <row r="196" spans="1:65" s="2" customFormat="1" ht="37.8" customHeight="1">
      <c r="A196" s="39"/>
      <c r="B196" s="40"/>
      <c r="C196" s="214" t="s">
        <v>413</v>
      </c>
      <c r="D196" s="214" t="s">
        <v>177</v>
      </c>
      <c r="E196" s="215" t="s">
        <v>3653</v>
      </c>
      <c r="F196" s="216" t="s">
        <v>3654</v>
      </c>
      <c r="G196" s="217" t="s">
        <v>358</v>
      </c>
      <c r="H196" s="218">
        <v>36</v>
      </c>
      <c r="I196" s="219"/>
      <c r="J196" s="220">
        <f>ROUND(I196*H196,2)</f>
        <v>0</v>
      </c>
      <c r="K196" s="221"/>
      <c r="L196" s="45"/>
      <c r="M196" s="222" t="s">
        <v>19</v>
      </c>
      <c r="N196" s="223" t="s">
        <v>44</v>
      </c>
      <c r="O196" s="85"/>
      <c r="P196" s="224">
        <f>O196*H196</f>
        <v>0</v>
      </c>
      <c r="Q196" s="224">
        <v>0</v>
      </c>
      <c r="R196" s="224">
        <f>Q196*H196</f>
        <v>0</v>
      </c>
      <c r="S196" s="224">
        <v>0</v>
      </c>
      <c r="T196" s="225">
        <f>S196*H196</f>
        <v>0</v>
      </c>
      <c r="U196" s="39"/>
      <c r="V196" s="39"/>
      <c r="W196" s="39"/>
      <c r="X196" s="39"/>
      <c r="Y196" s="39"/>
      <c r="Z196" s="39"/>
      <c r="AA196" s="39"/>
      <c r="AB196" s="39"/>
      <c r="AC196" s="39"/>
      <c r="AD196" s="39"/>
      <c r="AE196" s="39"/>
      <c r="AR196" s="226" t="s">
        <v>181</v>
      </c>
      <c r="AT196" s="226" t="s">
        <v>177</v>
      </c>
      <c r="AU196" s="226" t="s">
        <v>83</v>
      </c>
      <c r="AY196" s="18" t="s">
        <v>175</v>
      </c>
      <c r="BE196" s="227">
        <f>IF(N196="základní",J196,0)</f>
        <v>0</v>
      </c>
      <c r="BF196" s="227">
        <f>IF(N196="snížená",J196,0)</f>
        <v>0</v>
      </c>
      <c r="BG196" s="227">
        <f>IF(N196="zákl. přenesená",J196,0)</f>
        <v>0</v>
      </c>
      <c r="BH196" s="227">
        <f>IF(N196="sníž. přenesená",J196,0)</f>
        <v>0</v>
      </c>
      <c r="BI196" s="227">
        <f>IF(N196="nulová",J196,0)</f>
        <v>0</v>
      </c>
      <c r="BJ196" s="18" t="s">
        <v>81</v>
      </c>
      <c r="BK196" s="227">
        <f>ROUND(I196*H196,2)</f>
        <v>0</v>
      </c>
      <c r="BL196" s="18" t="s">
        <v>181</v>
      </c>
      <c r="BM196" s="226" t="s">
        <v>3655</v>
      </c>
    </row>
    <row r="197" spans="1:47" s="2" customFormat="1" ht="12">
      <c r="A197" s="39"/>
      <c r="B197" s="40"/>
      <c r="C197" s="41"/>
      <c r="D197" s="228" t="s">
        <v>183</v>
      </c>
      <c r="E197" s="41"/>
      <c r="F197" s="229" t="s">
        <v>3656</v>
      </c>
      <c r="G197" s="41"/>
      <c r="H197" s="41"/>
      <c r="I197" s="230"/>
      <c r="J197" s="41"/>
      <c r="K197" s="41"/>
      <c r="L197" s="45"/>
      <c r="M197" s="231"/>
      <c r="N197" s="232"/>
      <c r="O197" s="85"/>
      <c r="P197" s="85"/>
      <c r="Q197" s="85"/>
      <c r="R197" s="85"/>
      <c r="S197" s="85"/>
      <c r="T197" s="86"/>
      <c r="U197" s="39"/>
      <c r="V197" s="39"/>
      <c r="W197" s="39"/>
      <c r="X197" s="39"/>
      <c r="Y197" s="39"/>
      <c r="Z197" s="39"/>
      <c r="AA197" s="39"/>
      <c r="AB197" s="39"/>
      <c r="AC197" s="39"/>
      <c r="AD197" s="39"/>
      <c r="AE197" s="39"/>
      <c r="AT197" s="18" t="s">
        <v>183</v>
      </c>
      <c r="AU197" s="18" t="s">
        <v>83</v>
      </c>
    </row>
    <row r="198" spans="1:65" s="2" customFormat="1" ht="24.15" customHeight="1">
      <c r="A198" s="39"/>
      <c r="B198" s="40"/>
      <c r="C198" s="267" t="s">
        <v>418</v>
      </c>
      <c r="D198" s="267" t="s">
        <v>307</v>
      </c>
      <c r="E198" s="268" t="s">
        <v>3657</v>
      </c>
      <c r="F198" s="269" t="s">
        <v>3658</v>
      </c>
      <c r="G198" s="270" t="s">
        <v>358</v>
      </c>
      <c r="H198" s="271">
        <v>36</v>
      </c>
      <c r="I198" s="272"/>
      <c r="J198" s="273">
        <f>ROUND(I198*H198,2)</f>
        <v>0</v>
      </c>
      <c r="K198" s="274"/>
      <c r="L198" s="275"/>
      <c r="M198" s="276" t="s">
        <v>19</v>
      </c>
      <c r="N198" s="277" t="s">
        <v>44</v>
      </c>
      <c r="O198" s="85"/>
      <c r="P198" s="224">
        <f>O198*H198</f>
        <v>0</v>
      </c>
      <c r="Q198" s="224">
        <v>0.0034</v>
      </c>
      <c r="R198" s="224">
        <f>Q198*H198</f>
        <v>0.1224</v>
      </c>
      <c r="S198" s="224">
        <v>0</v>
      </c>
      <c r="T198" s="225">
        <f>S198*H198</f>
        <v>0</v>
      </c>
      <c r="U198" s="39"/>
      <c r="V198" s="39"/>
      <c r="W198" s="39"/>
      <c r="X198" s="39"/>
      <c r="Y198" s="39"/>
      <c r="Z198" s="39"/>
      <c r="AA198" s="39"/>
      <c r="AB198" s="39"/>
      <c r="AC198" s="39"/>
      <c r="AD198" s="39"/>
      <c r="AE198" s="39"/>
      <c r="AR198" s="226" t="s">
        <v>239</v>
      </c>
      <c r="AT198" s="226" t="s">
        <v>307</v>
      </c>
      <c r="AU198" s="226" t="s">
        <v>83</v>
      </c>
      <c r="AY198" s="18" t="s">
        <v>175</v>
      </c>
      <c r="BE198" s="227">
        <f>IF(N198="základní",J198,0)</f>
        <v>0</v>
      </c>
      <c r="BF198" s="227">
        <f>IF(N198="snížená",J198,0)</f>
        <v>0</v>
      </c>
      <c r="BG198" s="227">
        <f>IF(N198="zákl. přenesená",J198,0)</f>
        <v>0</v>
      </c>
      <c r="BH198" s="227">
        <f>IF(N198="sníž. přenesená",J198,0)</f>
        <v>0</v>
      </c>
      <c r="BI198" s="227">
        <f>IF(N198="nulová",J198,0)</f>
        <v>0</v>
      </c>
      <c r="BJ198" s="18" t="s">
        <v>81</v>
      </c>
      <c r="BK198" s="227">
        <f>ROUND(I198*H198,2)</f>
        <v>0</v>
      </c>
      <c r="BL198" s="18" t="s">
        <v>181</v>
      </c>
      <c r="BM198" s="226" t="s">
        <v>3659</v>
      </c>
    </row>
    <row r="199" spans="1:65" s="2" customFormat="1" ht="21.75" customHeight="1">
      <c r="A199" s="39"/>
      <c r="B199" s="40"/>
      <c r="C199" s="267" t="s">
        <v>424</v>
      </c>
      <c r="D199" s="267" t="s">
        <v>307</v>
      </c>
      <c r="E199" s="268" t="s">
        <v>3660</v>
      </c>
      <c r="F199" s="269" t="s">
        <v>3661</v>
      </c>
      <c r="G199" s="270" t="s">
        <v>358</v>
      </c>
      <c r="H199" s="271">
        <v>36</v>
      </c>
      <c r="I199" s="272"/>
      <c r="J199" s="273">
        <f>ROUND(I199*H199,2)</f>
        <v>0</v>
      </c>
      <c r="K199" s="274"/>
      <c r="L199" s="275"/>
      <c r="M199" s="276" t="s">
        <v>19</v>
      </c>
      <c r="N199" s="277" t="s">
        <v>44</v>
      </c>
      <c r="O199" s="85"/>
      <c r="P199" s="224">
        <f>O199*H199</f>
        <v>0</v>
      </c>
      <c r="Q199" s="224">
        <v>0.0002</v>
      </c>
      <c r="R199" s="224">
        <f>Q199*H199</f>
        <v>0.007200000000000001</v>
      </c>
      <c r="S199" s="224">
        <v>0</v>
      </c>
      <c r="T199" s="225">
        <f>S199*H199</f>
        <v>0</v>
      </c>
      <c r="U199" s="39"/>
      <c r="V199" s="39"/>
      <c r="W199" s="39"/>
      <c r="X199" s="39"/>
      <c r="Y199" s="39"/>
      <c r="Z199" s="39"/>
      <c r="AA199" s="39"/>
      <c r="AB199" s="39"/>
      <c r="AC199" s="39"/>
      <c r="AD199" s="39"/>
      <c r="AE199" s="39"/>
      <c r="AR199" s="226" t="s">
        <v>239</v>
      </c>
      <c r="AT199" s="226" t="s">
        <v>307</v>
      </c>
      <c r="AU199" s="226" t="s">
        <v>83</v>
      </c>
      <c r="AY199" s="18" t="s">
        <v>175</v>
      </c>
      <c r="BE199" s="227">
        <f>IF(N199="základní",J199,0)</f>
        <v>0</v>
      </c>
      <c r="BF199" s="227">
        <f>IF(N199="snížená",J199,0)</f>
        <v>0</v>
      </c>
      <c r="BG199" s="227">
        <f>IF(N199="zákl. přenesená",J199,0)</f>
        <v>0</v>
      </c>
      <c r="BH199" s="227">
        <f>IF(N199="sníž. přenesená",J199,0)</f>
        <v>0</v>
      </c>
      <c r="BI199" s="227">
        <f>IF(N199="nulová",J199,0)</f>
        <v>0</v>
      </c>
      <c r="BJ199" s="18" t="s">
        <v>81</v>
      </c>
      <c r="BK199" s="227">
        <f>ROUND(I199*H199,2)</f>
        <v>0</v>
      </c>
      <c r="BL199" s="18" t="s">
        <v>181</v>
      </c>
      <c r="BM199" s="226" t="s">
        <v>3662</v>
      </c>
    </row>
    <row r="200" spans="1:65" s="2" customFormat="1" ht="24.15" customHeight="1">
      <c r="A200" s="39"/>
      <c r="B200" s="40"/>
      <c r="C200" s="214" t="s">
        <v>429</v>
      </c>
      <c r="D200" s="214" t="s">
        <v>177</v>
      </c>
      <c r="E200" s="215" t="s">
        <v>3663</v>
      </c>
      <c r="F200" s="216" t="s">
        <v>3664</v>
      </c>
      <c r="G200" s="217" t="s">
        <v>358</v>
      </c>
      <c r="H200" s="218">
        <v>140</v>
      </c>
      <c r="I200" s="219"/>
      <c r="J200" s="220">
        <f>ROUND(I200*H200,2)</f>
        <v>0</v>
      </c>
      <c r="K200" s="221"/>
      <c r="L200" s="45"/>
      <c r="M200" s="222" t="s">
        <v>19</v>
      </c>
      <c r="N200" s="223" t="s">
        <v>44</v>
      </c>
      <c r="O200" s="85"/>
      <c r="P200" s="224">
        <f>O200*H200</f>
        <v>0</v>
      </c>
      <c r="Q200" s="224">
        <v>0.0004</v>
      </c>
      <c r="R200" s="224">
        <f>Q200*H200</f>
        <v>0.056</v>
      </c>
      <c r="S200" s="224">
        <v>0</v>
      </c>
      <c r="T200" s="225">
        <f>S200*H200</f>
        <v>0</v>
      </c>
      <c r="U200" s="39"/>
      <c r="V200" s="39"/>
      <c r="W200" s="39"/>
      <c r="X200" s="39"/>
      <c r="Y200" s="39"/>
      <c r="Z200" s="39"/>
      <c r="AA200" s="39"/>
      <c r="AB200" s="39"/>
      <c r="AC200" s="39"/>
      <c r="AD200" s="39"/>
      <c r="AE200" s="39"/>
      <c r="AR200" s="226" t="s">
        <v>181</v>
      </c>
      <c r="AT200" s="226" t="s">
        <v>177</v>
      </c>
      <c r="AU200" s="226" t="s">
        <v>83</v>
      </c>
      <c r="AY200" s="18" t="s">
        <v>175</v>
      </c>
      <c r="BE200" s="227">
        <f>IF(N200="základní",J200,0)</f>
        <v>0</v>
      </c>
      <c r="BF200" s="227">
        <f>IF(N200="snížená",J200,0)</f>
        <v>0</v>
      </c>
      <c r="BG200" s="227">
        <f>IF(N200="zákl. přenesená",J200,0)</f>
        <v>0</v>
      </c>
      <c r="BH200" s="227">
        <f>IF(N200="sníž. přenesená",J200,0)</f>
        <v>0</v>
      </c>
      <c r="BI200" s="227">
        <f>IF(N200="nulová",J200,0)</f>
        <v>0</v>
      </c>
      <c r="BJ200" s="18" t="s">
        <v>81</v>
      </c>
      <c r="BK200" s="227">
        <f>ROUND(I200*H200,2)</f>
        <v>0</v>
      </c>
      <c r="BL200" s="18" t="s">
        <v>181</v>
      </c>
      <c r="BM200" s="226" t="s">
        <v>3665</v>
      </c>
    </row>
    <row r="201" spans="1:47" s="2" customFormat="1" ht="12">
      <c r="A201" s="39"/>
      <c r="B201" s="40"/>
      <c r="C201" s="41"/>
      <c r="D201" s="228" t="s">
        <v>183</v>
      </c>
      <c r="E201" s="41"/>
      <c r="F201" s="229" t="s">
        <v>3666</v>
      </c>
      <c r="G201" s="41"/>
      <c r="H201" s="41"/>
      <c r="I201" s="230"/>
      <c r="J201" s="41"/>
      <c r="K201" s="41"/>
      <c r="L201" s="45"/>
      <c r="M201" s="231"/>
      <c r="N201" s="232"/>
      <c r="O201" s="85"/>
      <c r="P201" s="85"/>
      <c r="Q201" s="85"/>
      <c r="R201" s="85"/>
      <c r="S201" s="85"/>
      <c r="T201" s="86"/>
      <c r="U201" s="39"/>
      <c r="V201" s="39"/>
      <c r="W201" s="39"/>
      <c r="X201" s="39"/>
      <c r="Y201" s="39"/>
      <c r="Z201" s="39"/>
      <c r="AA201" s="39"/>
      <c r="AB201" s="39"/>
      <c r="AC201" s="39"/>
      <c r="AD201" s="39"/>
      <c r="AE201" s="39"/>
      <c r="AT201" s="18" t="s">
        <v>183</v>
      </c>
      <c r="AU201" s="18" t="s">
        <v>83</v>
      </c>
    </row>
    <row r="202" spans="1:65" s="2" customFormat="1" ht="16.5" customHeight="1">
      <c r="A202" s="39"/>
      <c r="B202" s="40"/>
      <c r="C202" s="267" t="s">
        <v>435</v>
      </c>
      <c r="D202" s="267" t="s">
        <v>307</v>
      </c>
      <c r="E202" s="268" t="s">
        <v>3667</v>
      </c>
      <c r="F202" s="269" t="s">
        <v>3668</v>
      </c>
      <c r="G202" s="270" t="s">
        <v>358</v>
      </c>
      <c r="H202" s="271">
        <v>122</v>
      </c>
      <c r="I202" s="272"/>
      <c r="J202" s="273">
        <f>ROUND(I202*H202,2)</f>
        <v>0</v>
      </c>
      <c r="K202" s="274"/>
      <c r="L202" s="275"/>
      <c r="M202" s="276" t="s">
        <v>19</v>
      </c>
      <c r="N202" s="277" t="s">
        <v>44</v>
      </c>
      <c r="O202" s="85"/>
      <c r="P202" s="224">
        <f>O202*H202</f>
        <v>0</v>
      </c>
      <c r="Q202" s="224">
        <v>0.072</v>
      </c>
      <c r="R202" s="224">
        <f>Q202*H202</f>
        <v>8.783999999999999</v>
      </c>
      <c r="S202" s="224">
        <v>0</v>
      </c>
      <c r="T202" s="225">
        <f>S202*H202</f>
        <v>0</v>
      </c>
      <c r="U202" s="39"/>
      <c r="V202" s="39"/>
      <c r="W202" s="39"/>
      <c r="X202" s="39"/>
      <c r="Y202" s="39"/>
      <c r="Z202" s="39"/>
      <c r="AA202" s="39"/>
      <c r="AB202" s="39"/>
      <c r="AC202" s="39"/>
      <c r="AD202" s="39"/>
      <c r="AE202" s="39"/>
      <c r="AR202" s="226" t="s">
        <v>239</v>
      </c>
      <c r="AT202" s="226" t="s">
        <v>307</v>
      </c>
      <c r="AU202" s="226" t="s">
        <v>83</v>
      </c>
      <c r="AY202" s="18" t="s">
        <v>175</v>
      </c>
      <c r="BE202" s="227">
        <f>IF(N202="základní",J202,0)</f>
        <v>0</v>
      </c>
      <c r="BF202" s="227">
        <f>IF(N202="snížená",J202,0)</f>
        <v>0</v>
      </c>
      <c r="BG202" s="227">
        <f>IF(N202="zákl. přenesená",J202,0)</f>
        <v>0</v>
      </c>
      <c r="BH202" s="227">
        <f>IF(N202="sníž. přenesená",J202,0)</f>
        <v>0</v>
      </c>
      <c r="BI202" s="227">
        <f>IF(N202="nulová",J202,0)</f>
        <v>0</v>
      </c>
      <c r="BJ202" s="18" t="s">
        <v>81</v>
      </c>
      <c r="BK202" s="227">
        <f>ROUND(I202*H202,2)</f>
        <v>0</v>
      </c>
      <c r="BL202" s="18" t="s">
        <v>181</v>
      </c>
      <c r="BM202" s="226" t="s">
        <v>3669</v>
      </c>
    </row>
    <row r="203" spans="1:65" s="2" customFormat="1" ht="16.5" customHeight="1">
      <c r="A203" s="39"/>
      <c r="B203" s="40"/>
      <c r="C203" s="267" t="s">
        <v>440</v>
      </c>
      <c r="D203" s="267" t="s">
        <v>307</v>
      </c>
      <c r="E203" s="268" t="s">
        <v>3670</v>
      </c>
      <c r="F203" s="269" t="s">
        <v>3671</v>
      </c>
      <c r="G203" s="270" t="s">
        <v>358</v>
      </c>
      <c r="H203" s="271">
        <v>1</v>
      </c>
      <c r="I203" s="272"/>
      <c r="J203" s="273">
        <f>ROUND(I203*H203,2)</f>
        <v>0</v>
      </c>
      <c r="K203" s="274"/>
      <c r="L203" s="275"/>
      <c r="M203" s="276" t="s">
        <v>19</v>
      </c>
      <c r="N203" s="277" t="s">
        <v>44</v>
      </c>
      <c r="O203" s="85"/>
      <c r="P203" s="224">
        <f>O203*H203</f>
        <v>0</v>
      </c>
      <c r="Q203" s="224">
        <v>0.058</v>
      </c>
      <c r="R203" s="224">
        <f>Q203*H203</f>
        <v>0.058</v>
      </c>
      <c r="S203" s="224">
        <v>0</v>
      </c>
      <c r="T203" s="225">
        <f>S203*H203</f>
        <v>0</v>
      </c>
      <c r="U203" s="39"/>
      <c r="V203" s="39"/>
      <c r="W203" s="39"/>
      <c r="X203" s="39"/>
      <c r="Y203" s="39"/>
      <c r="Z203" s="39"/>
      <c r="AA203" s="39"/>
      <c r="AB203" s="39"/>
      <c r="AC203" s="39"/>
      <c r="AD203" s="39"/>
      <c r="AE203" s="39"/>
      <c r="AR203" s="226" t="s">
        <v>239</v>
      </c>
      <c r="AT203" s="226" t="s">
        <v>307</v>
      </c>
      <c r="AU203" s="226" t="s">
        <v>83</v>
      </c>
      <c r="AY203" s="18" t="s">
        <v>175</v>
      </c>
      <c r="BE203" s="227">
        <f>IF(N203="základní",J203,0)</f>
        <v>0</v>
      </c>
      <c r="BF203" s="227">
        <f>IF(N203="snížená",J203,0)</f>
        <v>0</v>
      </c>
      <c r="BG203" s="227">
        <f>IF(N203="zákl. přenesená",J203,0)</f>
        <v>0</v>
      </c>
      <c r="BH203" s="227">
        <f>IF(N203="sníž. přenesená",J203,0)</f>
        <v>0</v>
      </c>
      <c r="BI203" s="227">
        <f>IF(N203="nulová",J203,0)</f>
        <v>0</v>
      </c>
      <c r="BJ203" s="18" t="s">
        <v>81</v>
      </c>
      <c r="BK203" s="227">
        <f>ROUND(I203*H203,2)</f>
        <v>0</v>
      </c>
      <c r="BL203" s="18" t="s">
        <v>181</v>
      </c>
      <c r="BM203" s="226" t="s">
        <v>3672</v>
      </c>
    </row>
    <row r="204" spans="1:65" s="2" customFormat="1" ht="16.5" customHeight="1">
      <c r="A204" s="39"/>
      <c r="B204" s="40"/>
      <c r="C204" s="267" t="s">
        <v>445</v>
      </c>
      <c r="D204" s="267" t="s">
        <v>307</v>
      </c>
      <c r="E204" s="268" t="s">
        <v>3673</v>
      </c>
      <c r="F204" s="269" t="s">
        <v>3674</v>
      </c>
      <c r="G204" s="270" t="s">
        <v>358</v>
      </c>
      <c r="H204" s="271">
        <v>9</v>
      </c>
      <c r="I204" s="272"/>
      <c r="J204" s="273">
        <f>ROUND(I204*H204,2)</f>
        <v>0</v>
      </c>
      <c r="K204" s="274"/>
      <c r="L204" s="275"/>
      <c r="M204" s="276" t="s">
        <v>19</v>
      </c>
      <c r="N204" s="277" t="s">
        <v>44</v>
      </c>
      <c r="O204" s="85"/>
      <c r="P204" s="224">
        <f>O204*H204</f>
        <v>0</v>
      </c>
      <c r="Q204" s="224">
        <v>0.058</v>
      </c>
      <c r="R204" s="224">
        <f>Q204*H204</f>
        <v>0.522</v>
      </c>
      <c r="S204" s="224">
        <v>0</v>
      </c>
      <c r="T204" s="225">
        <f>S204*H204</f>
        <v>0</v>
      </c>
      <c r="U204" s="39"/>
      <c r="V204" s="39"/>
      <c r="W204" s="39"/>
      <c r="X204" s="39"/>
      <c r="Y204" s="39"/>
      <c r="Z204" s="39"/>
      <c r="AA204" s="39"/>
      <c r="AB204" s="39"/>
      <c r="AC204" s="39"/>
      <c r="AD204" s="39"/>
      <c r="AE204" s="39"/>
      <c r="AR204" s="226" t="s">
        <v>239</v>
      </c>
      <c r="AT204" s="226" t="s">
        <v>307</v>
      </c>
      <c r="AU204" s="226" t="s">
        <v>83</v>
      </c>
      <c r="AY204" s="18" t="s">
        <v>175</v>
      </c>
      <c r="BE204" s="227">
        <f>IF(N204="základní",J204,0)</f>
        <v>0</v>
      </c>
      <c r="BF204" s="227">
        <f>IF(N204="snížená",J204,0)</f>
        <v>0</v>
      </c>
      <c r="BG204" s="227">
        <f>IF(N204="zákl. přenesená",J204,0)</f>
        <v>0</v>
      </c>
      <c r="BH204" s="227">
        <f>IF(N204="sníž. přenesená",J204,0)</f>
        <v>0</v>
      </c>
      <c r="BI204" s="227">
        <f>IF(N204="nulová",J204,0)</f>
        <v>0</v>
      </c>
      <c r="BJ204" s="18" t="s">
        <v>81</v>
      </c>
      <c r="BK204" s="227">
        <f>ROUND(I204*H204,2)</f>
        <v>0</v>
      </c>
      <c r="BL204" s="18" t="s">
        <v>181</v>
      </c>
      <c r="BM204" s="226" t="s">
        <v>3675</v>
      </c>
    </row>
    <row r="205" spans="1:65" s="2" customFormat="1" ht="16.5" customHeight="1">
      <c r="A205" s="39"/>
      <c r="B205" s="40"/>
      <c r="C205" s="267" t="s">
        <v>451</v>
      </c>
      <c r="D205" s="267" t="s">
        <v>307</v>
      </c>
      <c r="E205" s="268" t="s">
        <v>3676</v>
      </c>
      <c r="F205" s="269" t="s">
        <v>3677</v>
      </c>
      <c r="G205" s="270" t="s">
        <v>358</v>
      </c>
      <c r="H205" s="271">
        <v>8</v>
      </c>
      <c r="I205" s="272"/>
      <c r="J205" s="273">
        <f>ROUND(I205*H205,2)</f>
        <v>0</v>
      </c>
      <c r="K205" s="274"/>
      <c r="L205" s="275"/>
      <c r="M205" s="276" t="s">
        <v>19</v>
      </c>
      <c r="N205" s="277" t="s">
        <v>44</v>
      </c>
      <c r="O205" s="85"/>
      <c r="P205" s="224">
        <f>O205*H205</f>
        <v>0</v>
      </c>
      <c r="Q205" s="224">
        <v>0.048</v>
      </c>
      <c r="R205" s="224">
        <f>Q205*H205</f>
        <v>0.384</v>
      </c>
      <c r="S205" s="224">
        <v>0</v>
      </c>
      <c r="T205" s="225">
        <f>S205*H205</f>
        <v>0</v>
      </c>
      <c r="U205" s="39"/>
      <c r="V205" s="39"/>
      <c r="W205" s="39"/>
      <c r="X205" s="39"/>
      <c r="Y205" s="39"/>
      <c r="Z205" s="39"/>
      <c r="AA205" s="39"/>
      <c r="AB205" s="39"/>
      <c r="AC205" s="39"/>
      <c r="AD205" s="39"/>
      <c r="AE205" s="39"/>
      <c r="AR205" s="226" t="s">
        <v>239</v>
      </c>
      <c r="AT205" s="226" t="s">
        <v>307</v>
      </c>
      <c r="AU205" s="226" t="s">
        <v>83</v>
      </c>
      <c r="AY205" s="18" t="s">
        <v>175</v>
      </c>
      <c r="BE205" s="227">
        <f>IF(N205="základní",J205,0)</f>
        <v>0</v>
      </c>
      <c r="BF205" s="227">
        <f>IF(N205="snížená",J205,0)</f>
        <v>0</v>
      </c>
      <c r="BG205" s="227">
        <f>IF(N205="zákl. přenesená",J205,0)</f>
        <v>0</v>
      </c>
      <c r="BH205" s="227">
        <f>IF(N205="sníž. přenesená",J205,0)</f>
        <v>0</v>
      </c>
      <c r="BI205" s="227">
        <f>IF(N205="nulová",J205,0)</f>
        <v>0</v>
      </c>
      <c r="BJ205" s="18" t="s">
        <v>81</v>
      </c>
      <c r="BK205" s="227">
        <f>ROUND(I205*H205,2)</f>
        <v>0</v>
      </c>
      <c r="BL205" s="18" t="s">
        <v>181</v>
      </c>
      <c r="BM205" s="226" t="s">
        <v>3678</v>
      </c>
    </row>
    <row r="206" spans="1:65" s="2" customFormat="1" ht="33" customHeight="1">
      <c r="A206" s="39"/>
      <c r="B206" s="40"/>
      <c r="C206" s="267" t="s">
        <v>456</v>
      </c>
      <c r="D206" s="267" t="s">
        <v>307</v>
      </c>
      <c r="E206" s="268" t="s">
        <v>3679</v>
      </c>
      <c r="F206" s="269" t="s">
        <v>3680</v>
      </c>
      <c r="G206" s="270" t="s">
        <v>358</v>
      </c>
      <c r="H206" s="271">
        <v>129</v>
      </c>
      <c r="I206" s="272"/>
      <c r="J206" s="273">
        <f>ROUND(I206*H206,2)</f>
        <v>0</v>
      </c>
      <c r="K206" s="274"/>
      <c r="L206" s="275"/>
      <c r="M206" s="276" t="s">
        <v>19</v>
      </c>
      <c r="N206" s="277" t="s">
        <v>44</v>
      </c>
      <c r="O206" s="85"/>
      <c r="P206" s="224">
        <f>O206*H206</f>
        <v>0</v>
      </c>
      <c r="Q206" s="224">
        <v>0.0011</v>
      </c>
      <c r="R206" s="224">
        <f>Q206*H206</f>
        <v>0.1419</v>
      </c>
      <c r="S206" s="224">
        <v>0</v>
      </c>
      <c r="T206" s="225">
        <f>S206*H206</f>
        <v>0</v>
      </c>
      <c r="U206" s="39"/>
      <c r="V206" s="39"/>
      <c r="W206" s="39"/>
      <c r="X206" s="39"/>
      <c r="Y206" s="39"/>
      <c r="Z206" s="39"/>
      <c r="AA206" s="39"/>
      <c r="AB206" s="39"/>
      <c r="AC206" s="39"/>
      <c r="AD206" s="39"/>
      <c r="AE206" s="39"/>
      <c r="AR206" s="226" t="s">
        <v>239</v>
      </c>
      <c r="AT206" s="226" t="s">
        <v>307</v>
      </c>
      <c r="AU206" s="226" t="s">
        <v>83</v>
      </c>
      <c r="AY206" s="18" t="s">
        <v>175</v>
      </c>
      <c r="BE206" s="227">
        <f>IF(N206="základní",J206,0)</f>
        <v>0</v>
      </c>
      <c r="BF206" s="227">
        <f>IF(N206="snížená",J206,0)</f>
        <v>0</v>
      </c>
      <c r="BG206" s="227">
        <f>IF(N206="zákl. přenesená",J206,0)</f>
        <v>0</v>
      </c>
      <c r="BH206" s="227">
        <f>IF(N206="sníž. přenesená",J206,0)</f>
        <v>0</v>
      </c>
      <c r="BI206" s="227">
        <f>IF(N206="nulová",J206,0)</f>
        <v>0</v>
      </c>
      <c r="BJ206" s="18" t="s">
        <v>81</v>
      </c>
      <c r="BK206" s="227">
        <f>ROUND(I206*H206,2)</f>
        <v>0</v>
      </c>
      <c r="BL206" s="18" t="s">
        <v>181</v>
      </c>
      <c r="BM206" s="226" t="s">
        <v>3681</v>
      </c>
    </row>
    <row r="207" spans="1:51" s="15" customFormat="1" ht="12">
      <c r="A207" s="15"/>
      <c r="B207" s="257"/>
      <c r="C207" s="258"/>
      <c r="D207" s="235" t="s">
        <v>189</v>
      </c>
      <c r="E207" s="259" t="s">
        <v>19</v>
      </c>
      <c r="F207" s="260" t="s">
        <v>3682</v>
      </c>
      <c r="G207" s="258"/>
      <c r="H207" s="259" t="s">
        <v>19</v>
      </c>
      <c r="I207" s="261"/>
      <c r="J207" s="258"/>
      <c r="K207" s="258"/>
      <c r="L207" s="262"/>
      <c r="M207" s="263"/>
      <c r="N207" s="264"/>
      <c r="O207" s="264"/>
      <c r="P207" s="264"/>
      <c r="Q207" s="264"/>
      <c r="R207" s="264"/>
      <c r="S207" s="264"/>
      <c r="T207" s="265"/>
      <c r="U207" s="15"/>
      <c r="V207" s="15"/>
      <c r="W207" s="15"/>
      <c r="X207" s="15"/>
      <c r="Y207" s="15"/>
      <c r="Z207" s="15"/>
      <c r="AA207" s="15"/>
      <c r="AB207" s="15"/>
      <c r="AC207" s="15"/>
      <c r="AD207" s="15"/>
      <c r="AE207" s="15"/>
      <c r="AT207" s="266" t="s">
        <v>189</v>
      </c>
      <c r="AU207" s="266" t="s">
        <v>83</v>
      </c>
      <c r="AV207" s="15" t="s">
        <v>81</v>
      </c>
      <c r="AW207" s="15" t="s">
        <v>35</v>
      </c>
      <c r="AX207" s="15" t="s">
        <v>73</v>
      </c>
      <c r="AY207" s="266" t="s">
        <v>175</v>
      </c>
    </row>
    <row r="208" spans="1:51" s="13" customFormat="1" ht="12">
      <c r="A208" s="13"/>
      <c r="B208" s="233"/>
      <c r="C208" s="234"/>
      <c r="D208" s="235" t="s">
        <v>189</v>
      </c>
      <c r="E208" s="236" t="s">
        <v>19</v>
      </c>
      <c r="F208" s="237" t="s">
        <v>3683</v>
      </c>
      <c r="G208" s="234"/>
      <c r="H208" s="238">
        <v>129</v>
      </c>
      <c r="I208" s="239"/>
      <c r="J208" s="234"/>
      <c r="K208" s="234"/>
      <c r="L208" s="240"/>
      <c r="M208" s="241"/>
      <c r="N208" s="242"/>
      <c r="O208" s="242"/>
      <c r="P208" s="242"/>
      <c r="Q208" s="242"/>
      <c r="R208" s="242"/>
      <c r="S208" s="242"/>
      <c r="T208" s="243"/>
      <c r="U208" s="13"/>
      <c r="V208" s="13"/>
      <c r="W208" s="13"/>
      <c r="X208" s="13"/>
      <c r="Y208" s="13"/>
      <c r="Z208" s="13"/>
      <c r="AA208" s="13"/>
      <c r="AB208" s="13"/>
      <c r="AC208" s="13"/>
      <c r="AD208" s="13"/>
      <c r="AE208" s="13"/>
      <c r="AT208" s="244" t="s">
        <v>189</v>
      </c>
      <c r="AU208" s="244" t="s">
        <v>83</v>
      </c>
      <c r="AV208" s="13" t="s">
        <v>83</v>
      </c>
      <c r="AW208" s="13" t="s">
        <v>35</v>
      </c>
      <c r="AX208" s="13" t="s">
        <v>81</v>
      </c>
      <c r="AY208" s="244" t="s">
        <v>175</v>
      </c>
    </row>
    <row r="209" spans="1:65" s="2" customFormat="1" ht="24.15" customHeight="1">
      <c r="A209" s="39"/>
      <c r="B209" s="40"/>
      <c r="C209" s="267" t="s">
        <v>461</v>
      </c>
      <c r="D209" s="267" t="s">
        <v>307</v>
      </c>
      <c r="E209" s="268" t="s">
        <v>3684</v>
      </c>
      <c r="F209" s="269" t="s">
        <v>3685</v>
      </c>
      <c r="G209" s="270" t="s">
        <v>358</v>
      </c>
      <c r="H209" s="271">
        <v>22</v>
      </c>
      <c r="I209" s="272"/>
      <c r="J209" s="273">
        <f>ROUND(I209*H209,2)</f>
        <v>0</v>
      </c>
      <c r="K209" s="274"/>
      <c r="L209" s="275"/>
      <c r="M209" s="276" t="s">
        <v>19</v>
      </c>
      <c r="N209" s="277" t="s">
        <v>44</v>
      </c>
      <c r="O209" s="85"/>
      <c r="P209" s="224">
        <f>O209*H209</f>
        <v>0</v>
      </c>
      <c r="Q209" s="224">
        <v>0.006</v>
      </c>
      <c r="R209" s="224">
        <f>Q209*H209</f>
        <v>0.132</v>
      </c>
      <c r="S209" s="224">
        <v>0</v>
      </c>
      <c r="T209" s="225">
        <f>S209*H209</f>
        <v>0</v>
      </c>
      <c r="U209" s="39"/>
      <c r="V209" s="39"/>
      <c r="W209" s="39"/>
      <c r="X209" s="39"/>
      <c r="Y209" s="39"/>
      <c r="Z209" s="39"/>
      <c r="AA209" s="39"/>
      <c r="AB209" s="39"/>
      <c r="AC209" s="39"/>
      <c r="AD209" s="39"/>
      <c r="AE209" s="39"/>
      <c r="AR209" s="226" t="s">
        <v>239</v>
      </c>
      <c r="AT209" s="226" t="s">
        <v>307</v>
      </c>
      <c r="AU209" s="226" t="s">
        <v>83</v>
      </c>
      <c r="AY209" s="18" t="s">
        <v>175</v>
      </c>
      <c r="BE209" s="227">
        <f>IF(N209="základní",J209,0)</f>
        <v>0</v>
      </c>
      <c r="BF209" s="227">
        <f>IF(N209="snížená",J209,0)</f>
        <v>0</v>
      </c>
      <c r="BG209" s="227">
        <f>IF(N209="zákl. přenesená",J209,0)</f>
        <v>0</v>
      </c>
      <c r="BH209" s="227">
        <f>IF(N209="sníž. přenesená",J209,0)</f>
        <v>0</v>
      </c>
      <c r="BI209" s="227">
        <f>IF(N209="nulová",J209,0)</f>
        <v>0</v>
      </c>
      <c r="BJ209" s="18" t="s">
        <v>81</v>
      </c>
      <c r="BK209" s="227">
        <f>ROUND(I209*H209,2)</f>
        <v>0</v>
      </c>
      <c r="BL209" s="18" t="s">
        <v>181</v>
      </c>
      <c r="BM209" s="226" t="s">
        <v>3686</v>
      </c>
    </row>
    <row r="210" spans="1:65" s="2" customFormat="1" ht="37.8" customHeight="1">
      <c r="A210" s="39"/>
      <c r="B210" s="40"/>
      <c r="C210" s="214" t="s">
        <v>466</v>
      </c>
      <c r="D210" s="214" t="s">
        <v>177</v>
      </c>
      <c r="E210" s="215" t="s">
        <v>3687</v>
      </c>
      <c r="F210" s="216" t="s">
        <v>3688</v>
      </c>
      <c r="G210" s="217" t="s">
        <v>358</v>
      </c>
      <c r="H210" s="218">
        <v>1</v>
      </c>
      <c r="I210" s="219"/>
      <c r="J210" s="220">
        <f>ROUND(I210*H210,2)</f>
        <v>0</v>
      </c>
      <c r="K210" s="221"/>
      <c r="L210" s="45"/>
      <c r="M210" s="222" t="s">
        <v>19</v>
      </c>
      <c r="N210" s="223" t="s">
        <v>44</v>
      </c>
      <c r="O210" s="85"/>
      <c r="P210" s="224">
        <f>O210*H210</f>
        <v>0</v>
      </c>
      <c r="Q210" s="224">
        <v>0</v>
      </c>
      <c r="R210" s="224">
        <f>Q210*H210</f>
        <v>0</v>
      </c>
      <c r="S210" s="224">
        <v>0</v>
      </c>
      <c r="T210" s="225">
        <f>S210*H210</f>
        <v>0</v>
      </c>
      <c r="U210" s="39"/>
      <c r="V210" s="39"/>
      <c r="W210" s="39"/>
      <c r="X210" s="39"/>
      <c r="Y210" s="39"/>
      <c r="Z210" s="39"/>
      <c r="AA210" s="39"/>
      <c r="AB210" s="39"/>
      <c r="AC210" s="39"/>
      <c r="AD210" s="39"/>
      <c r="AE210" s="39"/>
      <c r="AR210" s="226" t="s">
        <v>181</v>
      </c>
      <c r="AT210" s="226" t="s">
        <v>177</v>
      </c>
      <c r="AU210" s="226" t="s">
        <v>83</v>
      </c>
      <c r="AY210" s="18" t="s">
        <v>175</v>
      </c>
      <c r="BE210" s="227">
        <f>IF(N210="základní",J210,0)</f>
        <v>0</v>
      </c>
      <c r="BF210" s="227">
        <f>IF(N210="snížená",J210,0)</f>
        <v>0</v>
      </c>
      <c r="BG210" s="227">
        <f>IF(N210="zákl. přenesená",J210,0)</f>
        <v>0</v>
      </c>
      <c r="BH210" s="227">
        <f>IF(N210="sníž. přenesená",J210,0)</f>
        <v>0</v>
      </c>
      <c r="BI210" s="227">
        <f>IF(N210="nulová",J210,0)</f>
        <v>0</v>
      </c>
      <c r="BJ210" s="18" t="s">
        <v>81</v>
      </c>
      <c r="BK210" s="227">
        <f>ROUND(I210*H210,2)</f>
        <v>0</v>
      </c>
      <c r="BL210" s="18" t="s">
        <v>181</v>
      </c>
      <c r="BM210" s="226" t="s">
        <v>3689</v>
      </c>
    </row>
    <row r="211" spans="1:47" s="2" customFormat="1" ht="12">
      <c r="A211" s="39"/>
      <c r="B211" s="40"/>
      <c r="C211" s="41"/>
      <c r="D211" s="228" t="s">
        <v>183</v>
      </c>
      <c r="E211" s="41"/>
      <c r="F211" s="229" t="s">
        <v>3690</v>
      </c>
      <c r="G211" s="41"/>
      <c r="H211" s="41"/>
      <c r="I211" s="230"/>
      <c r="J211" s="41"/>
      <c r="K211" s="41"/>
      <c r="L211" s="45"/>
      <c r="M211" s="231"/>
      <c r="N211" s="232"/>
      <c r="O211" s="85"/>
      <c r="P211" s="85"/>
      <c r="Q211" s="85"/>
      <c r="R211" s="85"/>
      <c r="S211" s="85"/>
      <c r="T211" s="86"/>
      <c r="U211" s="39"/>
      <c r="V211" s="39"/>
      <c r="W211" s="39"/>
      <c r="X211" s="39"/>
      <c r="Y211" s="39"/>
      <c r="Z211" s="39"/>
      <c r="AA211" s="39"/>
      <c r="AB211" s="39"/>
      <c r="AC211" s="39"/>
      <c r="AD211" s="39"/>
      <c r="AE211" s="39"/>
      <c r="AT211" s="18" t="s">
        <v>183</v>
      </c>
      <c r="AU211" s="18" t="s">
        <v>83</v>
      </c>
    </row>
    <row r="212" spans="1:65" s="2" customFormat="1" ht="49.05" customHeight="1">
      <c r="A212" s="39"/>
      <c r="B212" s="40"/>
      <c r="C212" s="267" t="s">
        <v>471</v>
      </c>
      <c r="D212" s="267" t="s">
        <v>307</v>
      </c>
      <c r="E212" s="268" t="s">
        <v>3691</v>
      </c>
      <c r="F212" s="269" t="s">
        <v>3692</v>
      </c>
      <c r="G212" s="270" t="s">
        <v>358</v>
      </c>
      <c r="H212" s="271">
        <v>1</v>
      </c>
      <c r="I212" s="272"/>
      <c r="J212" s="273">
        <f>ROUND(I212*H212,2)</f>
        <v>0</v>
      </c>
      <c r="K212" s="274"/>
      <c r="L212" s="275"/>
      <c r="M212" s="276" t="s">
        <v>19</v>
      </c>
      <c r="N212" s="277" t="s">
        <v>44</v>
      </c>
      <c r="O212" s="85"/>
      <c r="P212" s="224">
        <f>O212*H212</f>
        <v>0</v>
      </c>
      <c r="Q212" s="224">
        <v>0.18</v>
      </c>
      <c r="R212" s="224">
        <f>Q212*H212</f>
        <v>0.18</v>
      </c>
      <c r="S212" s="224">
        <v>0</v>
      </c>
      <c r="T212" s="225">
        <f>S212*H212</f>
        <v>0</v>
      </c>
      <c r="U212" s="39"/>
      <c r="V212" s="39"/>
      <c r="W212" s="39"/>
      <c r="X212" s="39"/>
      <c r="Y212" s="39"/>
      <c r="Z212" s="39"/>
      <c r="AA212" s="39"/>
      <c r="AB212" s="39"/>
      <c r="AC212" s="39"/>
      <c r="AD212" s="39"/>
      <c r="AE212" s="39"/>
      <c r="AR212" s="226" t="s">
        <v>239</v>
      </c>
      <c r="AT212" s="226" t="s">
        <v>307</v>
      </c>
      <c r="AU212" s="226" t="s">
        <v>83</v>
      </c>
      <c r="AY212" s="18" t="s">
        <v>175</v>
      </c>
      <c r="BE212" s="227">
        <f>IF(N212="základní",J212,0)</f>
        <v>0</v>
      </c>
      <c r="BF212" s="227">
        <f>IF(N212="snížená",J212,0)</f>
        <v>0</v>
      </c>
      <c r="BG212" s="227">
        <f>IF(N212="zákl. přenesená",J212,0)</f>
        <v>0</v>
      </c>
      <c r="BH212" s="227">
        <f>IF(N212="sníž. přenesená",J212,0)</f>
        <v>0</v>
      </c>
      <c r="BI212" s="227">
        <f>IF(N212="nulová",J212,0)</f>
        <v>0</v>
      </c>
      <c r="BJ212" s="18" t="s">
        <v>81</v>
      </c>
      <c r="BK212" s="227">
        <f>ROUND(I212*H212,2)</f>
        <v>0</v>
      </c>
      <c r="BL212" s="18" t="s">
        <v>181</v>
      </c>
      <c r="BM212" s="226" t="s">
        <v>3693</v>
      </c>
    </row>
    <row r="213" spans="1:65" s="2" customFormat="1" ht="33" customHeight="1">
      <c r="A213" s="39"/>
      <c r="B213" s="40"/>
      <c r="C213" s="267" t="s">
        <v>478</v>
      </c>
      <c r="D213" s="267" t="s">
        <v>307</v>
      </c>
      <c r="E213" s="268" t="s">
        <v>3694</v>
      </c>
      <c r="F213" s="269" t="s">
        <v>3695</v>
      </c>
      <c r="G213" s="270" t="s">
        <v>358</v>
      </c>
      <c r="H213" s="271">
        <v>1</v>
      </c>
      <c r="I213" s="272"/>
      <c r="J213" s="273">
        <f>ROUND(I213*H213,2)</f>
        <v>0</v>
      </c>
      <c r="K213" s="274"/>
      <c r="L213" s="275"/>
      <c r="M213" s="276" t="s">
        <v>19</v>
      </c>
      <c r="N213" s="277" t="s">
        <v>44</v>
      </c>
      <c r="O213" s="85"/>
      <c r="P213" s="224">
        <f>O213*H213</f>
        <v>0</v>
      </c>
      <c r="Q213" s="224">
        <v>0.08</v>
      </c>
      <c r="R213" s="224">
        <f>Q213*H213</f>
        <v>0.08</v>
      </c>
      <c r="S213" s="224">
        <v>0</v>
      </c>
      <c r="T213" s="225">
        <f>S213*H213</f>
        <v>0</v>
      </c>
      <c r="U213" s="39"/>
      <c r="V213" s="39"/>
      <c r="W213" s="39"/>
      <c r="X213" s="39"/>
      <c r="Y213" s="39"/>
      <c r="Z213" s="39"/>
      <c r="AA213" s="39"/>
      <c r="AB213" s="39"/>
      <c r="AC213" s="39"/>
      <c r="AD213" s="39"/>
      <c r="AE213" s="39"/>
      <c r="AR213" s="226" t="s">
        <v>239</v>
      </c>
      <c r="AT213" s="226" t="s">
        <v>307</v>
      </c>
      <c r="AU213" s="226" t="s">
        <v>83</v>
      </c>
      <c r="AY213" s="18" t="s">
        <v>175</v>
      </c>
      <c r="BE213" s="227">
        <f>IF(N213="základní",J213,0)</f>
        <v>0</v>
      </c>
      <c r="BF213" s="227">
        <f>IF(N213="snížená",J213,0)</f>
        <v>0</v>
      </c>
      <c r="BG213" s="227">
        <f>IF(N213="zákl. přenesená",J213,0)</f>
        <v>0</v>
      </c>
      <c r="BH213" s="227">
        <f>IF(N213="sníž. přenesená",J213,0)</f>
        <v>0</v>
      </c>
      <c r="BI213" s="227">
        <f>IF(N213="nulová",J213,0)</f>
        <v>0</v>
      </c>
      <c r="BJ213" s="18" t="s">
        <v>81</v>
      </c>
      <c r="BK213" s="227">
        <f>ROUND(I213*H213,2)</f>
        <v>0</v>
      </c>
      <c r="BL213" s="18" t="s">
        <v>181</v>
      </c>
      <c r="BM213" s="226" t="s">
        <v>3696</v>
      </c>
    </row>
    <row r="214" spans="1:65" s="2" customFormat="1" ht="24.15" customHeight="1">
      <c r="A214" s="39"/>
      <c r="B214" s="40"/>
      <c r="C214" s="267" t="s">
        <v>483</v>
      </c>
      <c r="D214" s="267" t="s">
        <v>307</v>
      </c>
      <c r="E214" s="268" t="s">
        <v>3697</v>
      </c>
      <c r="F214" s="269" t="s">
        <v>3698</v>
      </c>
      <c r="G214" s="270" t="s">
        <v>358</v>
      </c>
      <c r="H214" s="271">
        <v>1</v>
      </c>
      <c r="I214" s="272"/>
      <c r="J214" s="273">
        <f>ROUND(I214*H214,2)</f>
        <v>0</v>
      </c>
      <c r="K214" s="274"/>
      <c r="L214" s="275"/>
      <c r="M214" s="276" t="s">
        <v>19</v>
      </c>
      <c r="N214" s="277" t="s">
        <v>44</v>
      </c>
      <c r="O214" s="85"/>
      <c r="P214" s="224">
        <f>O214*H214</f>
        <v>0</v>
      </c>
      <c r="Q214" s="224">
        <v>0.025</v>
      </c>
      <c r="R214" s="224">
        <f>Q214*H214</f>
        <v>0.025</v>
      </c>
      <c r="S214" s="224">
        <v>0</v>
      </c>
      <c r="T214" s="225">
        <f>S214*H214</f>
        <v>0</v>
      </c>
      <c r="U214" s="39"/>
      <c r="V214" s="39"/>
      <c r="W214" s="39"/>
      <c r="X214" s="39"/>
      <c r="Y214" s="39"/>
      <c r="Z214" s="39"/>
      <c r="AA214" s="39"/>
      <c r="AB214" s="39"/>
      <c r="AC214" s="39"/>
      <c r="AD214" s="39"/>
      <c r="AE214" s="39"/>
      <c r="AR214" s="226" t="s">
        <v>239</v>
      </c>
      <c r="AT214" s="226" t="s">
        <v>307</v>
      </c>
      <c r="AU214" s="226" t="s">
        <v>83</v>
      </c>
      <c r="AY214" s="18" t="s">
        <v>175</v>
      </c>
      <c r="BE214" s="227">
        <f>IF(N214="základní",J214,0)</f>
        <v>0</v>
      </c>
      <c r="BF214" s="227">
        <f>IF(N214="snížená",J214,0)</f>
        <v>0</v>
      </c>
      <c r="BG214" s="227">
        <f>IF(N214="zákl. přenesená",J214,0)</f>
        <v>0</v>
      </c>
      <c r="BH214" s="227">
        <f>IF(N214="sníž. přenesená",J214,0)</f>
        <v>0</v>
      </c>
      <c r="BI214" s="227">
        <f>IF(N214="nulová",J214,0)</f>
        <v>0</v>
      </c>
      <c r="BJ214" s="18" t="s">
        <v>81</v>
      </c>
      <c r="BK214" s="227">
        <f>ROUND(I214*H214,2)</f>
        <v>0</v>
      </c>
      <c r="BL214" s="18" t="s">
        <v>181</v>
      </c>
      <c r="BM214" s="226" t="s">
        <v>3699</v>
      </c>
    </row>
    <row r="215" spans="1:65" s="2" customFormat="1" ht="24.15" customHeight="1">
      <c r="A215" s="39"/>
      <c r="B215" s="40"/>
      <c r="C215" s="214" t="s">
        <v>489</v>
      </c>
      <c r="D215" s="214" t="s">
        <v>177</v>
      </c>
      <c r="E215" s="215" t="s">
        <v>3700</v>
      </c>
      <c r="F215" s="216" t="s">
        <v>3701</v>
      </c>
      <c r="G215" s="217" t="s">
        <v>342</v>
      </c>
      <c r="H215" s="218">
        <v>407</v>
      </c>
      <c r="I215" s="219"/>
      <c r="J215" s="220">
        <f>ROUND(I215*H215,2)</f>
        <v>0</v>
      </c>
      <c r="K215" s="221"/>
      <c r="L215" s="45"/>
      <c r="M215" s="222" t="s">
        <v>19</v>
      </c>
      <c r="N215" s="223" t="s">
        <v>44</v>
      </c>
      <c r="O215" s="85"/>
      <c r="P215" s="224">
        <f>O215*H215</f>
        <v>0</v>
      </c>
      <c r="Q215" s="224">
        <v>0</v>
      </c>
      <c r="R215" s="224">
        <f>Q215*H215</f>
        <v>0</v>
      </c>
      <c r="S215" s="224">
        <v>0</v>
      </c>
      <c r="T215" s="225">
        <f>S215*H215</f>
        <v>0</v>
      </c>
      <c r="U215" s="39"/>
      <c r="V215" s="39"/>
      <c r="W215" s="39"/>
      <c r="X215" s="39"/>
      <c r="Y215" s="39"/>
      <c r="Z215" s="39"/>
      <c r="AA215" s="39"/>
      <c r="AB215" s="39"/>
      <c r="AC215" s="39"/>
      <c r="AD215" s="39"/>
      <c r="AE215" s="39"/>
      <c r="AR215" s="226" t="s">
        <v>181</v>
      </c>
      <c r="AT215" s="226" t="s">
        <v>177</v>
      </c>
      <c r="AU215" s="226" t="s">
        <v>83</v>
      </c>
      <c r="AY215" s="18" t="s">
        <v>175</v>
      </c>
      <c r="BE215" s="227">
        <f>IF(N215="základní",J215,0)</f>
        <v>0</v>
      </c>
      <c r="BF215" s="227">
        <f>IF(N215="snížená",J215,0)</f>
        <v>0</v>
      </c>
      <c r="BG215" s="227">
        <f>IF(N215="zákl. přenesená",J215,0)</f>
        <v>0</v>
      </c>
      <c r="BH215" s="227">
        <f>IF(N215="sníž. přenesená",J215,0)</f>
        <v>0</v>
      </c>
      <c r="BI215" s="227">
        <f>IF(N215="nulová",J215,0)</f>
        <v>0</v>
      </c>
      <c r="BJ215" s="18" t="s">
        <v>81</v>
      </c>
      <c r="BK215" s="227">
        <f>ROUND(I215*H215,2)</f>
        <v>0</v>
      </c>
      <c r="BL215" s="18" t="s">
        <v>181</v>
      </c>
      <c r="BM215" s="226" t="s">
        <v>3702</v>
      </c>
    </row>
    <row r="216" spans="1:47" s="2" customFormat="1" ht="12">
      <c r="A216" s="39"/>
      <c r="B216" s="40"/>
      <c r="C216" s="41"/>
      <c r="D216" s="228" t="s">
        <v>183</v>
      </c>
      <c r="E216" s="41"/>
      <c r="F216" s="229" t="s">
        <v>3703</v>
      </c>
      <c r="G216" s="41"/>
      <c r="H216" s="41"/>
      <c r="I216" s="230"/>
      <c r="J216" s="41"/>
      <c r="K216" s="41"/>
      <c r="L216" s="45"/>
      <c r="M216" s="231"/>
      <c r="N216" s="232"/>
      <c r="O216" s="85"/>
      <c r="P216" s="85"/>
      <c r="Q216" s="85"/>
      <c r="R216" s="85"/>
      <c r="S216" s="85"/>
      <c r="T216" s="86"/>
      <c r="U216" s="39"/>
      <c r="V216" s="39"/>
      <c r="W216" s="39"/>
      <c r="X216" s="39"/>
      <c r="Y216" s="39"/>
      <c r="Z216" s="39"/>
      <c r="AA216" s="39"/>
      <c r="AB216" s="39"/>
      <c r="AC216" s="39"/>
      <c r="AD216" s="39"/>
      <c r="AE216" s="39"/>
      <c r="AT216" s="18" t="s">
        <v>183</v>
      </c>
      <c r="AU216" s="18" t="s">
        <v>83</v>
      </c>
    </row>
    <row r="217" spans="1:65" s="2" customFormat="1" ht="24.15" customHeight="1">
      <c r="A217" s="39"/>
      <c r="B217" s="40"/>
      <c r="C217" s="267" t="s">
        <v>494</v>
      </c>
      <c r="D217" s="267" t="s">
        <v>307</v>
      </c>
      <c r="E217" s="268" t="s">
        <v>3704</v>
      </c>
      <c r="F217" s="269" t="s">
        <v>3705</v>
      </c>
      <c r="G217" s="270" t="s">
        <v>342</v>
      </c>
      <c r="H217" s="271">
        <v>427.35</v>
      </c>
      <c r="I217" s="272"/>
      <c r="J217" s="273">
        <f>ROUND(I217*H217,2)</f>
        <v>0</v>
      </c>
      <c r="K217" s="274"/>
      <c r="L217" s="275"/>
      <c r="M217" s="276" t="s">
        <v>19</v>
      </c>
      <c r="N217" s="277" t="s">
        <v>44</v>
      </c>
      <c r="O217" s="85"/>
      <c r="P217" s="224">
        <f>O217*H217</f>
        <v>0</v>
      </c>
      <c r="Q217" s="224">
        <v>0.0015</v>
      </c>
      <c r="R217" s="224">
        <f>Q217*H217</f>
        <v>0.6410250000000001</v>
      </c>
      <c r="S217" s="224">
        <v>0</v>
      </c>
      <c r="T217" s="225">
        <f>S217*H217</f>
        <v>0</v>
      </c>
      <c r="U217" s="39"/>
      <c r="V217" s="39"/>
      <c r="W217" s="39"/>
      <c r="X217" s="39"/>
      <c r="Y217" s="39"/>
      <c r="Z217" s="39"/>
      <c r="AA217" s="39"/>
      <c r="AB217" s="39"/>
      <c r="AC217" s="39"/>
      <c r="AD217" s="39"/>
      <c r="AE217" s="39"/>
      <c r="AR217" s="226" t="s">
        <v>239</v>
      </c>
      <c r="AT217" s="226" t="s">
        <v>307</v>
      </c>
      <c r="AU217" s="226" t="s">
        <v>83</v>
      </c>
      <c r="AY217" s="18" t="s">
        <v>175</v>
      </c>
      <c r="BE217" s="227">
        <f>IF(N217="základní",J217,0)</f>
        <v>0</v>
      </c>
      <c r="BF217" s="227">
        <f>IF(N217="snížená",J217,0)</f>
        <v>0</v>
      </c>
      <c r="BG217" s="227">
        <f>IF(N217="zákl. přenesená",J217,0)</f>
        <v>0</v>
      </c>
      <c r="BH217" s="227">
        <f>IF(N217="sníž. přenesená",J217,0)</f>
        <v>0</v>
      </c>
      <c r="BI217" s="227">
        <f>IF(N217="nulová",J217,0)</f>
        <v>0</v>
      </c>
      <c r="BJ217" s="18" t="s">
        <v>81</v>
      </c>
      <c r="BK217" s="227">
        <f>ROUND(I217*H217,2)</f>
        <v>0</v>
      </c>
      <c r="BL217" s="18" t="s">
        <v>181</v>
      </c>
      <c r="BM217" s="226" t="s">
        <v>3706</v>
      </c>
    </row>
    <row r="218" spans="1:51" s="13" customFormat="1" ht="12">
      <c r="A218" s="13"/>
      <c r="B218" s="233"/>
      <c r="C218" s="234"/>
      <c r="D218" s="235" t="s">
        <v>189</v>
      </c>
      <c r="E218" s="234"/>
      <c r="F218" s="237" t="s">
        <v>3707</v>
      </c>
      <c r="G218" s="234"/>
      <c r="H218" s="238">
        <v>427.35</v>
      </c>
      <c r="I218" s="239"/>
      <c r="J218" s="234"/>
      <c r="K218" s="234"/>
      <c r="L218" s="240"/>
      <c r="M218" s="241"/>
      <c r="N218" s="242"/>
      <c r="O218" s="242"/>
      <c r="P218" s="242"/>
      <c r="Q218" s="242"/>
      <c r="R218" s="242"/>
      <c r="S218" s="242"/>
      <c r="T218" s="243"/>
      <c r="U218" s="13"/>
      <c r="V218" s="13"/>
      <c r="W218" s="13"/>
      <c r="X218" s="13"/>
      <c r="Y218" s="13"/>
      <c r="Z218" s="13"/>
      <c r="AA218" s="13"/>
      <c r="AB218" s="13"/>
      <c r="AC218" s="13"/>
      <c r="AD218" s="13"/>
      <c r="AE218" s="13"/>
      <c r="AT218" s="244" t="s">
        <v>189</v>
      </c>
      <c r="AU218" s="244" t="s">
        <v>83</v>
      </c>
      <c r="AV218" s="13" t="s">
        <v>83</v>
      </c>
      <c r="AW218" s="13" t="s">
        <v>4</v>
      </c>
      <c r="AX218" s="13" t="s">
        <v>81</v>
      </c>
      <c r="AY218" s="244" t="s">
        <v>175</v>
      </c>
    </row>
    <row r="219" spans="1:65" s="2" customFormat="1" ht="21.75" customHeight="1">
      <c r="A219" s="39"/>
      <c r="B219" s="40"/>
      <c r="C219" s="267" t="s">
        <v>499</v>
      </c>
      <c r="D219" s="267" t="s">
        <v>307</v>
      </c>
      <c r="E219" s="268" t="s">
        <v>3708</v>
      </c>
      <c r="F219" s="269" t="s">
        <v>3709</v>
      </c>
      <c r="G219" s="270" t="s">
        <v>358</v>
      </c>
      <c r="H219" s="271">
        <v>411</v>
      </c>
      <c r="I219" s="272"/>
      <c r="J219" s="273">
        <f>ROUND(I219*H219,2)</f>
        <v>0</v>
      </c>
      <c r="K219" s="274"/>
      <c r="L219" s="275"/>
      <c r="M219" s="276" t="s">
        <v>19</v>
      </c>
      <c r="N219" s="277" t="s">
        <v>44</v>
      </c>
      <c r="O219" s="85"/>
      <c r="P219" s="224">
        <f>O219*H219</f>
        <v>0</v>
      </c>
      <c r="Q219" s="224">
        <v>0.001</v>
      </c>
      <c r="R219" s="224">
        <f>Q219*H219</f>
        <v>0.41100000000000003</v>
      </c>
      <c r="S219" s="224">
        <v>0</v>
      </c>
      <c r="T219" s="225">
        <f>S219*H219</f>
        <v>0</v>
      </c>
      <c r="U219" s="39"/>
      <c r="V219" s="39"/>
      <c r="W219" s="39"/>
      <c r="X219" s="39"/>
      <c r="Y219" s="39"/>
      <c r="Z219" s="39"/>
      <c r="AA219" s="39"/>
      <c r="AB219" s="39"/>
      <c r="AC219" s="39"/>
      <c r="AD219" s="39"/>
      <c r="AE219" s="39"/>
      <c r="AR219" s="226" t="s">
        <v>239</v>
      </c>
      <c r="AT219" s="226" t="s">
        <v>307</v>
      </c>
      <c r="AU219" s="226" t="s">
        <v>83</v>
      </c>
      <c r="AY219" s="18" t="s">
        <v>175</v>
      </c>
      <c r="BE219" s="227">
        <f>IF(N219="základní",J219,0)</f>
        <v>0</v>
      </c>
      <c r="BF219" s="227">
        <f>IF(N219="snížená",J219,0)</f>
        <v>0</v>
      </c>
      <c r="BG219" s="227">
        <f>IF(N219="zákl. přenesená",J219,0)</f>
        <v>0</v>
      </c>
      <c r="BH219" s="227">
        <f>IF(N219="sníž. přenesená",J219,0)</f>
        <v>0</v>
      </c>
      <c r="BI219" s="227">
        <f>IF(N219="nulová",J219,0)</f>
        <v>0</v>
      </c>
      <c r="BJ219" s="18" t="s">
        <v>81</v>
      </c>
      <c r="BK219" s="227">
        <f>ROUND(I219*H219,2)</f>
        <v>0</v>
      </c>
      <c r="BL219" s="18" t="s">
        <v>181</v>
      </c>
      <c r="BM219" s="226" t="s">
        <v>3710</v>
      </c>
    </row>
    <row r="220" spans="1:47" s="2" customFormat="1" ht="12">
      <c r="A220" s="39"/>
      <c r="B220" s="40"/>
      <c r="C220" s="41"/>
      <c r="D220" s="235" t="s">
        <v>203</v>
      </c>
      <c r="E220" s="41"/>
      <c r="F220" s="256" t="s">
        <v>3711</v>
      </c>
      <c r="G220" s="41"/>
      <c r="H220" s="41"/>
      <c r="I220" s="230"/>
      <c r="J220" s="41"/>
      <c r="K220" s="41"/>
      <c r="L220" s="45"/>
      <c r="M220" s="231"/>
      <c r="N220" s="232"/>
      <c r="O220" s="85"/>
      <c r="P220" s="85"/>
      <c r="Q220" s="85"/>
      <c r="R220" s="85"/>
      <c r="S220" s="85"/>
      <c r="T220" s="86"/>
      <c r="U220" s="39"/>
      <c r="V220" s="39"/>
      <c r="W220" s="39"/>
      <c r="X220" s="39"/>
      <c r="Y220" s="39"/>
      <c r="Z220" s="39"/>
      <c r="AA220" s="39"/>
      <c r="AB220" s="39"/>
      <c r="AC220" s="39"/>
      <c r="AD220" s="39"/>
      <c r="AE220" s="39"/>
      <c r="AT220" s="18" t="s">
        <v>203</v>
      </c>
      <c r="AU220" s="18" t="s">
        <v>83</v>
      </c>
    </row>
    <row r="221" spans="1:51" s="13" customFormat="1" ht="12">
      <c r="A221" s="13"/>
      <c r="B221" s="233"/>
      <c r="C221" s="234"/>
      <c r="D221" s="235" t="s">
        <v>189</v>
      </c>
      <c r="E221" s="236" t="s">
        <v>19</v>
      </c>
      <c r="F221" s="237" t="s">
        <v>3712</v>
      </c>
      <c r="G221" s="234"/>
      <c r="H221" s="238">
        <v>6</v>
      </c>
      <c r="I221" s="239"/>
      <c r="J221" s="234"/>
      <c r="K221" s="234"/>
      <c r="L221" s="240"/>
      <c r="M221" s="241"/>
      <c r="N221" s="242"/>
      <c r="O221" s="242"/>
      <c r="P221" s="242"/>
      <c r="Q221" s="242"/>
      <c r="R221" s="242"/>
      <c r="S221" s="242"/>
      <c r="T221" s="243"/>
      <c r="U221" s="13"/>
      <c r="V221" s="13"/>
      <c r="W221" s="13"/>
      <c r="X221" s="13"/>
      <c r="Y221" s="13"/>
      <c r="Z221" s="13"/>
      <c r="AA221" s="13"/>
      <c r="AB221" s="13"/>
      <c r="AC221" s="13"/>
      <c r="AD221" s="13"/>
      <c r="AE221" s="13"/>
      <c r="AT221" s="244" t="s">
        <v>189</v>
      </c>
      <c r="AU221" s="244" t="s">
        <v>83</v>
      </c>
      <c r="AV221" s="13" t="s">
        <v>83</v>
      </c>
      <c r="AW221" s="13" t="s">
        <v>35</v>
      </c>
      <c r="AX221" s="13" t="s">
        <v>73</v>
      </c>
      <c r="AY221" s="244" t="s">
        <v>175</v>
      </c>
    </row>
    <row r="222" spans="1:51" s="13" customFormat="1" ht="12">
      <c r="A222" s="13"/>
      <c r="B222" s="233"/>
      <c r="C222" s="234"/>
      <c r="D222" s="235" t="s">
        <v>189</v>
      </c>
      <c r="E222" s="236" t="s">
        <v>19</v>
      </c>
      <c r="F222" s="237" t="s">
        <v>3713</v>
      </c>
      <c r="G222" s="234"/>
      <c r="H222" s="238">
        <v>405</v>
      </c>
      <c r="I222" s="239"/>
      <c r="J222" s="234"/>
      <c r="K222" s="234"/>
      <c r="L222" s="240"/>
      <c r="M222" s="241"/>
      <c r="N222" s="242"/>
      <c r="O222" s="242"/>
      <c r="P222" s="242"/>
      <c r="Q222" s="242"/>
      <c r="R222" s="242"/>
      <c r="S222" s="242"/>
      <c r="T222" s="243"/>
      <c r="U222" s="13"/>
      <c r="V222" s="13"/>
      <c r="W222" s="13"/>
      <c r="X222" s="13"/>
      <c r="Y222" s="13"/>
      <c r="Z222" s="13"/>
      <c r="AA222" s="13"/>
      <c r="AB222" s="13"/>
      <c r="AC222" s="13"/>
      <c r="AD222" s="13"/>
      <c r="AE222" s="13"/>
      <c r="AT222" s="244" t="s">
        <v>189</v>
      </c>
      <c r="AU222" s="244" t="s">
        <v>83</v>
      </c>
      <c r="AV222" s="13" t="s">
        <v>83</v>
      </c>
      <c r="AW222" s="13" t="s">
        <v>35</v>
      </c>
      <c r="AX222" s="13" t="s">
        <v>73</v>
      </c>
      <c r="AY222" s="244" t="s">
        <v>175</v>
      </c>
    </row>
    <row r="223" spans="1:51" s="14" customFormat="1" ht="12">
      <c r="A223" s="14"/>
      <c r="B223" s="245"/>
      <c r="C223" s="246"/>
      <c r="D223" s="235" t="s">
        <v>189</v>
      </c>
      <c r="E223" s="247" t="s">
        <v>19</v>
      </c>
      <c r="F223" s="248" t="s">
        <v>198</v>
      </c>
      <c r="G223" s="246"/>
      <c r="H223" s="249">
        <v>411</v>
      </c>
      <c r="I223" s="250"/>
      <c r="J223" s="246"/>
      <c r="K223" s="246"/>
      <c r="L223" s="251"/>
      <c r="M223" s="252"/>
      <c r="N223" s="253"/>
      <c r="O223" s="253"/>
      <c r="P223" s="253"/>
      <c r="Q223" s="253"/>
      <c r="R223" s="253"/>
      <c r="S223" s="253"/>
      <c r="T223" s="254"/>
      <c r="U223" s="14"/>
      <c r="V223" s="14"/>
      <c r="W223" s="14"/>
      <c r="X223" s="14"/>
      <c r="Y223" s="14"/>
      <c r="Z223" s="14"/>
      <c r="AA223" s="14"/>
      <c r="AB223" s="14"/>
      <c r="AC223" s="14"/>
      <c r="AD223" s="14"/>
      <c r="AE223" s="14"/>
      <c r="AT223" s="255" t="s">
        <v>189</v>
      </c>
      <c r="AU223" s="255" t="s">
        <v>83</v>
      </c>
      <c r="AV223" s="14" t="s">
        <v>181</v>
      </c>
      <c r="AW223" s="14" t="s">
        <v>35</v>
      </c>
      <c r="AX223" s="14" t="s">
        <v>81</v>
      </c>
      <c r="AY223" s="255" t="s">
        <v>175</v>
      </c>
    </row>
    <row r="224" spans="1:65" s="2" customFormat="1" ht="21.75" customHeight="1">
      <c r="A224" s="39"/>
      <c r="B224" s="40"/>
      <c r="C224" s="267" t="s">
        <v>505</v>
      </c>
      <c r="D224" s="267" t="s">
        <v>307</v>
      </c>
      <c r="E224" s="268" t="s">
        <v>3714</v>
      </c>
      <c r="F224" s="269" t="s">
        <v>3715</v>
      </c>
      <c r="G224" s="270" t="s">
        <v>358</v>
      </c>
      <c r="H224" s="271">
        <v>102</v>
      </c>
      <c r="I224" s="272"/>
      <c r="J224" s="273">
        <f>ROUND(I224*H224,2)</f>
        <v>0</v>
      </c>
      <c r="K224" s="274"/>
      <c r="L224" s="275"/>
      <c r="M224" s="276" t="s">
        <v>19</v>
      </c>
      <c r="N224" s="277" t="s">
        <v>44</v>
      </c>
      <c r="O224" s="85"/>
      <c r="P224" s="224">
        <f>O224*H224</f>
        <v>0</v>
      </c>
      <c r="Q224" s="224">
        <v>0.0001</v>
      </c>
      <c r="R224" s="224">
        <f>Q224*H224</f>
        <v>0.0102</v>
      </c>
      <c r="S224" s="224">
        <v>0</v>
      </c>
      <c r="T224" s="225">
        <f>S224*H224</f>
        <v>0</v>
      </c>
      <c r="U224" s="39"/>
      <c r="V224" s="39"/>
      <c r="W224" s="39"/>
      <c r="X224" s="39"/>
      <c r="Y224" s="39"/>
      <c r="Z224" s="39"/>
      <c r="AA224" s="39"/>
      <c r="AB224" s="39"/>
      <c r="AC224" s="39"/>
      <c r="AD224" s="39"/>
      <c r="AE224" s="39"/>
      <c r="AR224" s="226" t="s">
        <v>239</v>
      </c>
      <c r="AT224" s="226" t="s">
        <v>307</v>
      </c>
      <c r="AU224" s="226" t="s">
        <v>83</v>
      </c>
      <c r="AY224" s="18" t="s">
        <v>175</v>
      </c>
      <c r="BE224" s="227">
        <f>IF(N224="základní",J224,0)</f>
        <v>0</v>
      </c>
      <c r="BF224" s="227">
        <f>IF(N224="snížená",J224,0)</f>
        <v>0</v>
      </c>
      <c r="BG224" s="227">
        <f>IF(N224="zákl. přenesená",J224,0)</f>
        <v>0</v>
      </c>
      <c r="BH224" s="227">
        <f>IF(N224="sníž. přenesená",J224,0)</f>
        <v>0</v>
      </c>
      <c r="BI224" s="227">
        <f>IF(N224="nulová",J224,0)</f>
        <v>0</v>
      </c>
      <c r="BJ224" s="18" t="s">
        <v>81</v>
      </c>
      <c r="BK224" s="227">
        <f>ROUND(I224*H224,2)</f>
        <v>0</v>
      </c>
      <c r="BL224" s="18" t="s">
        <v>181</v>
      </c>
      <c r="BM224" s="226" t="s">
        <v>3716</v>
      </c>
    </row>
    <row r="225" spans="1:51" s="13" customFormat="1" ht="12">
      <c r="A225" s="13"/>
      <c r="B225" s="233"/>
      <c r="C225" s="234"/>
      <c r="D225" s="235" t="s">
        <v>189</v>
      </c>
      <c r="E225" s="236" t="s">
        <v>19</v>
      </c>
      <c r="F225" s="237" t="s">
        <v>3717</v>
      </c>
      <c r="G225" s="234"/>
      <c r="H225" s="238">
        <v>6</v>
      </c>
      <c r="I225" s="239"/>
      <c r="J225" s="234"/>
      <c r="K225" s="234"/>
      <c r="L225" s="240"/>
      <c r="M225" s="241"/>
      <c r="N225" s="242"/>
      <c r="O225" s="242"/>
      <c r="P225" s="242"/>
      <c r="Q225" s="242"/>
      <c r="R225" s="242"/>
      <c r="S225" s="242"/>
      <c r="T225" s="243"/>
      <c r="U225" s="13"/>
      <c r="V225" s="13"/>
      <c r="W225" s="13"/>
      <c r="X225" s="13"/>
      <c r="Y225" s="13"/>
      <c r="Z225" s="13"/>
      <c r="AA225" s="13"/>
      <c r="AB225" s="13"/>
      <c r="AC225" s="13"/>
      <c r="AD225" s="13"/>
      <c r="AE225" s="13"/>
      <c r="AT225" s="244" t="s">
        <v>189</v>
      </c>
      <c r="AU225" s="244" t="s">
        <v>83</v>
      </c>
      <c r="AV225" s="13" t="s">
        <v>83</v>
      </c>
      <c r="AW225" s="13" t="s">
        <v>35</v>
      </c>
      <c r="AX225" s="13" t="s">
        <v>73</v>
      </c>
      <c r="AY225" s="244" t="s">
        <v>175</v>
      </c>
    </row>
    <row r="226" spans="1:51" s="13" customFormat="1" ht="12">
      <c r="A226" s="13"/>
      <c r="B226" s="233"/>
      <c r="C226" s="234"/>
      <c r="D226" s="235" t="s">
        <v>189</v>
      </c>
      <c r="E226" s="236" t="s">
        <v>19</v>
      </c>
      <c r="F226" s="237" t="s">
        <v>3718</v>
      </c>
      <c r="G226" s="234"/>
      <c r="H226" s="238">
        <v>96</v>
      </c>
      <c r="I226" s="239"/>
      <c r="J226" s="234"/>
      <c r="K226" s="234"/>
      <c r="L226" s="240"/>
      <c r="M226" s="241"/>
      <c r="N226" s="242"/>
      <c r="O226" s="242"/>
      <c r="P226" s="242"/>
      <c r="Q226" s="242"/>
      <c r="R226" s="242"/>
      <c r="S226" s="242"/>
      <c r="T226" s="243"/>
      <c r="U226" s="13"/>
      <c r="V226" s="13"/>
      <c r="W226" s="13"/>
      <c r="X226" s="13"/>
      <c r="Y226" s="13"/>
      <c r="Z226" s="13"/>
      <c r="AA226" s="13"/>
      <c r="AB226" s="13"/>
      <c r="AC226" s="13"/>
      <c r="AD226" s="13"/>
      <c r="AE226" s="13"/>
      <c r="AT226" s="244" t="s">
        <v>189</v>
      </c>
      <c r="AU226" s="244" t="s">
        <v>83</v>
      </c>
      <c r="AV226" s="13" t="s">
        <v>83</v>
      </c>
      <c r="AW226" s="13" t="s">
        <v>35</v>
      </c>
      <c r="AX226" s="13" t="s">
        <v>73</v>
      </c>
      <c r="AY226" s="244" t="s">
        <v>175</v>
      </c>
    </row>
    <row r="227" spans="1:51" s="14" customFormat="1" ht="12">
      <c r="A227" s="14"/>
      <c r="B227" s="245"/>
      <c r="C227" s="246"/>
      <c r="D227" s="235" t="s">
        <v>189</v>
      </c>
      <c r="E227" s="247" t="s">
        <v>19</v>
      </c>
      <c r="F227" s="248" t="s">
        <v>198</v>
      </c>
      <c r="G227" s="246"/>
      <c r="H227" s="249">
        <v>102</v>
      </c>
      <c r="I227" s="250"/>
      <c r="J227" s="246"/>
      <c r="K227" s="246"/>
      <c r="L227" s="251"/>
      <c r="M227" s="252"/>
      <c r="N227" s="253"/>
      <c r="O227" s="253"/>
      <c r="P227" s="253"/>
      <c r="Q227" s="253"/>
      <c r="R227" s="253"/>
      <c r="S227" s="253"/>
      <c r="T227" s="254"/>
      <c r="U227" s="14"/>
      <c r="V227" s="14"/>
      <c r="W227" s="14"/>
      <c r="X227" s="14"/>
      <c r="Y227" s="14"/>
      <c r="Z227" s="14"/>
      <c r="AA227" s="14"/>
      <c r="AB227" s="14"/>
      <c r="AC227" s="14"/>
      <c r="AD227" s="14"/>
      <c r="AE227" s="14"/>
      <c r="AT227" s="255" t="s">
        <v>189</v>
      </c>
      <c r="AU227" s="255" t="s">
        <v>83</v>
      </c>
      <c r="AV227" s="14" t="s">
        <v>181</v>
      </c>
      <c r="AW227" s="14" t="s">
        <v>35</v>
      </c>
      <c r="AX227" s="14" t="s">
        <v>81</v>
      </c>
      <c r="AY227" s="255" t="s">
        <v>175</v>
      </c>
    </row>
    <row r="228" spans="1:65" s="2" customFormat="1" ht="24.15" customHeight="1">
      <c r="A228" s="39"/>
      <c r="B228" s="40"/>
      <c r="C228" s="267" t="s">
        <v>509</v>
      </c>
      <c r="D228" s="267" t="s">
        <v>307</v>
      </c>
      <c r="E228" s="268" t="s">
        <v>3719</v>
      </c>
      <c r="F228" s="269" t="s">
        <v>3720</v>
      </c>
      <c r="G228" s="270" t="s">
        <v>358</v>
      </c>
      <c r="H228" s="271">
        <v>54</v>
      </c>
      <c r="I228" s="272"/>
      <c r="J228" s="273">
        <f>ROUND(I228*H228,2)</f>
        <v>0</v>
      </c>
      <c r="K228" s="274"/>
      <c r="L228" s="275"/>
      <c r="M228" s="276" t="s">
        <v>19</v>
      </c>
      <c r="N228" s="277" t="s">
        <v>44</v>
      </c>
      <c r="O228" s="85"/>
      <c r="P228" s="224">
        <f>O228*H228</f>
        <v>0</v>
      </c>
      <c r="Q228" s="224">
        <v>0.01</v>
      </c>
      <c r="R228" s="224">
        <f>Q228*H228</f>
        <v>0.54</v>
      </c>
      <c r="S228" s="224">
        <v>0</v>
      </c>
      <c r="T228" s="225">
        <f>S228*H228</f>
        <v>0</v>
      </c>
      <c r="U228" s="39"/>
      <c r="V228" s="39"/>
      <c r="W228" s="39"/>
      <c r="X228" s="39"/>
      <c r="Y228" s="39"/>
      <c r="Z228" s="39"/>
      <c r="AA228" s="39"/>
      <c r="AB228" s="39"/>
      <c r="AC228" s="39"/>
      <c r="AD228" s="39"/>
      <c r="AE228" s="39"/>
      <c r="AR228" s="226" t="s">
        <v>239</v>
      </c>
      <c r="AT228" s="226" t="s">
        <v>307</v>
      </c>
      <c r="AU228" s="226" t="s">
        <v>83</v>
      </c>
      <c r="AY228" s="18" t="s">
        <v>175</v>
      </c>
      <c r="BE228" s="227">
        <f>IF(N228="základní",J228,0)</f>
        <v>0</v>
      </c>
      <c r="BF228" s="227">
        <f>IF(N228="snížená",J228,0)</f>
        <v>0</v>
      </c>
      <c r="BG228" s="227">
        <f>IF(N228="zákl. přenesená",J228,0)</f>
        <v>0</v>
      </c>
      <c r="BH228" s="227">
        <f>IF(N228="sníž. přenesená",J228,0)</f>
        <v>0</v>
      </c>
      <c r="BI228" s="227">
        <f>IF(N228="nulová",J228,0)</f>
        <v>0</v>
      </c>
      <c r="BJ228" s="18" t="s">
        <v>81</v>
      </c>
      <c r="BK228" s="227">
        <f>ROUND(I228*H228,2)</f>
        <v>0</v>
      </c>
      <c r="BL228" s="18" t="s">
        <v>181</v>
      </c>
      <c r="BM228" s="226" t="s">
        <v>3721</v>
      </c>
    </row>
    <row r="229" spans="1:51" s="13" customFormat="1" ht="12">
      <c r="A229" s="13"/>
      <c r="B229" s="233"/>
      <c r="C229" s="234"/>
      <c r="D229" s="235" t="s">
        <v>189</v>
      </c>
      <c r="E229" s="236" t="s">
        <v>19</v>
      </c>
      <c r="F229" s="237" t="s">
        <v>3722</v>
      </c>
      <c r="G229" s="234"/>
      <c r="H229" s="238">
        <v>48</v>
      </c>
      <c r="I229" s="239"/>
      <c r="J229" s="234"/>
      <c r="K229" s="234"/>
      <c r="L229" s="240"/>
      <c r="M229" s="241"/>
      <c r="N229" s="242"/>
      <c r="O229" s="242"/>
      <c r="P229" s="242"/>
      <c r="Q229" s="242"/>
      <c r="R229" s="242"/>
      <c r="S229" s="242"/>
      <c r="T229" s="243"/>
      <c r="U229" s="13"/>
      <c r="V229" s="13"/>
      <c r="W229" s="13"/>
      <c r="X229" s="13"/>
      <c r="Y229" s="13"/>
      <c r="Z229" s="13"/>
      <c r="AA229" s="13"/>
      <c r="AB229" s="13"/>
      <c r="AC229" s="13"/>
      <c r="AD229" s="13"/>
      <c r="AE229" s="13"/>
      <c r="AT229" s="244" t="s">
        <v>189</v>
      </c>
      <c r="AU229" s="244" t="s">
        <v>83</v>
      </c>
      <c r="AV229" s="13" t="s">
        <v>83</v>
      </c>
      <c r="AW229" s="13" t="s">
        <v>35</v>
      </c>
      <c r="AX229" s="13" t="s">
        <v>73</v>
      </c>
      <c r="AY229" s="244" t="s">
        <v>175</v>
      </c>
    </row>
    <row r="230" spans="1:51" s="13" customFormat="1" ht="12">
      <c r="A230" s="13"/>
      <c r="B230" s="233"/>
      <c r="C230" s="234"/>
      <c r="D230" s="235" t="s">
        <v>189</v>
      </c>
      <c r="E230" s="236" t="s">
        <v>19</v>
      </c>
      <c r="F230" s="237" t="s">
        <v>3723</v>
      </c>
      <c r="G230" s="234"/>
      <c r="H230" s="238">
        <v>6</v>
      </c>
      <c r="I230" s="239"/>
      <c r="J230" s="234"/>
      <c r="K230" s="234"/>
      <c r="L230" s="240"/>
      <c r="M230" s="241"/>
      <c r="N230" s="242"/>
      <c r="O230" s="242"/>
      <c r="P230" s="242"/>
      <c r="Q230" s="242"/>
      <c r="R230" s="242"/>
      <c r="S230" s="242"/>
      <c r="T230" s="243"/>
      <c r="U230" s="13"/>
      <c r="V230" s="13"/>
      <c r="W230" s="13"/>
      <c r="X230" s="13"/>
      <c r="Y230" s="13"/>
      <c r="Z230" s="13"/>
      <c r="AA230" s="13"/>
      <c r="AB230" s="13"/>
      <c r="AC230" s="13"/>
      <c r="AD230" s="13"/>
      <c r="AE230" s="13"/>
      <c r="AT230" s="244" t="s">
        <v>189</v>
      </c>
      <c r="AU230" s="244" t="s">
        <v>83</v>
      </c>
      <c r="AV230" s="13" t="s">
        <v>83</v>
      </c>
      <c r="AW230" s="13" t="s">
        <v>35</v>
      </c>
      <c r="AX230" s="13" t="s">
        <v>73</v>
      </c>
      <c r="AY230" s="244" t="s">
        <v>175</v>
      </c>
    </row>
    <row r="231" spans="1:51" s="14" customFormat="1" ht="12">
      <c r="A231" s="14"/>
      <c r="B231" s="245"/>
      <c r="C231" s="246"/>
      <c r="D231" s="235" t="s">
        <v>189</v>
      </c>
      <c r="E231" s="247" t="s">
        <v>19</v>
      </c>
      <c r="F231" s="248" t="s">
        <v>198</v>
      </c>
      <c r="G231" s="246"/>
      <c r="H231" s="249">
        <v>54</v>
      </c>
      <c r="I231" s="250"/>
      <c r="J231" s="246"/>
      <c r="K231" s="246"/>
      <c r="L231" s="251"/>
      <c r="M231" s="252"/>
      <c r="N231" s="253"/>
      <c r="O231" s="253"/>
      <c r="P231" s="253"/>
      <c r="Q231" s="253"/>
      <c r="R231" s="253"/>
      <c r="S231" s="253"/>
      <c r="T231" s="254"/>
      <c r="U231" s="14"/>
      <c r="V231" s="14"/>
      <c r="W231" s="14"/>
      <c r="X231" s="14"/>
      <c r="Y231" s="14"/>
      <c r="Z231" s="14"/>
      <c r="AA231" s="14"/>
      <c r="AB231" s="14"/>
      <c r="AC231" s="14"/>
      <c r="AD231" s="14"/>
      <c r="AE231" s="14"/>
      <c r="AT231" s="255" t="s">
        <v>189</v>
      </c>
      <c r="AU231" s="255" t="s">
        <v>83</v>
      </c>
      <c r="AV231" s="14" t="s">
        <v>181</v>
      </c>
      <c r="AW231" s="14" t="s">
        <v>35</v>
      </c>
      <c r="AX231" s="14" t="s">
        <v>81</v>
      </c>
      <c r="AY231" s="255" t="s">
        <v>175</v>
      </c>
    </row>
    <row r="232" spans="1:65" s="2" customFormat="1" ht="16.5" customHeight="1">
      <c r="A232" s="39"/>
      <c r="B232" s="40"/>
      <c r="C232" s="267" t="s">
        <v>517</v>
      </c>
      <c r="D232" s="267" t="s">
        <v>307</v>
      </c>
      <c r="E232" s="268" t="s">
        <v>3724</v>
      </c>
      <c r="F232" s="269" t="s">
        <v>3725</v>
      </c>
      <c r="G232" s="270" t="s">
        <v>358</v>
      </c>
      <c r="H232" s="271">
        <v>102</v>
      </c>
      <c r="I232" s="272"/>
      <c r="J232" s="273">
        <f>ROUND(I232*H232,2)</f>
        <v>0</v>
      </c>
      <c r="K232" s="274"/>
      <c r="L232" s="275"/>
      <c r="M232" s="276" t="s">
        <v>19</v>
      </c>
      <c r="N232" s="277" t="s">
        <v>44</v>
      </c>
      <c r="O232" s="85"/>
      <c r="P232" s="224">
        <f>O232*H232</f>
        <v>0</v>
      </c>
      <c r="Q232" s="224">
        <v>0</v>
      </c>
      <c r="R232" s="224">
        <f>Q232*H232</f>
        <v>0</v>
      </c>
      <c r="S232" s="224">
        <v>0</v>
      </c>
      <c r="T232" s="225">
        <f>S232*H232</f>
        <v>0</v>
      </c>
      <c r="U232" s="39"/>
      <c r="V232" s="39"/>
      <c r="W232" s="39"/>
      <c r="X232" s="39"/>
      <c r="Y232" s="39"/>
      <c r="Z232" s="39"/>
      <c r="AA232" s="39"/>
      <c r="AB232" s="39"/>
      <c r="AC232" s="39"/>
      <c r="AD232" s="39"/>
      <c r="AE232" s="39"/>
      <c r="AR232" s="226" t="s">
        <v>239</v>
      </c>
      <c r="AT232" s="226" t="s">
        <v>307</v>
      </c>
      <c r="AU232" s="226" t="s">
        <v>83</v>
      </c>
      <c r="AY232" s="18" t="s">
        <v>175</v>
      </c>
      <c r="BE232" s="227">
        <f>IF(N232="základní",J232,0)</f>
        <v>0</v>
      </c>
      <c r="BF232" s="227">
        <f>IF(N232="snížená",J232,0)</f>
        <v>0</v>
      </c>
      <c r="BG232" s="227">
        <f>IF(N232="zákl. přenesená",J232,0)</f>
        <v>0</v>
      </c>
      <c r="BH232" s="227">
        <f>IF(N232="sníž. přenesená",J232,0)</f>
        <v>0</v>
      </c>
      <c r="BI232" s="227">
        <f>IF(N232="nulová",J232,0)</f>
        <v>0</v>
      </c>
      <c r="BJ232" s="18" t="s">
        <v>81</v>
      </c>
      <c r="BK232" s="227">
        <f>ROUND(I232*H232,2)</f>
        <v>0</v>
      </c>
      <c r="BL232" s="18" t="s">
        <v>181</v>
      </c>
      <c r="BM232" s="226" t="s">
        <v>3726</v>
      </c>
    </row>
    <row r="233" spans="1:65" s="2" customFormat="1" ht="21.75" customHeight="1">
      <c r="A233" s="39"/>
      <c r="B233" s="40"/>
      <c r="C233" s="267" t="s">
        <v>522</v>
      </c>
      <c r="D233" s="267" t="s">
        <v>307</v>
      </c>
      <c r="E233" s="268" t="s">
        <v>3727</v>
      </c>
      <c r="F233" s="269" t="s">
        <v>3728</v>
      </c>
      <c r="G233" s="270" t="s">
        <v>358</v>
      </c>
      <c r="H233" s="271">
        <v>102</v>
      </c>
      <c r="I233" s="272"/>
      <c r="J233" s="273">
        <f>ROUND(I233*H233,2)</f>
        <v>0</v>
      </c>
      <c r="K233" s="274"/>
      <c r="L233" s="275"/>
      <c r="M233" s="276" t="s">
        <v>19</v>
      </c>
      <c r="N233" s="277" t="s">
        <v>44</v>
      </c>
      <c r="O233" s="85"/>
      <c r="P233" s="224">
        <f>O233*H233</f>
        <v>0</v>
      </c>
      <c r="Q233" s="224">
        <v>0.0025</v>
      </c>
      <c r="R233" s="224">
        <f>Q233*H233</f>
        <v>0.255</v>
      </c>
      <c r="S233" s="224">
        <v>0</v>
      </c>
      <c r="T233" s="225">
        <f>S233*H233</f>
        <v>0</v>
      </c>
      <c r="U233" s="39"/>
      <c r="V233" s="39"/>
      <c r="W233" s="39"/>
      <c r="X233" s="39"/>
      <c r="Y233" s="39"/>
      <c r="Z233" s="39"/>
      <c r="AA233" s="39"/>
      <c r="AB233" s="39"/>
      <c r="AC233" s="39"/>
      <c r="AD233" s="39"/>
      <c r="AE233" s="39"/>
      <c r="AR233" s="226" t="s">
        <v>239</v>
      </c>
      <c r="AT233" s="226" t="s">
        <v>307</v>
      </c>
      <c r="AU233" s="226" t="s">
        <v>83</v>
      </c>
      <c r="AY233" s="18" t="s">
        <v>175</v>
      </c>
      <c r="BE233" s="227">
        <f>IF(N233="základní",J233,0)</f>
        <v>0</v>
      </c>
      <c r="BF233" s="227">
        <f>IF(N233="snížená",J233,0)</f>
        <v>0</v>
      </c>
      <c r="BG233" s="227">
        <f>IF(N233="zákl. přenesená",J233,0)</f>
        <v>0</v>
      </c>
      <c r="BH233" s="227">
        <f>IF(N233="sníž. přenesená",J233,0)</f>
        <v>0</v>
      </c>
      <c r="BI233" s="227">
        <f>IF(N233="nulová",J233,0)</f>
        <v>0</v>
      </c>
      <c r="BJ233" s="18" t="s">
        <v>81</v>
      </c>
      <c r="BK233" s="227">
        <f>ROUND(I233*H233,2)</f>
        <v>0</v>
      </c>
      <c r="BL233" s="18" t="s">
        <v>181</v>
      </c>
      <c r="BM233" s="226" t="s">
        <v>3729</v>
      </c>
    </row>
    <row r="234" spans="1:51" s="13" customFormat="1" ht="12">
      <c r="A234" s="13"/>
      <c r="B234" s="233"/>
      <c r="C234" s="234"/>
      <c r="D234" s="235" t="s">
        <v>189</v>
      </c>
      <c r="E234" s="236" t="s">
        <v>19</v>
      </c>
      <c r="F234" s="237" t="s">
        <v>3723</v>
      </c>
      <c r="G234" s="234"/>
      <c r="H234" s="238">
        <v>6</v>
      </c>
      <c r="I234" s="239"/>
      <c r="J234" s="234"/>
      <c r="K234" s="234"/>
      <c r="L234" s="240"/>
      <c r="M234" s="241"/>
      <c r="N234" s="242"/>
      <c r="O234" s="242"/>
      <c r="P234" s="242"/>
      <c r="Q234" s="242"/>
      <c r="R234" s="242"/>
      <c r="S234" s="242"/>
      <c r="T234" s="243"/>
      <c r="U234" s="13"/>
      <c r="V234" s="13"/>
      <c r="W234" s="13"/>
      <c r="X234" s="13"/>
      <c r="Y234" s="13"/>
      <c r="Z234" s="13"/>
      <c r="AA234" s="13"/>
      <c r="AB234" s="13"/>
      <c r="AC234" s="13"/>
      <c r="AD234" s="13"/>
      <c r="AE234" s="13"/>
      <c r="AT234" s="244" t="s">
        <v>189</v>
      </c>
      <c r="AU234" s="244" t="s">
        <v>83</v>
      </c>
      <c r="AV234" s="13" t="s">
        <v>83</v>
      </c>
      <c r="AW234" s="13" t="s">
        <v>35</v>
      </c>
      <c r="AX234" s="13" t="s">
        <v>73</v>
      </c>
      <c r="AY234" s="244" t="s">
        <v>175</v>
      </c>
    </row>
    <row r="235" spans="1:51" s="13" customFormat="1" ht="12">
      <c r="A235" s="13"/>
      <c r="B235" s="233"/>
      <c r="C235" s="234"/>
      <c r="D235" s="235" t="s">
        <v>189</v>
      </c>
      <c r="E235" s="236" t="s">
        <v>19</v>
      </c>
      <c r="F235" s="237" t="s">
        <v>3730</v>
      </c>
      <c r="G235" s="234"/>
      <c r="H235" s="238">
        <v>96</v>
      </c>
      <c r="I235" s="239"/>
      <c r="J235" s="234"/>
      <c r="K235" s="234"/>
      <c r="L235" s="240"/>
      <c r="M235" s="241"/>
      <c r="N235" s="242"/>
      <c r="O235" s="242"/>
      <c r="P235" s="242"/>
      <c r="Q235" s="242"/>
      <c r="R235" s="242"/>
      <c r="S235" s="242"/>
      <c r="T235" s="243"/>
      <c r="U235" s="13"/>
      <c r="V235" s="13"/>
      <c r="W235" s="13"/>
      <c r="X235" s="13"/>
      <c r="Y235" s="13"/>
      <c r="Z235" s="13"/>
      <c r="AA235" s="13"/>
      <c r="AB235" s="13"/>
      <c r="AC235" s="13"/>
      <c r="AD235" s="13"/>
      <c r="AE235" s="13"/>
      <c r="AT235" s="244" t="s">
        <v>189</v>
      </c>
      <c r="AU235" s="244" t="s">
        <v>83</v>
      </c>
      <c r="AV235" s="13" t="s">
        <v>83</v>
      </c>
      <c r="AW235" s="13" t="s">
        <v>35</v>
      </c>
      <c r="AX235" s="13" t="s">
        <v>73</v>
      </c>
      <c r="AY235" s="244" t="s">
        <v>175</v>
      </c>
    </row>
    <row r="236" spans="1:51" s="14" customFormat="1" ht="12">
      <c r="A236" s="14"/>
      <c r="B236" s="245"/>
      <c r="C236" s="246"/>
      <c r="D236" s="235" t="s">
        <v>189</v>
      </c>
      <c r="E236" s="247" t="s">
        <v>19</v>
      </c>
      <c r="F236" s="248" t="s">
        <v>198</v>
      </c>
      <c r="G236" s="246"/>
      <c r="H236" s="249">
        <v>102</v>
      </c>
      <c r="I236" s="250"/>
      <c r="J236" s="246"/>
      <c r="K236" s="246"/>
      <c r="L236" s="251"/>
      <c r="M236" s="252"/>
      <c r="N236" s="253"/>
      <c r="O236" s="253"/>
      <c r="P236" s="253"/>
      <c r="Q236" s="253"/>
      <c r="R236" s="253"/>
      <c r="S236" s="253"/>
      <c r="T236" s="254"/>
      <c r="U236" s="14"/>
      <c r="V236" s="14"/>
      <c r="W236" s="14"/>
      <c r="X236" s="14"/>
      <c r="Y236" s="14"/>
      <c r="Z236" s="14"/>
      <c r="AA236" s="14"/>
      <c r="AB236" s="14"/>
      <c r="AC236" s="14"/>
      <c r="AD236" s="14"/>
      <c r="AE236" s="14"/>
      <c r="AT236" s="255" t="s">
        <v>189</v>
      </c>
      <c r="AU236" s="255" t="s">
        <v>83</v>
      </c>
      <c r="AV236" s="14" t="s">
        <v>181</v>
      </c>
      <c r="AW236" s="14" t="s">
        <v>35</v>
      </c>
      <c r="AX236" s="14" t="s">
        <v>81</v>
      </c>
      <c r="AY236" s="255" t="s">
        <v>175</v>
      </c>
    </row>
    <row r="237" spans="1:65" s="2" customFormat="1" ht="24.15" customHeight="1">
      <c r="A237" s="39"/>
      <c r="B237" s="40"/>
      <c r="C237" s="214" t="s">
        <v>526</v>
      </c>
      <c r="D237" s="214" t="s">
        <v>177</v>
      </c>
      <c r="E237" s="215" t="s">
        <v>3731</v>
      </c>
      <c r="F237" s="216" t="s">
        <v>3732</v>
      </c>
      <c r="G237" s="217" t="s">
        <v>342</v>
      </c>
      <c r="H237" s="218">
        <v>407</v>
      </c>
      <c r="I237" s="219"/>
      <c r="J237" s="220">
        <f>ROUND(I237*H237,2)</f>
        <v>0</v>
      </c>
      <c r="K237" s="221"/>
      <c r="L237" s="45"/>
      <c r="M237" s="222" t="s">
        <v>19</v>
      </c>
      <c r="N237" s="223" t="s">
        <v>44</v>
      </c>
      <c r="O237" s="85"/>
      <c r="P237" s="224">
        <f>O237*H237</f>
        <v>0</v>
      </c>
      <c r="Q237" s="224">
        <v>0</v>
      </c>
      <c r="R237" s="224">
        <f>Q237*H237</f>
        <v>0</v>
      </c>
      <c r="S237" s="224">
        <v>0</v>
      </c>
      <c r="T237" s="225">
        <f>S237*H237</f>
        <v>0</v>
      </c>
      <c r="U237" s="39"/>
      <c r="V237" s="39"/>
      <c r="W237" s="39"/>
      <c r="X237" s="39"/>
      <c r="Y237" s="39"/>
      <c r="Z237" s="39"/>
      <c r="AA237" s="39"/>
      <c r="AB237" s="39"/>
      <c r="AC237" s="39"/>
      <c r="AD237" s="39"/>
      <c r="AE237" s="39"/>
      <c r="AR237" s="226" t="s">
        <v>181</v>
      </c>
      <c r="AT237" s="226" t="s">
        <v>177</v>
      </c>
      <c r="AU237" s="226" t="s">
        <v>83</v>
      </c>
      <c r="AY237" s="18" t="s">
        <v>175</v>
      </c>
      <c r="BE237" s="227">
        <f>IF(N237="základní",J237,0)</f>
        <v>0</v>
      </c>
      <c r="BF237" s="227">
        <f>IF(N237="snížená",J237,0)</f>
        <v>0</v>
      </c>
      <c r="BG237" s="227">
        <f>IF(N237="zákl. přenesená",J237,0)</f>
        <v>0</v>
      </c>
      <c r="BH237" s="227">
        <f>IF(N237="sníž. přenesená",J237,0)</f>
        <v>0</v>
      </c>
      <c r="BI237" s="227">
        <f>IF(N237="nulová",J237,0)</f>
        <v>0</v>
      </c>
      <c r="BJ237" s="18" t="s">
        <v>81</v>
      </c>
      <c r="BK237" s="227">
        <f>ROUND(I237*H237,2)</f>
        <v>0</v>
      </c>
      <c r="BL237" s="18" t="s">
        <v>181</v>
      </c>
      <c r="BM237" s="226" t="s">
        <v>3733</v>
      </c>
    </row>
    <row r="238" spans="1:47" s="2" customFormat="1" ht="12">
      <c r="A238" s="39"/>
      <c r="B238" s="40"/>
      <c r="C238" s="41"/>
      <c r="D238" s="228" t="s">
        <v>183</v>
      </c>
      <c r="E238" s="41"/>
      <c r="F238" s="229" t="s">
        <v>3734</v>
      </c>
      <c r="G238" s="41"/>
      <c r="H238" s="41"/>
      <c r="I238" s="230"/>
      <c r="J238" s="41"/>
      <c r="K238" s="41"/>
      <c r="L238" s="45"/>
      <c r="M238" s="231"/>
      <c r="N238" s="232"/>
      <c r="O238" s="85"/>
      <c r="P238" s="85"/>
      <c r="Q238" s="85"/>
      <c r="R238" s="85"/>
      <c r="S238" s="85"/>
      <c r="T238" s="86"/>
      <c r="U238" s="39"/>
      <c r="V238" s="39"/>
      <c r="W238" s="39"/>
      <c r="X238" s="39"/>
      <c r="Y238" s="39"/>
      <c r="Z238" s="39"/>
      <c r="AA238" s="39"/>
      <c r="AB238" s="39"/>
      <c r="AC238" s="39"/>
      <c r="AD238" s="39"/>
      <c r="AE238" s="39"/>
      <c r="AT238" s="18" t="s">
        <v>183</v>
      </c>
      <c r="AU238" s="18" t="s">
        <v>83</v>
      </c>
    </row>
    <row r="239" spans="1:51" s="13" customFormat="1" ht="12">
      <c r="A239" s="13"/>
      <c r="B239" s="233"/>
      <c r="C239" s="234"/>
      <c r="D239" s="235" t="s">
        <v>189</v>
      </c>
      <c r="E239" s="236" t="s">
        <v>19</v>
      </c>
      <c r="F239" s="237" t="s">
        <v>3735</v>
      </c>
      <c r="G239" s="234"/>
      <c r="H239" s="238">
        <v>407</v>
      </c>
      <c r="I239" s="239"/>
      <c r="J239" s="234"/>
      <c r="K239" s="234"/>
      <c r="L239" s="240"/>
      <c r="M239" s="241"/>
      <c r="N239" s="242"/>
      <c r="O239" s="242"/>
      <c r="P239" s="242"/>
      <c r="Q239" s="242"/>
      <c r="R239" s="242"/>
      <c r="S239" s="242"/>
      <c r="T239" s="243"/>
      <c r="U239" s="13"/>
      <c r="V239" s="13"/>
      <c r="W239" s="13"/>
      <c r="X239" s="13"/>
      <c r="Y239" s="13"/>
      <c r="Z239" s="13"/>
      <c r="AA239" s="13"/>
      <c r="AB239" s="13"/>
      <c r="AC239" s="13"/>
      <c r="AD239" s="13"/>
      <c r="AE239" s="13"/>
      <c r="AT239" s="244" t="s">
        <v>189</v>
      </c>
      <c r="AU239" s="244" t="s">
        <v>83</v>
      </c>
      <c r="AV239" s="13" t="s">
        <v>83</v>
      </c>
      <c r="AW239" s="13" t="s">
        <v>35</v>
      </c>
      <c r="AX239" s="13" t="s">
        <v>81</v>
      </c>
      <c r="AY239" s="244" t="s">
        <v>175</v>
      </c>
    </row>
    <row r="240" spans="1:65" s="2" customFormat="1" ht="16.5" customHeight="1">
      <c r="A240" s="39"/>
      <c r="B240" s="40"/>
      <c r="C240" s="267" t="s">
        <v>531</v>
      </c>
      <c r="D240" s="267" t="s">
        <v>307</v>
      </c>
      <c r="E240" s="268" t="s">
        <v>3736</v>
      </c>
      <c r="F240" s="269" t="s">
        <v>3737</v>
      </c>
      <c r="G240" s="270" t="s">
        <v>342</v>
      </c>
      <c r="H240" s="271">
        <v>427.35</v>
      </c>
      <c r="I240" s="272"/>
      <c r="J240" s="273">
        <f>ROUND(I240*H240,2)</f>
        <v>0</v>
      </c>
      <c r="K240" s="274"/>
      <c r="L240" s="275"/>
      <c r="M240" s="276" t="s">
        <v>19</v>
      </c>
      <c r="N240" s="277" t="s">
        <v>44</v>
      </c>
      <c r="O240" s="85"/>
      <c r="P240" s="224">
        <f>O240*H240</f>
        <v>0</v>
      </c>
      <c r="Q240" s="224">
        <v>4E-05</v>
      </c>
      <c r="R240" s="224">
        <f>Q240*H240</f>
        <v>0.017094</v>
      </c>
      <c r="S240" s="224">
        <v>0</v>
      </c>
      <c r="T240" s="225">
        <f>S240*H240</f>
        <v>0</v>
      </c>
      <c r="U240" s="39"/>
      <c r="V240" s="39"/>
      <c r="W240" s="39"/>
      <c r="X240" s="39"/>
      <c r="Y240" s="39"/>
      <c r="Z240" s="39"/>
      <c r="AA240" s="39"/>
      <c r="AB240" s="39"/>
      <c r="AC240" s="39"/>
      <c r="AD240" s="39"/>
      <c r="AE240" s="39"/>
      <c r="AR240" s="226" t="s">
        <v>239</v>
      </c>
      <c r="AT240" s="226" t="s">
        <v>307</v>
      </c>
      <c r="AU240" s="226" t="s">
        <v>83</v>
      </c>
      <c r="AY240" s="18" t="s">
        <v>175</v>
      </c>
      <c r="BE240" s="227">
        <f>IF(N240="základní",J240,0)</f>
        <v>0</v>
      </c>
      <c r="BF240" s="227">
        <f>IF(N240="snížená",J240,0)</f>
        <v>0</v>
      </c>
      <c r="BG240" s="227">
        <f>IF(N240="zákl. přenesená",J240,0)</f>
        <v>0</v>
      </c>
      <c r="BH240" s="227">
        <f>IF(N240="sníž. přenesená",J240,0)</f>
        <v>0</v>
      </c>
      <c r="BI240" s="227">
        <f>IF(N240="nulová",J240,0)</f>
        <v>0</v>
      </c>
      <c r="BJ240" s="18" t="s">
        <v>81</v>
      </c>
      <c r="BK240" s="227">
        <f>ROUND(I240*H240,2)</f>
        <v>0</v>
      </c>
      <c r="BL240" s="18" t="s">
        <v>181</v>
      </c>
      <c r="BM240" s="226" t="s">
        <v>3738</v>
      </c>
    </row>
    <row r="241" spans="1:51" s="13" customFormat="1" ht="12">
      <c r="A241" s="13"/>
      <c r="B241" s="233"/>
      <c r="C241" s="234"/>
      <c r="D241" s="235" t="s">
        <v>189</v>
      </c>
      <c r="E241" s="234"/>
      <c r="F241" s="237" t="s">
        <v>3707</v>
      </c>
      <c r="G241" s="234"/>
      <c r="H241" s="238">
        <v>427.35</v>
      </c>
      <c r="I241" s="239"/>
      <c r="J241" s="234"/>
      <c r="K241" s="234"/>
      <c r="L241" s="240"/>
      <c r="M241" s="241"/>
      <c r="N241" s="242"/>
      <c r="O241" s="242"/>
      <c r="P241" s="242"/>
      <c r="Q241" s="242"/>
      <c r="R241" s="242"/>
      <c r="S241" s="242"/>
      <c r="T241" s="243"/>
      <c r="U241" s="13"/>
      <c r="V241" s="13"/>
      <c r="W241" s="13"/>
      <c r="X241" s="13"/>
      <c r="Y241" s="13"/>
      <c r="Z241" s="13"/>
      <c r="AA241" s="13"/>
      <c r="AB241" s="13"/>
      <c r="AC241" s="13"/>
      <c r="AD241" s="13"/>
      <c r="AE241" s="13"/>
      <c r="AT241" s="244" t="s">
        <v>189</v>
      </c>
      <c r="AU241" s="244" t="s">
        <v>83</v>
      </c>
      <c r="AV241" s="13" t="s">
        <v>83</v>
      </c>
      <c r="AW241" s="13" t="s">
        <v>4</v>
      </c>
      <c r="AX241" s="13" t="s">
        <v>81</v>
      </c>
      <c r="AY241" s="244" t="s">
        <v>175</v>
      </c>
    </row>
    <row r="242" spans="1:65" s="2" customFormat="1" ht="33" customHeight="1">
      <c r="A242" s="39"/>
      <c r="B242" s="40"/>
      <c r="C242" s="214" t="s">
        <v>535</v>
      </c>
      <c r="D242" s="214" t="s">
        <v>177</v>
      </c>
      <c r="E242" s="215" t="s">
        <v>3739</v>
      </c>
      <c r="F242" s="216" t="s">
        <v>3740</v>
      </c>
      <c r="G242" s="217" t="s">
        <v>342</v>
      </c>
      <c r="H242" s="218">
        <v>407</v>
      </c>
      <c r="I242" s="219"/>
      <c r="J242" s="220">
        <f>ROUND(I242*H242,2)</f>
        <v>0</v>
      </c>
      <c r="K242" s="221"/>
      <c r="L242" s="45"/>
      <c r="M242" s="222" t="s">
        <v>19</v>
      </c>
      <c r="N242" s="223" t="s">
        <v>44</v>
      </c>
      <c r="O242" s="85"/>
      <c r="P242" s="224">
        <f>O242*H242</f>
        <v>0</v>
      </c>
      <c r="Q242" s="224">
        <v>0</v>
      </c>
      <c r="R242" s="224">
        <f>Q242*H242</f>
        <v>0</v>
      </c>
      <c r="S242" s="224">
        <v>0</v>
      </c>
      <c r="T242" s="225">
        <f>S242*H242</f>
        <v>0</v>
      </c>
      <c r="U242" s="39"/>
      <c r="V242" s="39"/>
      <c r="W242" s="39"/>
      <c r="X242" s="39"/>
      <c r="Y242" s="39"/>
      <c r="Z242" s="39"/>
      <c r="AA242" s="39"/>
      <c r="AB242" s="39"/>
      <c r="AC242" s="39"/>
      <c r="AD242" s="39"/>
      <c r="AE242" s="39"/>
      <c r="AR242" s="226" t="s">
        <v>181</v>
      </c>
      <c r="AT242" s="226" t="s">
        <v>177</v>
      </c>
      <c r="AU242" s="226" t="s">
        <v>83</v>
      </c>
      <c r="AY242" s="18" t="s">
        <v>175</v>
      </c>
      <c r="BE242" s="227">
        <f>IF(N242="základní",J242,0)</f>
        <v>0</v>
      </c>
      <c r="BF242" s="227">
        <f>IF(N242="snížená",J242,0)</f>
        <v>0</v>
      </c>
      <c r="BG242" s="227">
        <f>IF(N242="zákl. přenesená",J242,0)</f>
        <v>0</v>
      </c>
      <c r="BH242" s="227">
        <f>IF(N242="sníž. přenesená",J242,0)</f>
        <v>0</v>
      </c>
      <c r="BI242" s="227">
        <f>IF(N242="nulová",J242,0)</f>
        <v>0</v>
      </c>
      <c r="BJ242" s="18" t="s">
        <v>81</v>
      </c>
      <c r="BK242" s="227">
        <f>ROUND(I242*H242,2)</f>
        <v>0</v>
      </c>
      <c r="BL242" s="18" t="s">
        <v>181</v>
      </c>
      <c r="BM242" s="226" t="s">
        <v>3741</v>
      </c>
    </row>
    <row r="243" spans="1:47" s="2" customFormat="1" ht="12">
      <c r="A243" s="39"/>
      <c r="B243" s="40"/>
      <c r="C243" s="41"/>
      <c r="D243" s="228" t="s">
        <v>183</v>
      </c>
      <c r="E243" s="41"/>
      <c r="F243" s="229" t="s">
        <v>3742</v>
      </c>
      <c r="G243" s="41"/>
      <c r="H243" s="41"/>
      <c r="I243" s="230"/>
      <c r="J243" s="41"/>
      <c r="K243" s="41"/>
      <c r="L243" s="45"/>
      <c r="M243" s="231"/>
      <c r="N243" s="232"/>
      <c r="O243" s="85"/>
      <c r="P243" s="85"/>
      <c r="Q243" s="85"/>
      <c r="R243" s="85"/>
      <c r="S243" s="85"/>
      <c r="T243" s="86"/>
      <c r="U243" s="39"/>
      <c r="V243" s="39"/>
      <c r="W243" s="39"/>
      <c r="X243" s="39"/>
      <c r="Y243" s="39"/>
      <c r="Z243" s="39"/>
      <c r="AA243" s="39"/>
      <c r="AB243" s="39"/>
      <c r="AC243" s="39"/>
      <c r="AD243" s="39"/>
      <c r="AE243" s="39"/>
      <c r="AT243" s="18" t="s">
        <v>183</v>
      </c>
      <c r="AU243" s="18" t="s">
        <v>83</v>
      </c>
    </row>
    <row r="244" spans="1:51" s="13" customFormat="1" ht="12">
      <c r="A244" s="13"/>
      <c r="B244" s="233"/>
      <c r="C244" s="234"/>
      <c r="D244" s="235" t="s">
        <v>189</v>
      </c>
      <c r="E244" s="236" t="s">
        <v>19</v>
      </c>
      <c r="F244" s="237" t="s">
        <v>3735</v>
      </c>
      <c r="G244" s="234"/>
      <c r="H244" s="238">
        <v>407</v>
      </c>
      <c r="I244" s="239"/>
      <c r="J244" s="234"/>
      <c r="K244" s="234"/>
      <c r="L244" s="240"/>
      <c r="M244" s="241"/>
      <c r="N244" s="242"/>
      <c r="O244" s="242"/>
      <c r="P244" s="242"/>
      <c r="Q244" s="242"/>
      <c r="R244" s="242"/>
      <c r="S244" s="242"/>
      <c r="T244" s="243"/>
      <c r="U244" s="13"/>
      <c r="V244" s="13"/>
      <c r="W244" s="13"/>
      <c r="X244" s="13"/>
      <c r="Y244" s="13"/>
      <c r="Z244" s="13"/>
      <c r="AA244" s="13"/>
      <c r="AB244" s="13"/>
      <c r="AC244" s="13"/>
      <c r="AD244" s="13"/>
      <c r="AE244" s="13"/>
      <c r="AT244" s="244" t="s">
        <v>189</v>
      </c>
      <c r="AU244" s="244" t="s">
        <v>83</v>
      </c>
      <c r="AV244" s="13" t="s">
        <v>83</v>
      </c>
      <c r="AW244" s="13" t="s">
        <v>35</v>
      </c>
      <c r="AX244" s="13" t="s">
        <v>81</v>
      </c>
      <c r="AY244" s="244" t="s">
        <v>175</v>
      </c>
    </row>
    <row r="245" spans="1:63" s="12" customFormat="1" ht="22.8" customHeight="1">
      <c r="A245" s="12"/>
      <c r="B245" s="198"/>
      <c r="C245" s="199"/>
      <c r="D245" s="200" t="s">
        <v>72</v>
      </c>
      <c r="E245" s="212" t="s">
        <v>715</v>
      </c>
      <c r="F245" s="212" t="s">
        <v>716</v>
      </c>
      <c r="G245" s="199"/>
      <c r="H245" s="199"/>
      <c r="I245" s="202"/>
      <c r="J245" s="213">
        <f>BK245</f>
        <v>0</v>
      </c>
      <c r="K245" s="199"/>
      <c r="L245" s="204"/>
      <c r="M245" s="205"/>
      <c r="N245" s="206"/>
      <c r="O245" s="206"/>
      <c r="P245" s="207">
        <f>SUM(P246:P249)</f>
        <v>0</v>
      </c>
      <c r="Q245" s="206"/>
      <c r="R245" s="207">
        <f>SUM(R246:R249)</f>
        <v>0</v>
      </c>
      <c r="S245" s="206"/>
      <c r="T245" s="208">
        <f>SUM(T246:T249)</f>
        <v>0</v>
      </c>
      <c r="U245" s="12"/>
      <c r="V245" s="12"/>
      <c r="W245" s="12"/>
      <c r="X245" s="12"/>
      <c r="Y245" s="12"/>
      <c r="Z245" s="12"/>
      <c r="AA245" s="12"/>
      <c r="AB245" s="12"/>
      <c r="AC245" s="12"/>
      <c r="AD245" s="12"/>
      <c r="AE245" s="12"/>
      <c r="AR245" s="209" t="s">
        <v>81</v>
      </c>
      <c r="AT245" s="210" t="s">
        <v>72</v>
      </c>
      <c r="AU245" s="210" t="s">
        <v>81</v>
      </c>
      <c r="AY245" s="209" t="s">
        <v>175</v>
      </c>
      <c r="BK245" s="211">
        <f>SUM(BK246:BK249)</f>
        <v>0</v>
      </c>
    </row>
    <row r="246" spans="1:65" s="2" customFormat="1" ht="55.5" customHeight="1">
      <c r="A246" s="39"/>
      <c r="B246" s="40"/>
      <c r="C246" s="214" t="s">
        <v>540</v>
      </c>
      <c r="D246" s="214" t="s">
        <v>177</v>
      </c>
      <c r="E246" s="215" t="s">
        <v>3743</v>
      </c>
      <c r="F246" s="216" t="s">
        <v>3744</v>
      </c>
      <c r="G246" s="217" t="s">
        <v>281</v>
      </c>
      <c r="H246" s="218">
        <v>24.346</v>
      </c>
      <c r="I246" s="219"/>
      <c r="J246" s="220">
        <f>ROUND(I246*H246,2)</f>
        <v>0</v>
      </c>
      <c r="K246" s="221"/>
      <c r="L246" s="45"/>
      <c r="M246" s="222" t="s">
        <v>19</v>
      </c>
      <c r="N246" s="223" t="s">
        <v>44</v>
      </c>
      <c r="O246" s="85"/>
      <c r="P246" s="224">
        <f>O246*H246</f>
        <v>0</v>
      </c>
      <c r="Q246" s="224">
        <v>0</v>
      </c>
      <c r="R246" s="224">
        <f>Q246*H246</f>
        <v>0</v>
      </c>
      <c r="S246" s="224">
        <v>0</v>
      </c>
      <c r="T246" s="225">
        <f>S246*H246</f>
        <v>0</v>
      </c>
      <c r="U246" s="39"/>
      <c r="V246" s="39"/>
      <c r="W246" s="39"/>
      <c r="X246" s="39"/>
      <c r="Y246" s="39"/>
      <c r="Z246" s="39"/>
      <c r="AA246" s="39"/>
      <c r="AB246" s="39"/>
      <c r="AC246" s="39"/>
      <c r="AD246" s="39"/>
      <c r="AE246" s="39"/>
      <c r="AR246" s="226" t="s">
        <v>181</v>
      </c>
      <c r="AT246" s="226" t="s">
        <v>177</v>
      </c>
      <c r="AU246" s="226" t="s">
        <v>83</v>
      </c>
      <c r="AY246" s="18" t="s">
        <v>175</v>
      </c>
      <c r="BE246" s="227">
        <f>IF(N246="základní",J246,0)</f>
        <v>0</v>
      </c>
      <c r="BF246" s="227">
        <f>IF(N246="snížená",J246,0)</f>
        <v>0</v>
      </c>
      <c r="BG246" s="227">
        <f>IF(N246="zákl. přenesená",J246,0)</f>
        <v>0</v>
      </c>
      <c r="BH246" s="227">
        <f>IF(N246="sníž. přenesená",J246,0)</f>
        <v>0</v>
      </c>
      <c r="BI246" s="227">
        <f>IF(N246="nulová",J246,0)</f>
        <v>0</v>
      </c>
      <c r="BJ246" s="18" t="s">
        <v>81</v>
      </c>
      <c r="BK246" s="227">
        <f>ROUND(I246*H246,2)</f>
        <v>0</v>
      </c>
      <c r="BL246" s="18" t="s">
        <v>181</v>
      </c>
      <c r="BM246" s="226" t="s">
        <v>3745</v>
      </c>
    </row>
    <row r="247" spans="1:47" s="2" customFormat="1" ht="12">
      <c r="A247" s="39"/>
      <c r="B247" s="40"/>
      <c r="C247" s="41"/>
      <c r="D247" s="228" t="s">
        <v>183</v>
      </c>
      <c r="E247" s="41"/>
      <c r="F247" s="229" t="s">
        <v>3746</v>
      </c>
      <c r="G247" s="41"/>
      <c r="H247" s="41"/>
      <c r="I247" s="230"/>
      <c r="J247" s="41"/>
      <c r="K247" s="41"/>
      <c r="L247" s="45"/>
      <c r="M247" s="231"/>
      <c r="N247" s="232"/>
      <c r="O247" s="85"/>
      <c r="P247" s="85"/>
      <c r="Q247" s="85"/>
      <c r="R247" s="85"/>
      <c r="S247" s="85"/>
      <c r="T247" s="86"/>
      <c r="U247" s="39"/>
      <c r="V247" s="39"/>
      <c r="W247" s="39"/>
      <c r="X247" s="39"/>
      <c r="Y247" s="39"/>
      <c r="Z247" s="39"/>
      <c r="AA247" s="39"/>
      <c r="AB247" s="39"/>
      <c r="AC247" s="39"/>
      <c r="AD247" s="39"/>
      <c r="AE247" s="39"/>
      <c r="AT247" s="18" t="s">
        <v>183</v>
      </c>
      <c r="AU247" s="18" t="s">
        <v>83</v>
      </c>
    </row>
    <row r="248" spans="1:65" s="2" customFormat="1" ht="24.15" customHeight="1">
      <c r="A248" s="39"/>
      <c r="B248" s="40"/>
      <c r="C248" s="214" t="s">
        <v>544</v>
      </c>
      <c r="D248" s="214" t="s">
        <v>177</v>
      </c>
      <c r="E248" s="215" t="s">
        <v>3747</v>
      </c>
      <c r="F248" s="216" t="s">
        <v>3748</v>
      </c>
      <c r="G248" s="217" t="s">
        <v>281</v>
      </c>
      <c r="H248" s="218">
        <v>24.346</v>
      </c>
      <c r="I248" s="219"/>
      <c r="J248" s="220">
        <f>ROUND(I248*H248,2)</f>
        <v>0</v>
      </c>
      <c r="K248" s="221"/>
      <c r="L248" s="45"/>
      <c r="M248" s="222" t="s">
        <v>19</v>
      </c>
      <c r="N248" s="223" t="s">
        <v>44</v>
      </c>
      <c r="O248" s="85"/>
      <c r="P248" s="224">
        <f>O248*H248</f>
        <v>0</v>
      </c>
      <c r="Q248" s="224">
        <v>0</v>
      </c>
      <c r="R248" s="224">
        <f>Q248*H248</f>
        <v>0</v>
      </c>
      <c r="S248" s="224">
        <v>0</v>
      </c>
      <c r="T248" s="225">
        <f>S248*H248</f>
        <v>0</v>
      </c>
      <c r="U248" s="39"/>
      <c r="V248" s="39"/>
      <c r="W248" s="39"/>
      <c r="X248" s="39"/>
      <c r="Y248" s="39"/>
      <c r="Z248" s="39"/>
      <c r="AA248" s="39"/>
      <c r="AB248" s="39"/>
      <c r="AC248" s="39"/>
      <c r="AD248" s="39"/>
      <c r="AE248" s="39"/>
      <c r="AR248" s="226" t="s">
        <v>181</v>
      </c>
      <c r="AT248" s="226" t="s">
        <v>177</v>
      </c>
      <c r="AU248" s="226" t="s">
        <v>83</v>
      </c>
      <c r="AY248" s="18" t="s">
        <v>175</v>
      </c>
      <c r="BE248" s="227">
        <f>IF(N248="základní",J248,0)</f>
        <v>0</v>
      </c>
      <c r="BF248" s="227">
        <f>IF(N248="snížená",J248,0)</f>
        <v>0</v>
      </c>
      <c r="BG248" s="227">
        <f>IF(N248="zákl. přenesená",J248,0)</f>
        <v>0</v>
      </c>
      <c r="BH248" s="227">
        <f>IF(N248="sníž. přenesená",J248,0)</f>
        <v>0</v>
      </c>
      <c r="BI248" s="227">
        <f>IF(N248="nulová",J248,0)</f>
        <v>0</v>
      </c>
      <c r="BJ248" s="18" t="s">
        <v>81</v>
      </c>
      <c r="BK248" s="227">
        <f>ROUND(I248*H248,2)</f>
        <v>0</v>
      </c>
      <c r="BL248" s="18" t="s">
        <v>181</v>
      </c>
      <c r="BM248" s="226" t="s">
        <v>3749</v>
      </c>
    </row>
    <row r="249" spans="1:47" s="2" customFormat="1" ht="12">
      <c r="A249" s="39"/>
      <c r="B249" s="40"/>
      <c r="C249" s="41"/>
      <c r="D249" s="228" t="s">
        <v>183</v>
      </c>
      <c r="E249" s="41"/>
      <c r="F249" s="229" t="s">
        <v>3750</v>
      </c>
      <c r="G249" s="41"/>
      <c r="H249" s="41"/>
      <c r="I249" s="230"/>
      <c r="J249" s="41"/>
      <c r="K249" s="41"/>
      <c r="L249" s="45"/>
      <c r="M249" s="281"/>
      <c r="N249" s="282"/>
      <c r="O249" s="283"/>
      <c r="P249" s="283"/>
      <c r="Q249" s="283"/>
      <c r="R249" s="283"/>
      <c r="S249" s="283"/>
      <c r="T249" s="284"/>
      <c r="U249" s="39"/>
      <c r="V249" s="39"/>
      <c r="W249" s="39"/>
      <c r="X249" s="39"/>
      <c r="Y249" s="39"/>
      <c r="Z249" s="39"/>
      <c r="AA249" s="39"/>
      <c r="AB249" s="39"/>
      <c r="AC249" s="39"/>
      <c r="AD249" s="39"/>
      <c r="AE249" s="39"/>
      <c r="AT249" s="18" t="s">
        <v>183</v>
      </c>
      <c r="AU249" s="18" t="s">
        <v>83</v>
      </c>
    </row>
    <row r="250" spans="1:31" s="2" customFormat="1" ht="6.95" customHeight="1">
      <c r="A250" s="39"/>
      <c r="B250" s="60"/>
      <c r="C250" s="61"/>
      <c r="D250" s="61"/>
      <c r="E250" s="61"/>
      <c r="F250" s="61"/>
      <c r="G250" s="61"/>
      <c r="H250" s="61"/>
      <c r="I250" s="61"/>
      <c r="J250" s="61"/>
      <c r="K250" s="61"/>
      <c r="L250" s="45"/>
      <c r="M250" s="39"/>
      <c r="O250" s="39"/>
      <c r="P250" s="39"/>
      <c r="Q250" s="39"/>
      <c r="R250" s="39"/>
      <c r="S250" s="39"/>
      <c r="T250" s="39"/>
      <c r="U250" s="39"/>
      <c r="V250" s="39"/>
      <c r="W250" s="39"/>
      <c r="X250" s="39"/>
      <c r="Y250" s="39"/>
      <c r="Z250" s="39"/>
      <c r="AA250" s="39"/>
      <c r="AB250" s="39"/>
      <c r="AC250" s="39"/>
      <c r="AD250" s="39"/>
      <c r="AE250" s="39"/>
    </row>
  </sheetData>
  <sheetProtection password="CC35" sheet="1" objects="1" scenarios="1" formatColumns="0" formatRows="0" autoFilter="0"/>
  <autoFilter ref="C83:K249"/>
  <mergeCells count="9">
    <mergeCell ref="E7:H7"/>
    <mergeCell ref="E9:H9"/>
    <mergeCell ref="E18:H18"/>
    <mergeCell ref="E27:H27"/>
    <mergeCell ref="E48:H48"/>
    <mergeCell ref="E50:H50"/>
    <mergeCell ref="E74:H74"/>
    <mergeCell ref="E76:H76"/>
    <mergeCell ref="L2:V2"/>
  </mergeCells>
  <hyperlinks>
    <hyperlink ref="F88" r:id="rId1" display="https://podminky.urs.cz/item/CS_URS_2023_01/111151221"/>
    <hyperlink ref="F91" r:id="rId2" display="https://podminky.urs.cz/item/CS_URS_2023_01/119005131"/>
    <hyperlink ref="F93" r:id="rId3" display="https://podminky.urs.cz/item/CS_URS_2022_01/131251100"/>
    <hyperlink ref="F98" r:id="rId4" display="https://podminky.urs.cz/item/CS_URS_2022_01/174111101"/>
    <hyperlink ref="F103" r:id="rId5" display="https://podminky.urs.cz/item/CS_URS_2023_01/181151321"/>
    <hyperlink ref="F105" r:id="rId6" display="https://podminky.urs.cz/item/CS_URS_2023_01/181451131"/>
    <hyperlink ref="F109" r:id="rId7" display="https://podminky.urs.cz/item/CS_URS_2022_01/182311124"/>
    <hyperlink ref="F111" r:id="rId8" display="https://podminky.urs.cz/item/CS_URS_2022_01/184102311"/>
    <hyperlink ref="F128" r:id="rId9" display="https://podminky.urs.cz/item/CS_URS_2023_01/184801131"/>
    <hyperlink ref="F132" r:id="rId10" display="https://podminky.urs.cz/item/CS_URS_2023_01/184803111"/>
    <hyperlink ref="F134" r:id="rId11" display="https://podminky.urs.cz/item/CS_URS_2022_01/184911311"/>
    <hyperlink ref="F138" r:id="rId12" display="https://podminky.urs.cz/item/CS_URS_2022_01/184911421"/>
    <hyperlink ref="F142" r:id="rId13" display="https://podminky.urs.cz/item/CS_URS_2023_01/185802113"/>
    <hyperlink ref="F152" r:id="rId14" display="https://podminky.urs.cz/item/CS_URS_2023_01/185803111"/>
    <hyperlink ref="F154" r:id="rId15" display="https://podminky.urs.cz/item/CS_URS_2023_01/185803211"/>
    <hyperlink ref="F156" r:id="rId16" display="https://podminky.urs.cz/item/CS_URS_2023_01/185804215"/>
    <hyperlink ref="F158" r:id="rId17" display="https://podminky.urs.cz/item/CS_URS_2023_01/185804416"/>
    <hyperlink ref="F160" r:id="rId18" display="https://podminky.urs.cz/item/CS_URS_2023_01/185804426"/>
    <hyperlink ref="F162" r:id="rId19" display="https://podminky.urs.cz/item/CS_URS_2023_01/185804514"/>
    <hyperlink ref="F166" r:id="rId20" display="https://podminky.urs.cz/item/CS_URS_2023_01/185811221"/>
    <hyperlink ref="F168" r:id="rId21" display="https://podminky.urs.cz/item/CS_URS_2023_01/185851121"/>
    <hyperlink ref="F179" r:id="rId22" display="https://podminky.urs.cz/item/CS_URS_2022_01/233211115"/>
    <hyperlink ref="F181" r:id="rId23" display="https://podminky.urs.cz/item/CS_URS_2022_01/275313611"/>
    <hyperlink ref="F186" r:id="rId24" display="https://podminky.urs.cz/item/CS_URS_2022_01/275351121"/>
    <hyperlink ref="F191" r:id="rId25" display="https://podminky.urs.cz/item/CS_URS_2022_01/275351122"/>
    <hyperlink ref="F194" r:id="rId26" display="https://podminky.urs.cz/item/CS_URS_2022_01/338171124"/>
    <hyperlink ref="F197" r:id="rId27" display="https://podminky.urs.cz/item/CS_URS_2022_01/338171125"/>
    <hyperlink ref="F201" r:id="rId28" display="https://podminky.urs.cz/item/CS_URS_2022_01/348121221"/>
    <hyperlink ref="F211" r:id="rId29" display="https://podminky.urs.cz/item/CS_URS_2022_01/348172117"/>
    <hyperlink ref="F216" r:id="rId30" display="https://podminky.urs.cz/item/CS_URS_2022_01/348401130"/>
    <hyperlink ref="F238" r:id="rId31" display="https://podminky.urs.cz/item/CS_URS_2022_01/348401350"/>
    <hyperlink ref="F243" r:id="rId32" display="https://podminky.urs.cz/item/CS_URS_2022_01/348401360"/>
    <hyperlink ref="F247" r:id="rId33" display="https://podminky.urs.cz/item/CS_URS_2022_01/998232110"/>
    <hyperlink ref="F249" r:id="rId34" display="https://podminky.urs.cz/item/CS_URS_2022_01/99823212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5"/>
</worksheet>
</file>

<file path=xl/worksheets/sheet18.xml><?xml version="1.0" encoding="utf-8"?>
<worksheet xmlns="http://schemas.openxmlformats.org/spreadsheetml/2006/main" xmlns:r="http://schemas.openxmlformats.org/officeDocument/2006/relationships">
  <sheetPr>
    <pageSetUpPr fitToPage="1"/>
  </sheetPr>
  <dimension ref="A2:BM1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133</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3751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ROUND(J85,2)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ROUND((SUM(BE85:BE156)),2)</f>
        <v>0</v>
      </c>
      <c r="G33" s="39"/>
      <c r="H33" s="39"/>
      <c r="I33" s="158">
        <v>0.21</v>
      </c>
      <c r="J33" s="157">
        <f>ROUND(((SUM(BE85:BE156))*I33),2)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ROUND((SUM(BF85:BF156)),2)</f>
        <v>0</v>
      </c>
      <c r="G34" s="39"/>
      <c r="H34" s="39"/>
      <c r="I34" s="158">
        <v>0.15</v>
      </c>
      <c r="J34" s="157">
        <f>ROUND(((SUM(BF85:BF156))*I34),2)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ROUND((SUM(BG85:BG156)),2)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ROUND((SUM(BH85:BH156)),2)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ROUND((SUM(BI85:BI156)),2)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04 - Mostní váha</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J85</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J86</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J87</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J113</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151</v>
      </c>
      <c r="E63" s="183"/>
      <c r="F63" s="183"/>
      <c r="G63" s="183"/>
      <c r="H63" s="183"/>
      <c r="I63" s="183"/>
      <c r="J63" s="184">
        <f>J129</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3752</v>
      </c>
      <c r="E64" s="183"/>
      <c r="F64" s="183"/>
      <c r="G64" s="183"/>
      <c r="H64" s="183"/>
      <c r="I64" s="183"/>
      <c r="J64" s="184">
        <f>J141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155</v>
      </c>
      <c r="E65" s="183"/>
      <c r="F65" s="183"/>
      <c r="G65" s="183"/>
      <c r="H65" s="183"/>
      <c r="I65" s="183"/>
      <c r="J65" s="184">
        <f>J153</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160</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Kylešovice - sběrný dvůr</v>
      </c>
      <c r="F75" s="33"/>
      <c r="G75" s="33"/>
      <c r="H75" s="33"/>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141</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E9</f>
        <v>SO 04 - Mostní váha</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Kylešovice</v>
      </c>
      <c r="G79" s="41"/>
      <c r="H79" s="41"/>
      <c r="I79" s="33" t="s">
        <v>23</v>
      </c>
      <c r="J79" s="73" t="str">
        <f>IF(J12="","",J12)</f>
        <v>1. 2. 2023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statutární město Opava, Horní náměstí 69, Opava</v>
      </c>
      <c r="G81" s="41"/>
      <c r="H81" s="41"/>
      <c r="I81" s="33" t="s">
        <v>32</v>
      </c>
      <c r="J81" s="37" t="str">
        <f>E21</f>
        <v>Agroprojekt Jihlava, spol. s.r.o.</v>
      </c>
      <c r="K81" s="41"/>
      <c r="L81" s="145"/>
      <c r="S81" s="39"/>
      <c r="T81" s="39"/>
      <c r="U81" s="39"/>
      <c r="V81" s="39"/>
      <c r="W81" s="39"/>
      <c r="X81" s="39"/>
      <c r="Y81" s="39"/>
      <c r="Z81" s="39"/>
      <c r="AA81" s="39"/>
      <c r="AB81" s="39"/>
      <c r="AC81" s="39"/>
      <c r="AD81" s="39"/>
      <c r="AE81" s="39"/>
    </row>
    <row r="82" spans="1:31" s="2" customFormat="1" ht="25.65" customHeight="1">
      <c r="A82" s="39"/>
      <c r="B82" s="40"/>
      <c r="C82" s="33" t="s">
        <v>30</v>
      </c>
      <c r="D82" s="41"/>
      <c r="E82" s="41"/>
      <c r="F82" s="28" t="str">
        <f>IF(E18="","",E18)</f>
        <v>Vyplň údaj</v>
      </c>
      <c r="G82" s="41"/>
      <c r="H82" s="41"/>
      <c r="I82" s="33" t="s">
        <v>36</v>
      </c>
      <c r="J82" s="37" t="str">
        <f>E24</f>
        <v>Agroprojekt Jihlava, spol. s.r.o.</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161</v>
      </c>
      <c r="D84" s="189" t="s">
        <v>58</v>
      </c>
      <c r="E84" s="189" t="s">
        <v>54</v>
      </c>
      <c r="F84" s="189" t="s">
        <v>55</v>
      </c>
      <c r="G84" s="189" t="s">
        <v>162</v>
      </c>
      <c r="H84" s="189" t="s">
        <v>163</v>
      </c>
      <c r="I84" s="189" t="s">
        <v>164</v>
      </c>
      <c r="J84" s="190" t="s">
        <v>145</v>
      </c>
      <c r="K84" s="191" t="s">
        <v>165</v>
      </c>
      <c r="L84" s="192"/>
      <c r="M84" s="93" t="s">
        <v>19</v>
      </c>
      <c r="N84" s="94" t="s">
        <v>43</v>
      </c>
      <c r="O84" s="94" t="s">
        <v>166</v>
      </c>
      <c r="P84" s="94" t="s">
        <v>167</v>
      </c>
      <c r="Q84" s="94" t="s">
        <v>168</v>
      </c>
      <c r="R84" s="94" t="s">
        <v>169</v>
      </c>
      <c r="S84" s="94" t="s">
        <v>170</v>
      </c>
      <c r="T84" s="95" t="s">
        <v>171</v>
      </c>
      <c r="U84" s="186"/>
      <c r="V84" s="186"/>
      <c r="W84" s="186"/>
      <c r="X84" s="186"/>
      <c r="Y84" s="186"/>
      <c r="Z84" s="186"/>
      <c r="AA84" s="186"/>
      <c r="AB84" s="186"/>
      <c r="AC84" s="186"/>
      <c r="AD84" s="186"/>
      <c r="AE84" s="186"/>
    </row>
    <row r="85" spans="1:63" s="2" customFormat="1" ht="22.8" customHeight="1">
      <c r="A85" s="39"/>
      <c r="B85" s="40"/>
      <c r="C85" s="100" t="s">
        <v>172</v>
      </c>
      <c r="D85" s="41"/>
      <c r="E85" s="41"/>
      <c r="F85" s="41"/>
      <c r="G85" s="41"/>
      <c r="H85" s="41"/>
      <c r="I85" s="41"/>
      <c r="J85" s="193">
        <f>BK85</f>
        <v>0</v>
      </c>
      <c r="K85" s="41"/>
      <c r="L85" s="45"/>
      <c r="M85" s="96"/>
      <c r="N85" s="194"/>
      <c r="O85" s="97"/>
      <c r="P85" s="195">
        <f>P86</f>
        <v>0</v>
      </c>
      <c r="Q85" s="97"/>
      <c r="R85" s="195">
        <f>R86</f>
        <v>2.09167104</v>
      </c>
      <c r="S85" s="97"/>
      <c r="T85" s="196">
        <f>T86</f>
        <v>0</v>
      </c>
      <c r="U85" s="39"/>
      <c r="V85" s="39"/>
      <c r="W85" s="39"/>
      <c r="X85" s="39"/>
      <c r="Y85" s="39"/>
      <c r="Z85" s="39"/>
      <c r="AA85" s="39"/>
      <c r="AB85" s="39"/>
      <c r="AC85" s="39"/>
      <c r="AD85" s="39"/>
      <c r="AE85" s="39"/>
      <c r="AT85" s="18" t="s">
        <v>72</v>
      </c>
      <c r="AU85" s="18" t="s">
        <v>146</v>
      </c>
      <c r="BK85" s="197">
        <f>BK86</f>
        <v>0</v>
      </c>
    </row>
    <row r="86" spans="1:63" s="12" customFormat="1" ht="25.9" customHeight="1">
      <c r="A86" s="12"/>
      <c r="B86" s="198"/>
      <c r="C86" s="199"/>
      <c r="D86" s="200" t="s">
        <v>72</v>
      </c>
      <c r="E86" s="201" t="s">
        <v>173</v>
      </c>
      <c r="F86" s="201" t="s">
        <v>174</v>
      </c>
      <c r="G86" s="199"/>
      <c r="H86" s="199"/>
      <c r="I86" s="202"/>
      <c r="J86" s="203">
        <f>BK86</f>
        <v>0</v>
      </c>
      <c r="K86" s="199"/>
      <c r="L86" s="204"/>
      <c r="M86" s="205"/>
      <c r="N86" s="206"/>
      <c r="O86" s="206"/>
      <c r="P86" s="207">
        <f>P87+P113+P129+P141+P153</f>
        <v>0</v>
      </c>
      <c r="Q86" s="206"/>
      <c r="R86" s="207">
        <f>R87+R113+R129+R141+R153</f>
        <v>2.09167104</v>
      </c>
      <c r="S86" s="206"/>
      <c r="T86" s="208">
        <f>T87+T113+T129+T141+T153</f>
        <v>0</v>
      </c>
      <c r="U86" s="12"/>
      <c r="V86" s="12"/>
      <c r="W86" s="12"/>
      <c r="X86" s="12"/>
      <c r="Y86" s="12"/>
      <c r="Z86" s="12"/>
      <c r="AA86" s="12"/>
      <c r="AB86" s="12"/>
      <c r="AC86" s="12"/>
      <c r="AD86" s="12"/>
      <c r="AE86" s="12"/>
      <c r="AR86" s="209" t="s">
        <v>81</v>
      </c>
      <c r="AT86" s="210" t="s">
        <v>72</v>
      </c>
      <c r="AU86" s="210" t="s">
        <v>73</v>
      </c>
      <c r="AY86" s="209" t="s">
        <v>175</v>
      </c>
      <c r="BK86" s="211">
        <f>BK87+BK113+BK129+BK141+BK153</f>
        <v>0</v>
      </c>
    </row>
    <row r="87" spans="1:63" s="12" customFormat="1" ht="22.8" customHeight="1">
      <c r="A87" s="12"/>
      <c r="B87" s="198"/>
      <c r="C87" s="199"/>
      <c r="D87" s="200" t="s">
        <v>72</v>
      </c>
      <c r="E87" s="212" t="s">
        <v>81</v>
      </c>
      <c r="F87" s="212" t="s">
        <v>176</v>
      </c>
      <c r="G87" s="199"/>
      <c r="H87" s="199"/>
      <c r="I87" s="202"/>
      <c r="J87" s="213">
        <f>BK87</f>
        <v>0</v>
      </c>
      <c r="K87" s="199"/>
      <c r="L87" s="204"/>
      <c r="M87" s="205"/>
      <c r="N87" s="206"/>
      <c r="O87" s="206"/>
      <c r="P87" s="207">
        <f>SUM(P88:P112)</f>
        <v>0</v>
      </c>
      <c r="Q87" s="206"/>
      <c r="R87" s="207">
        <f>SUM(R88:R112)</f>
        <v>0</v>
      </c>
      <c r="S87" s="206"/>
      <c r="T87" s="208">
        <f>SUM(T88:T112)</f>
        <v>0</v>
      </c>
      <c r="U87" s="12"/>
      <c r="V87" s="12"/>
      <c r="W87" s="12"/>
      <c r="X87" s="12"/>
      <c r="Y87" s="12"/>
      <c r="Z87" s="12"/>
      <c r="AA87" s="12"/>
      <c r="AB87" s="12"/>
      <c r="AC87" s="12"/>
      <c r="AD87" s="12"/>
      <c r="AE87" s="12"/>
      <c r="AR87" s="209" t="s">
        <v>81</v>
      </c>
      <c r="AT87" s="210" t="s">
        <v>72</v>
      </c>
      <c r="AU87" s="210" t="s">
        <v>81</v>
      </c>
      <c r="AY87" s="209" t="s">
        <v>175</v>
      </c>
      <c r="BK87" s="211">
        <f>SUM(BK88:BK112)</f>
        <v>0</v>
      </c>
    </row>
    <row r="88" spans="1:65" s="2" customFormat="1" ht="24.15" customHeight="1">
      <c r="A88" s="39"/>
      <c r="B88" s="40"/>
      <c r="C88" s="214" t="s">
        <v>81</v>
      </c>
      <c r="D88" s="214" t="s">
        <v>177</v>
      </c>
      <c r="E88" s="215" t="s">
        <v>754</v>
      </c>
      <c r="F88" s="216" t="s">
        <v>755</v>
      </c>
      <c r="G88" s="217" t="s">
        <v>180</v>
      </c>
      <c r="H88" s="218">
        <v>40.25</v>
      </c>
      <c r="I88" s="219"/>
      <c r="J88" s="220">
        <f>ROUND(I88*H88,2)</f>
        <v>0</v>
      </c>
      <c r="K88" s="221"/>
      <c r="L88" s="45"/>
      <c r="M88" s="222" t="s">
        <v>19</v>
      </c>
      <c r="N88" s="223" t="s">
        <v>44</v>
      </c>
      <c r="O88" s="85"/>
      <c r="P88" s="224">
        <f>O88*H88</f>
        <v>0</v>
      </c>
      <c r="Q88" s="224">
        <v>0</v>
      </c>
      <c r="R88" s="224">
        <f>Q88*H88</f>
        <v>0</v>
      </c>
      <c r="S88" s="224">
        <v>0</v>
      </c>
      <c r="T88" s="225">
        <f>S88*H88</f>
        <v>0</v>
      </c>
      <c r="U88" s="39"/>
      <c r="V88" s="39"/>
      <c r="W88" s="39"/>
      <c r="X88" s="39"/>
      <c r="Y88" s="39"/>
      <c r="Z88" s="39"/>
      <c r="AA88" s="39"/>
      <c r="AB88" s="39"/>
      <c r="AC88" s="39"/>
      <c r="AD88" s="39"/>
      <c r="AE88" s="39"/>
      <c r="AR88" s="226" t="s">
        <v>181</v>
      </c>
      <c r="AT88" s="226" t="s">
        <v>177</v>
      </c>
      <c r="AU88" s="226" t="s">
        <v>83</v>
      </c>
      <c r="AY88" s="18" t="s">
        <v>175</v>
      </c>
      <c r="BE88" s="227">
        <f>IF(N88="základní",J88,0)</f>
        <v>0</v>
      </c>
      <c r="BF88" s="227">
        <f>IF(N88="snížená",J88,0)</f>
        <v>0</v>
      </c>
      <c r="BG88" s="227">
        <f>IF(N88="zákl. přenesená",J88,0)</f>
        <v>0</v>
      </c>
      <c r="BH88" s="227">
        <f>IF(N88="sníž. přenesená",J88,0)</f>
        <v>0</v>
      </c>
      <c r="BI88" s="227">
        <f>IF(N88="nulová",J88,0)</f>
        <v>0</v>
      </c>
      <c r="BJ88" s="18" t="s">
        <v>81</v>
      </c>
      <c r="BK88" s="227">
        <f>ROUND(I88*H88,2)</f>
        <v>0</v>
      </c>
      <c r="BL88" s="18" t="s">
        <v>181</v>
      </c>
      <c r="BM88" s="226" t="s">
        <v>3753</v>
      </c>
    </row>
    <row r="89" spans="1:47" s="2" customFormat="1" ht="12">
      <c r="A89" s="39"/>
      <c r="B89" s="40"/>
      <c r="C89" s="41"/>
      <c r="D89" s="228" t="s">
        <v>183</v>
      </c>
      <c r="E89" s="41"/>
      <c r="F89" s="229" t="s">
        <v>757</v>
      </c>
      <c r="G89" s="41"/>
      <c r="H89" s="41"/>
      <c r="I89" s="230"/>
      <c r="J89" s="41"/>
      <c r="K89" s="41"/>
      <c r="L89" s="45"/>
      <c r="M89" s="231"/>
      <c r="N89" s="232"/>
      <c r="O89" s="85"/>
      <c r="P89" s="85"/>
      <c r="Q89" s="85"/>
      <c r="R89" s="85"/>
      <c r="S89" s="85"/>
      <c r="T89" s="86"/>
      <c r="U89" s="39"/>
      <c r="V89" s="39"/>
      <c r="W89" s="39"/>
      <c r="X89" s="39"/>
      <c r="Y89" s="39"/>
      <c r="Z89" s="39"/>
      <c r="AA89" s="39"/>
      <c r="AB89" s="39"/>
      <c r="AC89" s="39"/>
      <c r="AD89" s="39"/>
      <c r="AE89" s="39"/>
      <c r="AT89" s="18" t="s">
        <v>183</v>
      </c>
      <c r="AU89" s="18" t="s">
        <v>83</v>
      </c>
    </row>
    <row r="90" spans="1:47" s="2" customFormat="1" ht="12">
      <c r="A90" s="39"/>
      <c r="B90" s="40"/>
      <c r="C90" s="41"/>
      <c r="D90" s="235" t="s">
        <v>203</v>
      </c>
      <c r="E90" s="41"/>
      <c r="F90" s="256" t="s">
        <v>204</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203</v>
      </c>
      <c r="AU90" s="18" t="s">
        <v>83</v>
      </c>
    </row>
    <row r="91" spans="1:51" s="13" customFormat="1" ht="12">
      <c r="A91" s="13"/>
      <c r="B91" s="233"/>
      <c r="C91" s="234"/>
      <c r="D91" s="235" t="s">
        <v>189</v>
      </c>
      <c r="E91" s="236" t="s">
        <v>19</v>
      </c>
      <c r="F91" s="237" t="s">
        <v>3754</v>
      </c>
      <c r="G91" s="234"/>
      <c r="H91" s="238">
        <v>40.25</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189</v>
      </c>
      <c r="AU91" s="244" t="s">
        <v>83</v>
      </c>
      <c r="AV91" s="13" t="s">
        <v>83</v>
      </c>
      <c r="AW91" s="13" t="s">
        <v>35</v>
      </c>
      <c r="AX91" s="13" t="s">
        <v>81</v>
      </c>
      <c r="AY91" s="244" t="s">
        <v>175</v>
      </c>
    </row>
    <row r="92" spans="1:65" s="2" customFormat="1" ht="33" customHeight="1">
      <c r="A92" s="39"/>
      <c r="B92" s="40"/>
      <c r="C92" s="214" t="s">
        <v>83</v>
      </c>
      <c r="D92" s="214" t="s">
        <v>177</v>
      </c>
      <c r="E92" s="215" t="s">
        <v>3755</v>
      </c>
      <c r="F92" s="216" t="s">
        <v>3756</v>
      </c>
      <c r="G92" s="217" t="s">
        <v>215</v>
      </c>
      <c r="H92" s="218">
        <v>18.351</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3757</v>
      </c>
    </row>
    <row r="93" spans="1:47" s="2" customFormat="1" ht="12">
      <c r="A93" s="39"/>
      <c r="B93" s="40"/>
      <c r="C93" s="41"/>
      <c r="D93" s="228" t="s">
        <v>183</v>
      </c>
      <c r="E93" s="41"/>
      <c r="F93" s="229" t="s">
        <v>3758</v>
      </c>
      <c r="G93" s="41"/>
      <c r="H93" s="41"/>
      <c r="I93" s="230"/>
      <c r="J93" s="41"/>
      <c r="K93" s="41"/>
      <c r="L93" s="45"/>
      <c r="M93" s="231"/>
      <c r="N93" s="232"/>
      <c r="O93" s="85"/>
      <c r="P93" s="85"/>
      <c r="Q93" s="85"/>
      <c r="R93" s="85"/>
      <c r="S93" s="85"/>
      <c r="T93" s="86"/>
      <c r="U93" s="39"/>
      <c r="V93" s="39"/>
      <c r="W93" s="39"/>
      <c r="X93" s="39"/>
      <c r="Y93" s="39"/>
      <c r="Z93" s="39"/>
      <c r="AA93" s="39"/>
      <c r="AB93" s="39"/>
      <c r="AC93" s="39"/>
      <c r="AD93" s="39"/>
      <c r="AE93" s="39"/>
      <c r="AT93" s="18" t="s">
        <v>183</v>
      </c>
      <c r="AU93" s="18" t="s">
        <v>83</v>
      </c>
    </row>
    <row r="94" spans="1:51" s="13" customFormat="1" ht="12">
      <c r="A94" s="13"/>
      <c r="B94" s="233"/>
      <c r="C94" s="234"/>
      <c r="D94" s="235" t="s">
        <v>189</v>
      </c>
      <c r="E94" s="236" t="s">
        <v>19</v>
      </c>
      <c r="F94" s="237" t="s">
        <v>3759</v>
      </c>
      <c r="G94" s="234"/>
      <c r="H94" s="238">
        <v>18.351</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189</v>
      </c>
      <c r="AU94" s="244" t="s">
        <v>83</v>
      </c>
      <c r="AV94" s="13" t="s">
        <v>83</v>
      </c>
      <c r="AW94" s="13" t="s">
        <v>35</v>
      </c>
      <c r="AX94" s="13" t="s">
        <v>81</v>
      </c>
      <c r="AY94" s="244" t="s">
        <v>175</v>
      </c>
    </row>
    <row r="95" spans="1:65" s="2" customFormat="1" ht="55.5" customHeight="1">
      <c r="A95" s="39"/>
      <c r="B95" s="40"/>
      <c r="C95" s="214" t="s">
        <v>191</v>
      </c>
      <c r="D95" s="214" t="s">
        <v>177</v>
      </c>
      <c r="E95" s="215" t="s">
        <v>240</v>
      </c>
      <c r="F95" s="216" t="s">
        <v>241</v>
      </c>
      <c r="G95" s="217" t="s">
        <v>215</v>
      </c>
      <c r="H95" s="218">
        <v>13.151</v>
      </c>
      <c r="I95" s="219"/>
      <c r="J95" s="220">
        <f>ROUND(I95*H95,2)</f>
        <v>0</v>
      </c>
      <c r="K95" s="221"/>
      <c r="L95" s="45"/>
      <c r="M95" s="222" t="s">
        <v>19</v>
      </c>
      <c r="N95" s="223" t="s">
        <v>44</v>
      </c>
      <c r="O95" s="85"/>
      <c r="P95" s="224">
        <f>O95*H95</f>
        <v>0</v>
      </c>
      <c r="Q95" s="224">
        <v>0</v>
      </c>
      <c r="R95" s="224">
        <f>Q95*H95</f>
        <v>0</v>
      </c>
      <c r="S95" s="224">
        <v>0</v>
      </c>
      <c r="T95" s="225">
        <f>S95*H95</f>
        <v>0</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3760</v>
      </c>
    </row>
    <row r="96" spans="1:47" s="2" customFormat="1" ht="12">
      <c r="A96" s="39"/>
      <c r="B96" s="40"/>
      <c r="C96" s="41"/>
      <c r="D96" s="228" t="s">
        <v>183</v>
      </c>
      <c r="E96" s="41"/>
      <c r="F96" s="229" t="s">
        <v>243</v>
      </c>
      <c r="G96" s="41"/>
      <c r="H96" s="41"/>
      <c r="I96" s="230"/>
      <c r="J96" s="41"/>
      <c r="K96" s="41"/>
      <c r="L96" s="45"/>
      <c r="M96" s="231"/>
      <c r="N96" s="232"/>
      <c r="O96" s="85"/>
      <c r="P96" s="85"/>
      <c r="Q96" s="85"/>
      <c r="R96" s="85"/>
      <c r="S96" s="85"/>
      <c r="T96" s="86"/>
      <c r="U96" s="39"/>
      <c r="V96" s="39"/>
      <c r="W96" s="39"/>
      <c r="X96" s="39"/>
      <c r="Y96" s="39"/>
      <c r="Z96" s="39"/>
      <c r="AA96" s="39"/>
      <c r="AB96" s="39"/>
      <c r="AC96" s="39"/>
      <c r="AD96" s="39"/>
      <c r="AE96" s="39"/>
      <c r="AT96" s="18" t="s">
        <v>183</v>
      </c>
      <c r="AU96" s="18" t="s">
        <v>83</v>
      </c>
    </row>
    <row r="97" spans="1:51" s="13" customFormat="1" ht="12">
      <c r="A97" s="13"/>
      <c r="B97" s="233"/>
      <c r="C97" s="234"/>
      <c r="D97" s="235" t="s">
        <v>189</v>
      </c>
      <c r="E97" s="236" t="s">
        <v>19</v>
      </c>
      <c r="F97" s="237" t="s">
        <v>3761</v>
      </c>
      <c r="G97" s="234"/>
      <c r="H97" s="238">
        <v>13.151</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189</v>
      </c>
      <c r="AU97" s="244" t="s">
        <v>83</v>
      </c>
      <c r="AV97" s="13" t="s">
        <v>83</v>
      </c>
      <c r="AW97" s="13" t="s">
        <v>35</v>
      </c>
      <c r="AX97" s="13" t="s">
        <v>81</v>
      </c>
      <c r="AY97" s="244" t="s">
        <v>175</v>
      </c>
    </row>
    <row r="98" spans="1:65" s="2" customFormat="1" ht="62.7" customHeight="1">
      <c r="A98" s="39"/>
      <c r="B98" s="40"/>
      <c r="C98" s="214" t="s">
        <v>181</v>
      </c>
      <c r="D98" s="214" t="s">
        <v>177</v>
      </c>
      <c r="E98" s="215" t="s">
        <v>260</v>
      </c>
      <c r="F98" s="216" t="s">
        <v>261</v>
      </c>
      <c r="G98" s="217" t="s">
        <v>215</v>
      </c>
      <c r="H98" s="218">
        <v>16.1</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181</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3762</v>
      </c>
    </row>
    <row r="99" spans="1:47" s="2" customFormat="1" ht="12">
      <c r="A99" s="39"/>
      <c r="B99" s="40"/>
      <c r="C99" s="41"/>
      <c r="D99" s="228" t="s">
        <v>183</v>
      </c>
      <c r="E99" s="41"/>
      <c r="F99" s="229" t="s">
        <v>263</v>
      </c>
      <c r="G99" s="41"/>
      <c r="H99" s="41"/>
      <c r="I99" s="230"/>
      <c r="J99" s="41"/>
      <c r="K99" s="41"/>
      <c r="L99" s="45"/>
      <c r="M99" s="231"/>
      <c r="N99" s="232"/>
      <c r="O99" s="85"/>
      <c r="P99" s="85"/>
      <c r="Q99" s="85"/>
      <c r="R99" s="85"/>
      <c r="S99" s="85"/>
      <c r="T99" s="86"/>
      <c r="U99" s="39"/>
      <c r="V99" s="39"/>
      <c r="W99" s="39"/>
      <c r="X99" s="39"/>
      <c r="Y99" s="39"/>
      <c r="Z99" s="39"/>
      <c r="AA99" s="39"/>
      <c r="AB99" s="39"/>
      <c r="AC99" s="39"/>
      <c r="AD99" s="39"/>
      <c r="AE99" s="39"/>
      <c r="AT99" s="18" t="s">
        <v>183</v>
      </c>
      <c r="AU99" s="18" t="s">
        <v>83</v>
      </c>
    </row>
    <row r="100" spans="1:51" s="15" customFormat="1" ht="12">
      <c r="A100" s="15"/>
      <c r="B100" s="257"/>
      <c r="C100" s="258"/>
      <c r="D100" s="235" t="s">
        <v>189</v>
      </c>
      <c r="E100" s="259" t="s">
        <v>19</v>
      </c>
      <c r="F100" s="260" t="s">
        <v>264</v>
      </c>
      <c r="G100" s="258"/>
      <c r="H100" s="259" t="s">
        <v>19</v>
      </c>
      <c r="I100" s="261"/>
      <c r="J100" s="258"/>
      <c r="K100" s="258"/>
      <c r="L100" s="262"/>
      <c r="M100" s="263"/>
      <c r="N100" s="264"/>
      <c r="O100" s="264"/>
      <c r="P100" s="264"/>
      <c r="Q100" s="264"/>
      <c r="R100" s="264"/>
      <c r="S100" s="264"/>
      <c r="T100" s="265"/>
      <c r="U100" s="15"/>
      <c r="V100" s="15"/>
      <c r="W100" s="15"/>
      <c r="X100" s="15"/>
      <c r="Y100" s="15"/>
      <c r="Z100" s="15"/>
      <c r="AA100" s="15"/>
      <c r="AB100" s="15"/>
      <c r="AC100" s="15"/>
      <c r="AD100" s="15"/>
      <c r="AE100" s="15"/>
      <c r="AT100" s="266" t="s">
        <v>189</v>
      </c>
      <c r="AU100" s="266" t="s">
        <v>83</v>
      </c>
      <c r="AV100" s="15" t="s">
        <v>81</v>
      </c>
      <c r="AW100" s="15" t="s">
        <v>35</v>
      </c>
      <c r="AX100" s="15" t="s">
        <v>73</v>
      </c>
      <c r="AY100" s="266" t="s">
        <v>175</v>
      </c>
    </row>
    <row r="101" spans="1:51" s="13" customFormat="1" ht="12">
      <c r="A101" s="13"/>
      <c r="B101" s="233"/>
      <c r="C101" s="234"/>
      <c r="D101" s="235" t="s">
        <v>189</v>
      </c>
      <c r="E101" s="236" t="s">
        <v>19</v>
      </c>
      <c r="F101" s="237" t="s">
        <v>3763</v>
      </c>
      <c r="G101" s="234"/>
      <c r="H101" s="238">
        <v>16.1</v>
      </c>
      <c r="I101" s="239"/>
      <c r="J101" s="234"/>
      <c r="K101" s="234"/>
      <c r="L101" s="240"/>
      <c r="M101" s="241"/>
      <c r="N101" s="242"/>
      <c r="O101" s="242"/>
      <c r="P101" s="242"/>
      <c r="Q101" s="242"/>
      <c r="R101" s="242"/>
      <c r="S101" s="242"/>
      <c r="T101" s="243"/>
      <c r="U101" s="13"/>
      <c r="V101" s="13"/>
      <c r="W101" s="13"/>
      <c r="X101" s="13"/>
      <c r="Y101" s="13"/>
      <c r="Z101" s="13"/>
      <c r="AA101" s="13"/>
      <c r="AB101" s="13"/>
      <c r="AC101" s="13"/>
      <c r="AD101" s="13"/>
      <c r="AE101" s="13"/>
      <c r="AT101" s="244" t="s">
        <v>189</v>
      </c>
      <c r="AU101" s="244" t="s">
        <v>83</v>
      </c>
      <c r="AV101" s="13" t="s">
        <v>83</v>
      </c>
      <c r="AW101" s="13" t="s">
        <v>35</v>
      </c>
      <c r="AX101" s="13" t="s">
        <v>81</v>
      </c>
      <c r="AY101" s="244" t="s">
        <v>175</v>
      </c>
    </row>
    <row r="102" spans="1:65" s="2" customFormat="1" ht="37.8" customHeight="1">
      <c r="A102" s="39"/>
      <c r="B102" s="40"/>
      <c r="C102" s="214" t="s">
        <v>212</v>
      </c>
      <c r="D102" s="214" t="s">
        <v>177</v>
      </c>
      <c r="E102" s="215" t="s">
        <v>267</v>
      </c>
      <c r="F102" s="216" t="s">
        <v>268</v>
      </c>
      <c r="G102" s="217" t="s">
        <v>215</v>
      </c>
      <c r="H102" s="218">
        <v>394.53</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181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3764</v>
      </c>
    </row>
    <row r="103" spans="1:47" s="2" customFormat="1" ht="12">
      <c r="A103" s="39"/>
      <c r="B103" s="40"/>
      <c r="C103" s="41"/>
      <c r="D103" s="228" t="s">
        <v>183</v>
      </c>
      <c r="E103" s="41"/>
      <c r="F103" s="229" t="s">
        <v>270</v>
      </c>
      <c r="G103" s="41"/>
      <c r="H103" s="41"/>
      <c r="I103" s="230"/>
      <c r="J103" s="41"/>
      <c r="K103" s="41"/>
      <c r="L103" s="45"/>
      <c r="M103" s="231"/>
      <c r="N103" s="232"/>
      <c r="O103" s="85"/>
      <c r="P103" s="85"/>
      <c r="Q103" s="85"/>
      <c r="R103" s="85"/>
      <c r="S103" s="85"/>
      <c r="T103" s="86"/>
      <c r="U103" s="39"/>
      <c r="V103" s="39"/>
      <c r="W103" s="39"/>
      <c r="X103" s="39"/>
      <c r="Y103" s="39"/>
      <c r="Z103" s="39"/>
      <c r="AA103" s="39"/>
      <c r="AB103" s="39"/>
      <c r="AC103" s="39"/>
      <c r="AD103" s="39"/>
      <c r="AE103" s="39"/>
      <c r="AT103" s="18" t="s">
        <v>183</v>
      </c>
      <c r="AU103" s="18" t="s">
        <v>83</v>
      </c>
    </row>
    <row r="104" spans="1:51" s="13" customFormat="1" ht="12">
      <c r="A104" s="13"/>
      <c r="B104" s="233"/>
      <c r="C104" s="234"/>
      <c r="D104" s="235" t="s">
        <v>189</v>
      </c>
      <c r="E104" s="236" t="s">
        <v>19</v>
      </c>
      <c r="F104" s="237" t="s">
        <v>3765</v>
      </c>
      <c r="G104" s="234"/>
      <c r="H104" s="238">
        <v>394.53</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189</v>
      </c>
      <c r="AU104" s="244" t="s">
        <v>83</v>
      </c>
      <c r="AV104" s="13" t="s">
        <v>83</v>
      </c>
      <c r="AW104" s="13" t="s">
        <v>35</v>
      </c>
      <c r="AX104" s="13" t="s">
        <v>81</v>
      </c>
      <c r="AY104" s="244" t="s">
        <v>175</v>
      </c>
    </row>
    <row r="105" spans="1:65" s="2" customFormat="1" ht="44.25" customHeight="1">
      <c r="A105" s="39"/>
      <c r="B105" s="40"/>
      <c r="C105" s="214" t="s">
        <v>223</v>
      </c>
      <c r="D105" s="214" t="s">
        <v>177</v>
      </c>
      <c r="E105" s="215" t="s">
        <v>279</v>
      </c>
      <c r="F105" s="216" t="s">
        <v>280</v>
      </c>
      <c r="G105" s="217" t="s">
        <v>281</v>
      </c>
      <c r="H105" s="218">
        <v>23.672</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3766</v>
      </c>
    </row>
    <row r="106" spans="1:47" s="2" customFormat="1" ht="12">
      <c r="A106" s="39"/>
      <c r="B106" s="40"/>
      <c r="C106" s="41"/>
      <c r="D106" s="228" t="s">
        <v>183</v>
      </c>
      <c r="E106" s="41"/>
      <c r="F106" s="229" t="s">
        <v>283</v>
      </c>
      <c r="G106" s="41"/>
      <c r="H106" s="41"/>
      <c r="I106" s="230"/>
      <c r="J106" s="41"/>
      <c r="K106" s="41"/>
      <c r="L106" s="45"/>
      <c r="M106" s="231"/>
      <c r="N106" s="232"/>
      <c r="O106" s="85"/>
      <c r="P106" s="85"/>
      <c r="Q106" s="85"/>
      <c r="R106" s="85"/>
      <c r="S106" s="85"/>
      <c r="T106" s="86"/>
      <c r="U106" s="39"/>
      <c r="V106" s="39"/>
      <c r="W106" s="39"/>
      <c r="X106" s="39"/>
      <c r="Y106" s="39"/>
      <c r="Z106" s="39"/>
      <c r="AA106" s="39"/>
      <c r="AB106" s="39"/>
      <c r="AC106" s="39"/>
      <c r="AD106" s="39"/>
      <c r="AE106" s="39"/>
      <c r="AT106" s="18" t="s">
        <v>183</v>
      </c>
      <c r="AU106" s="18" t="s">
        <v>83</v>
      </c>
    </row>
    <row r="107" spans="1:51" s="13" customFormat="1" ht="12">
      <c r="A107" s="13"/>
      <c r="B107" s="233"/>
      <c r="C107" s="234"/>
      <c r="D107" s="235" t="s">
        <v>189</v>
      </c>
      <c r="E107" s="236" t="s">
        <v>19</v>
      </c>
      <c r="F107" s="237" t="s">
        <v>3767</v>
      </c>
      <c r="G107" s="234"/>
      <c r="H107" s="238">
        <v>23.672</v>
      </c>
      <c r="I107" s="239"/>
      <c r="J107" s="234"/>
      <c r="K107" s="234"/>
      <c r="L107" s="240"/>
      <c r="M107" s="241"/>
      <c r="N107" s="242"/>
      <c r="O107" s="242"/>
      <c r="P107" s="242"/>
      <c r="Q107" s="242"/>
      <c r="R107" s="242"/>
      <c r="S107" s="242"/>
      <c r="T107" s="243"/>
      <c r="U107" s="13"/>
      <c r="V107" s="13"/>
      <c r="W107" s="13"/>
      <c r="X107" s="13"/>
      <c r="Y107" s="13"/>
      <c r="Z107" s="13"/>
      <c r="AA107" s="13"/>
      <c r="AB107" s="13"/>
      <c r="AC107" s="13"/>
      <c r="AD107" s="13"/>
      <c r="AE107" s="13"/>
      <c r="AT107" s="244" t="s">
        <v>189</v>
      </c>
      <c r="AU107" s="244" t="s">
        <v>83</v>
      </c>
      <c r="AV107" s="13" t="s">
        <v>83</v>
      </c>
      <c r="AW107" s="13" t="s">
        <v>35</v>
      </c>
      <c r="AX107" s="13" t="s">
        <v>81</v>
      </c>
      <c r="AY107" s="244" t="s">
        <v>175</v>
      </c>
    </row>
    <row r="108" spans="1:65" s="2" customFormat="1" ht="37.8" customHeight="1">
      <c r="A108" s="39"/>
      <c r="B108" s="40"/>
      <c r="C108" s="214" t="s">
        <v>231</v>
      </c>
      <c r="D108" s="214" t="s">
        <v>177</v>
      </c>
      <c r="E108" s="215" t="s">
        <v>286</v>
      </c>
      <c r="F108" s="216" t="s">
        <v>287</v>
      </c>
      <c r="G108" s="217" t="s">
        <v>215</v>
      </c>
      <c r="H108" s="218">
        <v>13.151</v>
      </c>
      <c r="I108" s="219"/>
      <c r="J108" s="220">
        <f>ROUND(I108*H108,2)</f>
        <v>0</v>
      </c>
      <c r="K108" s="221"/>
      <c r="L108" s="45"/>
      <c r="M108" s="222" t="s">
        <v>19</v>
      </c>
      <c r="N108" s="223" t="s">
        <v>44</v>
      </c>
      <c r="O108" s="85"/>
      <c r="P108" s="224">
        <f>O108*H108</f>
        <v>0</v>
      </c>
      <c r="Q108" s="224">
        <v>0</v>
      </c>
      <c r="R108" s="224">
        <f>Q108*H108</f>
        <v>0</v>
      </c>
      <c r="S108" s="224">
        <v>0</v>
      </c>
      <c r="T108" s="225">
        <f>S108*H108</f>
        <v>0</v>
      </c>
      <c r="U108" s="39"/>
      <c r="V108" s="39"/>
      <c r="W108" s="39"/>
      <c r="X108" s="39"/>
      <c r="Y108" s="39"/>
      <c r="Z108" s="39"/>
      <c r="AA108" s="39"/>
      <c r="AB108" s="39"/>
      <c r="AC108" s="39"/>
      <c r="AD108" s="39"/>
      <c r="AE108" s="39"/>
      <c r="AR108" s="226" t="s">
        <v>181</v>
      </c>
      <c r="AT108" s="226" t="s">
        <v>177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3768</v>
      </c>
    </row>
    <row r="109" spans="1:47" s="2" customFormat="1" ht="12">
      <c r="A109" s="39"/>
      <c r="B109" s="40"/>
      <c r="C109" s="41"/>
      <c r="D109" s="228" t="s">
        <v>183</v>
      </c>
      <c r="E109" s="41"/>
      <c r="F109" s="229" t="s">
        <v>289</v>
      </c>
      <c r="G109" s="41"/>
      <c r="H109" s="41"/>
      <c r="I109" s="230"/>
      <c r="J109" s="41"/>
      <c r="K109" s="41"/>
      <c r="L109" s="45"/>
      <c r="M109" s="231"/>
      <c r="N109" s="232"/>
      <c r="O109" s="85"/>
      <c r="P109" s="85"/>
      <c r="Q109" s="85"/>
      <c r="R109" s="85"/>
      <c r="S109" s="85"/>
      <c r="T109" s="86"/>
      <c r="U109" s="39"/>
      <c r="V109" s="39"/>
      <c r="W109" s="39"/>
      <c r="X109" s="39"/>
      <c r="Y109" s="39"/>
      <c r="Z109" s="39"/>
      <c r="AA109" s="39"/>
      <c r="AB109" s="39"/>
      <c r="AC109" s="39"/>
      <c r="AD109" s="39"/>
      <c r="AE109" s="39"/>
      <c r="AT109" s="18" t="s">
        <v>183</v>
      </c>
      <c r="AU109" s="18" t="s">
        <v>83</v>
      </c>
    </row>
    <row r="110" spans="1:65" s="2" customFormat="1" ht="44.25" customHeight="1">
      <c r="A110" s="39"/>
      <c r="B110" s="40"/>
      <c r="C110" s="214" t="s">
        <v>239</v>
      </c>
      <c r="D110" s="214" t="s">
        <v>177</v>
      </c>
      <c r="E110" s="215" t="s">
        <v>2244</v>
      </c>
      <c r="F110" s="216" t="s">
        <v>2245</v>
      </c>
      <c r="G110" s="217" t="s">
        <v>215</v>
      </c>
      <c r="H110" s="218">
        <v>5.2</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3769</v>
      </c>
    </row>
    <row r="111" spans="1:47" s="2" customFormat="1" ht="12">
      <c r="A111" s="39"/>
      <c r="B111" s="40"/>
      <c r="C111" s="41"/>
      <c r="D111" s="228" t="s">
        <v>183</v>
      </c>
      <c r="E111" s="41"/>
      <c r="F111" s="229" t="s">
        <v>2247</v>
      </c>
      <c r="G111" s="41"/>
      <c r="H111" s="41"/>
      <c r="I111" s="230"/>
      <c r="J111" s="41"/>
      <c r="K111" s="41"/>
      <c r="L111" s="45"/>
      <c r="M111" s="231"/>
      <c r="N111" s="232"/>
      <c r="O111" s="85"/>
      <c r="P111" s="85"/>
      <c r="Q111" s="85"/>
      <c r="R111" s="85"/>
      <c r="S111" s="85"/>
      <c r="T111" s="86"/>
      <c r="U111" s="39"/>
      <c r="V111" s="39"/>
      <c r="W111" s="39"/>
      <c r="X111" s="39"/>
      <c r="Y111" s="39"/>
      <c r="Z111" s="39"/>
      <c r="AA111" s="39"/>
      <c r="AB111" s="39"/>
      <c r="AC111" s="39"/>
      <c r="AD111" s="39"/>
      <c r="AE111" s="39"/>
      <c r="AT111" s="18" t="s">
        <v>183</v>
      </c>
      <c r="AU111" s="18" t="s">
        <v>83</v>
      </c>
    </row>
    <row r="112" spans="1:51" s="13" customFormat="1" ht="12">
      <c r="A112" s="13"/>
      <c r="B112" s="233"/>
      <c r="C112" s="234"/>
      <c r="D112" s="235" t="s">
        <v>189</v>
      </c>
      <c r="E112" s="236" t="s">
        <v>19</v>
      </c>
      <c r="F112" s="237" t="s">
        <v>3770</v>
      </c>
      <c r="G112" s="234"/>
      <c r="H112" s="238">
        <v>5.2</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81</v>
      </c>
      <c r="AY112" s="244" t="s">
        <v>175</v>
      </c>
    </row>
    <row r="113" spans="1:63" s="12" customFormat="1" ht="22.8" customHeight="1">
      <c r="A113" s="12"/>
      <c r="B113" s="198"/>
      <c r="C113" s="199"/>
      <c r="D113" s="200" t="s">
        <v>72</v>
      </c>
      <c r="E113" s="212" t="s">
        <v>83</v>
      </c>
      <c r="F113" s="212" t="s">
        <v>338</v>
      </c>
      <c r="G113" s="199"/>
      <c r="H113" s="199"/>
      <c r="I113" s="202"/>
      <c r="J113" s="213">
        <f>BK113</f>
        <v>0</v>
      </c>
      <c r="K113" s="199"/>
      <c r="L113" s="204"/>
      <c r="M113" s="205"/>
      <c r="N113" s="206"/>
      <c r="O113" s="206"/>
      <c r="P113" s="207">
        <f>SUM(P114:P128)</f>
        <v>0</v>
      </c>
      <c r="Q113" s="206"/>
      <c r="R113" s="207">
        <f>SUM(R114:R128)</f>
        <v>1.970298</v>
      </c>
      <c r="S113" s="206"/>
      <c r="T113" s="208">
        <f>SUM(T114:T128)</f>
        <v>0</v>
      </c>
      <c r="U113" s="12"/>
      <c r="V113" s="12"/>
      <c r="W113" s="12"/>
      <c r="X113" s="12"/>
      <c r="Y113" s="12"/>
      <c r="Z113" s="12"/>
      <c r="AA113" s="12"/>
      <c r="AB113" s="12"/>
      <c r="AC113" s="12"/>
      <c r="AD113" s="12"/>
      <c r="AE113" s="12"/>
      <c r="AR113" s="209" t="s">
        <v>81</v>
      </c>
      <c r="AT113" s="210" t="s">
        <v>72</v>
      </c>
      <c r="AU113" s="210" t="s">
        <v>81</v>
      </c>
      <c r="AY113" s="209" t="s">
        <v>175</v>
      </c>
      <c r="BK113" s="211">
        <f>SUM(BK114:BK128)</f>
        <v>0</v>
      </c>
    </row>
    <row r="114" spans="1:65" s="2" customFormat="1" ht="37.8" customHeight="1">
      <c r="A114" s="39"/>
      <c r="B114" s="40"/>
      <c r="C114" s="214" t="s">
        <v>246</v>
      </c>
      <c r="D114" s="214" t="s">
        <v>177</v>
      </c>
      <c r="E114" s="215" t="s">
        <v>3771</v>
      </c>
      <c r="F114" s="216" t="s">
        <v>3772</v>
      </c>
      <c r="G114" s="217" t="s">
        <v>180</v>
      </c>
      <c r="H114" s="218">
        <v>3.78</v>
      </c>
      <c r="I114" s="219"/>
      <c r="J114" s="220">
        <f>ROUND(I114*H114,2)</f>
        <v>0</v>
      </c>
      <c r="K114" s="221"/>
      <c r="L114" s="45"/>
      <c r="M114" s="222" t="s">
        <v>19</v>
      </c>
      <c r="N114" s="223" t="s">
        <v>44</v>
      </c>
      <c r="O114" s="85"/>
      <c r="P114" s="224">
        <f>O114*H114</f>
        <v>0</v>
      </c>
      <c r="Q114" s="224">
        <v>0.00017</v>
      </c>
      <c r="R114" s="224">
        <f>Q114*H114</f>
        <v>0.0006426</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3773</v>
      </c>
    </row>
    <row r="115" spans="1:47" s="2" customFormat="1" ht="12">
      <c r="A115" s="39"/>
      <c r="B115" s="40"/>
      <c r="C115" s="41"/>
      <c r="D115" s="228" t="s">
        <v>183</v>
      </c>
      <c r="E115" s="41"/>
      <c r="F115" s="229" t="s">
        <v>3774</v>
      </c>
      <c r="G115" s="41"/>
      <c r="H115" s="41"/>
      <c r="I115" s="230"/>
      <c r="J115" s="41"/>
      <c r="K115" s="41"/>
      <c r="L115" s="45"/>
      <c r="M115" s="231"/>
      <c r="N115" s="232"/>
      <c r="O115" s="85"/>
      <c r="P115" s="85"/>
      <c r="Q115" s="85"/>
      <c r="R115" s="85"/>
      <c r="S115" s="85"/>
      <c r="T115" s="86"/>
      <c r="U115" s="39"/>
      <c r="V115" s="39"/>
      <c r="W115" s="39"/>
      <c r="X115" s="39"/>
      <c r="Y115" s="39"/>
      <c r="Z115" s="39"/>
      <c r="AA115" s="39"/>
      <c r="AB115" s="39"/>
      <c r="AC115" s="39"/>
      <c r="AD115" s="39"/>
      <c r="AE115" s="39"/>
      <c r="AT115" s="18" t="s">
        <v>183</v>
      </c>
      <c r="AU115" s="18" t="s">
        <v>83</v>
      </c>
    </row>
    <row r="116" spans="1:51" s="15" customFormat="1" ht="12">
      <c r="A116" s="15"/>
      <c r="B116" s="257"/>
      <c r="C116" s="258"/>
      <c r="D116" s="235" t="s">
        <v>189</v>
      </c>
      <c r="E116" s="259" t="s">
        <v>19</v>
      </c>
      <c r="F116" s="260" t="s">
        <v>3775</v>
      </c>
      <c r="G116" s="258"/>
      <c r="H116" s="259" t="s">
        <v>19</v>
      </c>
      <c r="I116" s="261"/>
      <c r="J116" s="258"/>
      <c r="K116" s="258"/>
      <c r="L116" s="262"/>
      <c r="M116" s="263"/>
      <c r="N116" s="264"/>
      <c r="O116" s="264"/>
      <c r="P116" s="264"/>
      <c r="Q116" s="264"/>
      <c r="R116" s="264"/>
      <c r="S116" s="264"/>
      <c r="T116" s="265"/>
      <c r="U116" s="15"/>
      <c r="V116" s="15"/>
      <c r="W116" s="15"/>
      <c r="X116" s="15"/>
      <c r="Y116" s="15"/>
      <c r="Z116" s="15"/>
      <c r="AA116" s="15"/>
      <c r="AB116" s="15"/>
      <c r="AC116" s="15"/>
      <c r="AD116" s="15"/>
      <c r="AE116" s="15"/>
      <c r="AT116" s="266" t="s">
        <v>189</v>
      </c>
      <c r="AU116" s="266" t="s">
        <v>83</v>
      </c>
      <c r="AV116" s="15" t="s">
        <v>81</v>
      </c>
      <c r="AW116" s="15" t="s">
        <v>35</v>
      </c>
      <c r="AX116" s="15" t="s">
        <v>73</v>
      </c>
      <c r="AY116" s="266" t="s">
        <v>175</v>
      </c>
    </row>
    <row r="117" spans="1:51" s="13" customFormat="1" ht="12">
      <c r="A117" s="13"/>
      <c r="B117" s="233"/>
      <c r="C117" s="234"/>
      <c r="D117" s="235" t="s">
        <v>189</v>
      </c>
      <c r="E117" s="236" t="s">
        <v>19</v>
      </c>
      <c r="F117" s="237" t="s">
        <v>3776</v>
      </c>
      <c r="G117" s="234"/>
      <c r="H117" s="238">
        <v>3.78</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189</v>
      </c>
      <c r="AU117" s="244" t="s">
        <v>83</v>
      </c>
      <c r="AV117" s="13" t="s">
        <v>83</v>
      </c>
      <c r="AW117" s="13" t="s">
        <v>35</v>
      </c>
      <c r="AX117" s="13" t="s">
        <v>81</v>
      </c>
      <c r="AY117" s="244" t="s">
        <v>175</v>
      </c>
    </row>
    <row r="118" spans="1:65" s="2" customFormat="1" ht="24.15" customHeight="1">
      <c r="A118" s="39"/>
      <c r="B118" s="40"/>
      <c r="C118" s="267" t="s">
        <v>259</v>
      </c>
      <c r="D118" s="267" t="s">
        <v>307</v>
      </c>
      <c r="E118" s="268" t="s">
        <v>3777</v>
      </c>
      <c r="F118" s="269" t="s">
        <v>3778</v>
      </c>
      <c r="G118" s="270" t="s">
        <v>180</v>
      </c>
      <c r="H118" s="271">
        <v>4.477</v>
      </c>
      <c r="I118" s="272"/>
      <c r="J118" s="273">
        <f>ROUND(I118*H118,2)</f>
        <v>0</v>
      </c>
      <c r="K118" s="274"/>
      <c r="L118" s="275"/>
      <c r="M118" s="276" t="s">
        <v>19</v>
      </c>
      <c r="N118" s="277" t="s">
        <v>44</v>
      </c>
      <c r="O118" s="85"/>
      <c r="P118" s="224">
        <f>O118*H118</f>
        <v>0</v>
      </c>
      <c r="Q118" s="224">
        <v>0.0002</v>
      </c>
      <c r="R118" s="224">
        <f>Q118*H118</f>
        <v>0.0008954000000000001</v>
      </c>
      <c r="S118" s="224">
        <v>0</v>
      </c>
      <c r="T118" s="225">
        <f>S118*H118</f>
        <v>0</v>
      </c>
      <c r="U118" s="39"/>
      <c r="V118" s="39"/>
      <c r="W118" s="39"/>
      <c r="X118" s="39"/>
      <c r="Y118" s="39"/>
      <c r="Z118" s="39"/>
      <c r="AA118" s="39"/>
      <c r="AB118" s="39"/>
      <c r="AC118" s="39"/>
      <c r="AD118" s="39"/>
      <c r="AE118" s="39"/>
      <c r="AR118" s="226" t="s">
        <v>239</v>
      </c>
      <c r="AT118" s="226" t="s">
        <v>307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3779</v>
      </c>
    </row>
    <row r="119" spans="1:51" s="13" customFormat="1" ht="12">
      <c r="A119" s="13"/>
      <c r="B119" s="233"/>
      <c r="C119" s="234"/>
      <c r="D119" s="235" t="s">
        <v>189</v>
      </c>
      <c r="E119" s="234"/>
      <c r="F119" s="237" t="s">
        <v>3780</v>
      </c>
      <c r="G119" s="234"/>
      <c r="H119" s="238">
        <v>4.477</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189</v>
      </c>
      <c r="AU119" s="244" t="s">
        <v>83</v>
      </c>
      <c r="AV119" s="13" t="s">
        <v>83</v>
      </c>
      <c r="AW119" s="13" t="s">
        <v>4</v>
      </c>
      <c r="AX119" s="13" t="s">
        <v>81</v>
      </c>
      <c r="AY119" s="244" t="s">
        <v>175</v>
      </c>
    </row>
    <row r="120" spans="1:65" s="2" customFormat="1" ht="24.15" customHeight="1">
      <c r="A120" s="39"/>
      <c r="B120" s="40"/>
      <c r="C120" s="214" t="s">
        <v>266</v>
      </c>
      <c r="D120" s="214" t="s">
        <v>177</v>
      </c>
      <c r="E120" s="215" t="s">
        <v>3781</v>
      </c>
      <c r="F120" s="216" t="s">
        <v>3782</v>
      </c>
      <c r="G120" s="217" t="s">
        <v>342</v>
      </c>
      <c r="H120" s="218">
        <v>28</v>
      </c>
      <c r="I120" s="219"/>
      <c r="J120" s="220">
        <f>ROUND(I120*H120,2)</f>
        <v>0</v>
      </c>
      <c r="K120" s="221"/>
      <c r="L120" s="45"/>
      <c r="M120" s="222" t="s">
        <v>19</v>
      </c>
      <c r="N120" s="223" t="s">
        <v>44</v>
      </c>
      <c r="O120" s="85"/>
      <c r="P120" s="224">
        <f>O120*H120</f>
        <v>0</v>
      </c>
      <c r="Q120" s="224">
        <v>0.00073</v>
      </c>
      <c r="R120" s="224">
        <f>Q120*H120</f>
        <v>0.02044</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3783</v>
      </c>
    </row>
    <row r="121" spans="1:47" s="2" customFormat="1" ht="12">
      <c r="A121" s="39"/>
      <c r="B121" s="40"/>
      <c r="C121" s="41"/>
      <c r="D121" s="228" t="s">
        <v>183</v>
      </c>
      <c r="E121" s="41"/>
      <c r="F121" s="229" t="s">
        <v>3784</v>
      </c>
      <c r="G121" s="41"/>
      <c r="H121" s="41"/>
      <c r="I121" s="230"/>
      <c r="J121" s="41"/>
      <c r="K121" s="41"/>
      <c r="L121" s="45"/>
      <c r="M121" s="231"/>
      <c r="N121" s="232"/>
      <c r="O121" s="85"/>
      <c r="P121" s="85"/>
      <c r="Q121" s="85"/>
      <c r="R121" s="85"/>
      <c r="S121" s="85"/>
      <c r="T121" s="86"/>
      <c r="U121" s="39"/>
      <c r="V121" s="39"/>
      <c r="W121" s="39"/>
      <c r="X121" s="39"/>
      <c r="Y121" s="39"/>
      <c r="Z121" s="39"/>
      <c r="AA121" s="39"/>
      <c r="AB121" s="39"/>
      <c r="AC121" s="39"/>
      <c r="AD121" s="39"/>
      <c r="AE121" s="39"/>
      <c r="AT121" s="18" t="s">
        <v>183</v>
      </c>
      <c r="AU121" s="18" t="s">
        <v>83</v>
      </c>
    </row>
    <row r="122" spans="1:51" s="13" customFormat="1" ht="12">
      <c r="A122" s="13"/>
      <c r="B122" s="233"/>
      <c r="C122" s="234"/>
      <c r="D122" s="235" t="s">
        <v>189</v>
      </c>
      <c r="E122" s="236" t="s">
        <v>19</v>
      </c>
      <c r="F122" s="237" t="s">
        <v>3785</v>
      </c>
      <c r="G122" s="234"/>
      <c r="H122" s="238">
        <v>20</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189</v>
      </c>
      <c r="AU122" s="244" t="s">
        <v>83</v>
      </c>
      <c r="AV122" s="13" t="s">
        <v>83</v>
      </c>
      <c r="AW122" s="13" t="s">
        <v>35</v>
      </c>
      <c r="AX122" s="13" t="s">
        <v>73</v>
      </c>
      <c r="AY122" s="244" t="s">
        <v>175</v>
      </c>
    </row>
    <row r="123" spans="1:51" s="13" customFormat="1" ht="12">
      <c r="A123" s="13"/>
      <c r="B123" s="233"/>
      <c r="C123" s="234"/>
      <c r="D123" s="235" t="s">
        <v>189</v>
      </c>
      <c r="E123" s="236" t="s">
        <v>19</v>
      </c>
      <c r="F123" s="237" t="s">
        <v>3786</v>
      </c>
      <c r="G123" s="234"/>
      <c r="H123" s="238">
        <v>8</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73</v>
      </c>
      <c r="AY123" s="244" t="s">
        <v>175</v>
      </c>
    </row>
    <row r="124" spans="1:51" s="14" customFormat="1" ht="12">
      <c r="A124" s="14"/>
      <c r="B124" s="245"/>
      <c r="C124" s="246"/>
      <c r="D124" s="235" t="s">
        <v>189</v>
      </c>
      <c r="E124" s="247" t="s">
        <v>19</v>
      </c>
      <c r="F124" s="248" t="s">
        <v>198</v>
      </c>
      <c r="G124" s="246"/>
      <c r="H124" s="249">
        <v>28</v>
      </c>
      <c r="I124" s="250"/>
      <c r="J124" s="246"/>
      <c r="K124" s="246"/>
      <c r="L124" s="251"/>
      <c r="M124" s="252"/>
      <c r="N124" s="253"/>
      <c r="O124" s="253"/>
      <c r="P124" s="253"/>
      <c r="Q124" s="253"/>
      <c r="R124" s="253"/>
      <c r="S124" s="253"/>
      <c r="T124" s="254"/>
      <c r="U124" s="14"/>
      <c r="V124" s="14"/>
      <c r="W124" s="14"/>
      <c r="X124" s="14"/>
      <c r="Y124" s="14"/>
      <c r="Z124" s="14"/>
      <c r="AA124" s="14"/>
      <c r="AB124" s="14"/>
      <c r="AC124" s="14"/>
      <c r="AD124" s="14"/>
      <c r="AE124" s="14"/>
      <c r="AT124" s="255" t="s">
        <v>189</v>
      </c>
      <c r="AU124" s="255" t="s">
        <v>83</v>
      </c>
      <c r="AV124" s="14" t="s">
        <v>181</v>
      </c>
      <c r="AW124" s="14" t="s">
        <v>35</v>
      </c>
      <c r="AX124" s="14" t="s">
        <v>81</v>
      </c>
      <c r="AY124" s="255" t="s">
        <v>175</v>
      </c>
    </row>
    <row r="125" spans="1:65" s="2" customFormat="1" ht="24.15" customHeight="1">
      <c r="A125" s="39"/>
      <c r="B125" s="40"/>
      <c r="C125" s="214" t="s">
        <v>272</v>
      </c>
      <c r="D125" s="214" t="s">
        <v>177</v>
      </c>
      <c r="E125" s="215" t="s">
        <v>3787</v>
      </c>
      <c r="F125" s="216" t="s">
        <v>3788</v>
      </c>
      <c r="G125" s="217" t="s">
        <v>215</v>
      </c>
      <c r="H125" s="218">
        <v>0.984</v>
      </c>
      <c r="I125" s="219"/>
      <c r="J125" s="220">
        <f>ROUND(I125*H125,2)</f>
        <v>0</v>
      </c>
      <c r="K125" s="221"/>
      <c r="L125" s="45"/>
      <c r="M125" s="222" t="s">
        <v>19</v>
      </c>
      <c r="N125" s="223" t="s">
        <v>44</v>
      </c>
      <c r="O125" s="85"/>
      <c r="P125" s="224">
        <f>O125*H125</f>
        <v>0</v>
      </c>
      <c r="Q125" s="224">
        <v>1.98</v>
      </c>
      <c r="R125" s="224">
        <f>Q125*H125</f>
        <v>1.94832</v>
      </c>
      <c r="S125" s="224">
        <v>0</v>
      </c>
      <c r="T125" s="225">
        <f>S125*H125</f>
        <v>0</v>
      </c>
      <c r="U125" s="39"/>
      <c r="V125" s="39"/>
      <c r="W125" s="39"/>
      <c r="X125" s="39"/>
      <c r="Y125" s="39"/>
      <c r="Z125" s="39"/>
      <c r="AA125" s="39"/>
      <c r="AB125" s="39"/>
      <c r="AC125" s="39"/>
      <c r="AD125" s="39"/>
      <c r="AE125" s="39"/>
      <c r="AR125" s="226" t="s">
        <v>181</v>
      </c>
      <c r="AT125" s="226" t="s">
        <v>177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3789</v>
      </c>
    </row>
    <row r="126" spans="1:47" s="2" customFormat="1" ht="12">
      <c r="A126" s="39"/>
      <c r="B126" s="40"/>
      <c r="C126" s="41"/>
      <c r="D126" s="228" t="s">
        <v>183</v>
      </c>
      <c r="E126" s="41"/>
      <c r="F126" s="229" t="s">
        <v>3790</v>
      </c>
      <c r="G126" s="41"/>
      <c r="H126" s="41"/>
      <c r="I126" s="230"/>
      <c r="J126" s="41"/>
      <c r="K126" s="41"/>
      <c r="L126" s="45"/>
      <c r="M126" s="231"/>
      <c r="N126" s="232"/>
      <c r="O126" s="85"/>
      <c r="P126" s="85"/>
      <c r="Q126" s="85"/>
      <c r="R126" s="85"/>
      <c r="S126" s="85"/>
      <c r="T126" s="86"/>
      <c r="U126" s="39"/>
      <c r="V126" s="39"/>
      <c r="W126" s="39"/>
      <c r="X126" s="39"/>
      <c r="Y126" s="39"/>
      <c r="Z126" s="39"/>
      <c r="AA126" s="39"/>
      <c r="AB126" s="39"/>
      <c r="AC126" s="39"/>
      <c r="AD126" s="39"/>
      <c r="AE126" s="39"/>
      <c r="AT126" s="18" t="s">
        <v>183</v>
      </c>
      <c r="AU126" s="18" t="s">
        <v>83</v>
      </c>
    </row>
    <row r="127" spans="1:51" s="13" customFormat="1" ht="12">
      <c r="A127" s="13"/>
      <c r="B127" s="233"/>
      <c r="C127" s="234"/>
      <c r="D127" s="235" t="s">
        <v>189</v>
      </c>
      <c r="E127" s="236" t="s">
        <v>19</v>
      </c>
      <c r="F127" s="237" t="s">
        <v>3791</v>
      </c>
      <c r="G127" s="234"/>
      <c r="H127" s="238">
        <v>0.984</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189</v>
      </c>
      <c r="AU127" s="244" t="s">
        <v>83</v>
      </c>
      <c r="AV127" s="13" t="s">
        <v>83</v>
      </c>
      <c r="AW127" s="13" t="s">
        <v>35</v>
      </c>
      <c r="AX127" s="13" t="s">
        <v>81</v>
      </c>
      <c r="AY127" s="244" t="s">
        <v>175</v>
      </c>
    </row>
    <row r="128" spans="1:65" s="2" customFormat="1" ht="24.15" customHeight="1">
      <c r="A128" s="39"/>
      <c r="B128" s="40"/>
      <c r="C128" s="214" t="s">
        <v>278</v>
      </c>
      <c r="D128" s="214" t="s">
        <v>177</v>
      </c>
      <c r="E128" s="215" t="s">
        <v>3792</v>
      </c>
      <c r="F128" s="216" t="s">
        <v>3793</v>
      </c>
      <c r="G128" s="217" t="s">
        <v>358</v>
      </c>
      <c r="H128" s="218">
        <v>4</v>
      </c>
      <c r="I128" s="219"/>
      <c r="J128" s="220">
        <f>ROUND(I128*H128,2)</f>
        <v>0</v>
      </c>
      <c r="K128" s="221"/>
      <c r="L128" s="45"/>
      <c r="M128" s="222" t="s">
        <v>19</v>
      </c>
      <c r="N128" s="223" t="s">
        <v>44</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3794</v>
      </c>
    </row>
    <row r="129" spans="1:63" s="12" customFormat="1" ht="22.8" customHeight="1">
      <c r="A129" s="12"/>
      <c r="B129" s="198"/>
      <c r="C129" s="199"/>
      <c r="D129" s="200" t="s">
        <v>72</v>
      </c>
      <c r="E129" s="212" t="s">
        <v>212</v>
      </c>
      <c r="F129" s="212" t="s">
        <v>383</v>
      </c>
      <c r="G129" s="199"/>
      <c r="H129" s="199"/>
      <c r="I129" s="202"/>
      <c r="J129" s="213">
        <f>BK129</f>
        <v>0</v>
      </c>
      <c r="K129" s="199"/>
      <c r="L129" s="204"/>
      <c r="M129" s="205"/>
      <c r="N129" s="206"/>
      <c r="O129" s="206"/>
      <c r="P129" s="207">
        <f>SUM(P130:P140)</f>
        <v>0</v>
      </c>
      <c r="Q129" s="206"/>
      <c r="R129" s="207">
        <f>SUM(R130:R140)</f>
        <v>0</v>
      </c>
      <c r="S129" s="206"/>
      <c r="T129" s="208">
        <f>SUM(T130:T140)</f>
        <v>0</v>
      </c>
      <c r="U129" s="12"/>
      <c r="V129" s="12"/>
      <c r="W129" s="12"/>
      <c r="X129" s="12"/>
      <c r="Y129" s="12"/>
      <c r="Z129" s="12"/>
      <c r="AA129" s="12"/>
      <c r="AB129" s="12"/>
      <c r="AC129" s="12"/>
      <c r="AD129" s="12"/>
      <c r="AE129" s="12"/>
      <c r="AR129" s="209" t="s">
        <v>81</v>
      </c>
      <c r="AT129" s="210" t="s">
        <v>72</v>
      </c>
      <c r="AU129" s="210" t="s">
        <v>81</v>
      </c>
      <c r="AY129" s="209" t="s">
        <v>175</v>
      </c>
      <c r="BK129" s="211">
        <f>SUM(BK130:BK140)</f>
        <v>0</v>
      </c>
    </row>
    <row r="130" spans="1:65" s="2" customFormat="1" ht="37.8" customHeight="1">
      <c r="A130" s="39"/>
      <c r="B130" s="40"/>
      <c r="C130" s="214" t="s">
        <v>285</v>
      </c>
      <c r="D130" s="214" t="s">
        <v>177</v>
      </c>
      <c r="E130" s="215" t="s">
        <v>3795</v>
      </c>
      <c r="F130" s="216" t="s">
        <v>3796</v>
      </c>
      <c r="G130" s="217" t="s">
        <v>180</v>
      </c>
      <c r="H130" s="218">
        <v>49.22</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3797</v>
      </c>
    </row>
    <row r="131" spans="1:47" s="2" customFormat="1" ht="12">
      <c r="A131" s="39"/>
      <c r="B131" s="40"/>
      <c r="C131" s="41"/>
      <c r="D131" s="228" t="s">
        <v>183</v>
      </c>
      <c r="E131" s="41"/>
      <c r="F131" s="229" t="s">
        <v>3798</v>
      </c>
      <c r="G131" s="41"/>
      <c r="H131" s="41"/>
      <c r="I131" s="230"/>
      <c r="J131" s="41"/>
      <c r="K131" s="41"/>
      <c r="L131" s="45"/>
      <c r="M131" s="231"/>
      <c r="N131" s="232"/>
      <c r="O131" s="85"/>
      <c r="P131" s="85"/>
      <c r="Q131" s="85"/>
      <c r="R131" s="85"/>
      <c r="S131" s="85"/>
      <c r="T131" s="86"/>
      <c r="U131" s="39"/>
      <c r="V131" s="39"/>
      <c r="W131" s="39"/>
      <c r="X131" s="39"/>
      <c r="Y131" s="39"/>
      <c r="Z131" s="39"/>
      <c r="AA131" s="39"/>
      <c r="AB131" s="39"/>
      <c r="AC131" s="39"/>
      <c r="AD131" s="39"/>
      <c r="AE131" s="39"/>
      <c r="AT131" s="18" t="s">
        <v>183</v>
      </c>
      <c r="AU131" s="18" t="s">
        <v>83</v>
      </c>
    </row>
    <row r="132" spans="1:51" s="13" customFormat="1" ht="12">
      <c r="A132" s="13"/>
      <c r="B132" s="233"/>
      <c r="C132" s="234"/>
      <c r="D132" s="235" t="s">
        <v>189</v>
      </c>
      <c r="E132" s="236" t="s">
        <v>19</v>
      </c>
      <c r="F132" s="237" t="s">
        <v>3799</v>
      </c>
      <c r="G132" s="234"/>
      <c r="H132" s="238">
        <v>49.22</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189</v>
      </c>
      <c r="AU132" s="244" t="s">
        <v>83</v>
      </c>
      <c r="AV132" s="13" t="s">
        <v>83</v>
      </c>
      <c r="AW132" s="13" t="s">
        <v>35</v>
      </c>
      <c r="AX132" s="13" t="s">
        <v>81</v>
      </c>
      <c r="AY132" s="244" t="s">
        <v>175</v>
      </c>
    </row>
    <row r="133" spans="1:65" s="2" customFormat="1" ht="33" customHeight="1">
      <c r="A133" s="39"/>
      <c r="B133" s="40"/>
      <c r="C133" s="214" t="s">
        <v>8</v>
      </c>
      <c r="D133" s="214" t="s">
        <v>177</v>
      </c>
      <c r="E133" s="215" t="s">
        <v>419</v>
      </c>
      <c r="F133" s="216" t="s">
        <v>420</v>
      </c>
      <c r="G133" s="217" t="s">
        <v>180</v>
      </c>
      <c r="H133" s="218">
        <v>7</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3800</v>
      </c>
    </row>
    <row r="134" spans="1:47" s="2" customFormat="1" ht="12">
      <c r="A134" s="39"/>
      <c r="B134" s="40"/>
      <c r="C134" s="41"/>
      <c r="D134" s="228" t="s">
        <v>183</v>
      </c>
      <c r="E134" s="41"/>
      <c r="F134" s="229" t="s">
        <v>422</v>
      </c>
      <c r="G134" s="41"/>
      <c r="H134" s="41"/>
      <c r="I134" s="230"/>
      <c r="J134" s="41"/>
      <c r="K134" s="41"/>
      <c r="L134" s="45"/>
      <c r="M134" s="231"/>
      <c r="N134" s="232"/>
      <c r="O134" s="85"/>
      <c r="P134" s="85"/>
      <c r="Q134" s="85"/>
      <c r="R134" s="85"/>
      <c r="S134" s="85"/>
      <c r="T134" s="86"/>
      <c r="U134" s="39"/>
      <c r="V134" s="39"/>
      <c r="W134" s="39"/>
      <c r="X134" s="39"/>
      <c r="Y134" s="39"/>
      <c r="Z134" s="39"/>
      <c r="AA134" s="39"/>
      <c r="AB134" s="39"/>
      <c r="AC134" s="39"/>
      <c r="AD134" s="39"/>
      <c r="AE134" s="39"/>
      <c r="AT134" s="18" t="s">
        <v>183</v>
      </c>
      <c r="AU134" s="18" t="s">
        <v>83</v>
      </c>
    </row>
    <row r="135" spans="1:51" s="15" customFormat="1" ht="12">
      <c r="A135" s="15"/>
      <c r="B135" s="257"/>
      <c r="C135" s="258"/>
      <c r="D135" s="235" t="s">
        <v>189</v>
      </c>
      <c r="E135" s="259" t="s">
        <v>19</v>
      </c>
      <c r="F135" s="260" t="s">
        <v>3801</v>
      </c>
      <c r="G135" s="258"/>
      <c r="H135" s="259" t="s">
        <v>19</v>
      </c>
      <c r="I135" s="261"/>
      <c r="J135" s="258"/>
      <c r="K135" s="258"/>
      <c r="L135" s="262"/>
      <c r="M135" s="263"/>
      <c r="N135" s="264"/>
      <c r="O135" s="264"/>
      <c r="P135" s="264"/>
      <c r="Q135" s="264"/>
      <c r="R135" s="264"/>
      <c r="S135" s="264"/>
      <c r="T135" s="265"/>
      <c r="U135" s="15"/>
      <c r="V135" s="15"/>
      <c r="W135" s="15"/>
      <c r="X135" s="15"/>
      <c r="Y135" s="15"/>
      <c r="Z135" s="15"/>
      <c r="AA135" s="15"/>
      <c r="AB135" s="15"/>
      <c r="AC135" s="15"/>
      <c r="AD135" s="15"/>
      <c r="AE135" s="15"/>
      <c r="AT135" s="266" t="s">
        <v>189</v>
      </c>
      <c r="AU135" s="266" t="s">
        <v>83</v>
      </c>
      <c r="AV135" s="15" t="s">
        <v>81</v>
      </c>
      <c r="AW135" s="15" t="s">
        <v>35</v>
      </c>
      <c r="AX135" s="15" t="s">
        <v>73</v>
      </c>
      <c r="AY135" s="266" t="s">
        <v>175</v>
      </c>
    </row>
    <row r="136" spans="1:51" s="13" customFormat="1" ht="12">
      <c r="A136" s="13"/>
      <c r="B136" s="233"/>
      <c r="C136" s="234"/>
      <c r="D136" s="235" t="s">
        <v>189</v>
      </c>
      <c r="E136" s="236" t="s">
        <v>19</v>
      </c>
      <c r="F136" s="237" t="s">
        <v>3802</v>
      </c>
      <c r="G136" s="234"/>
      <c r="H136" s="238">
        <v>7</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189</v>
      </c>
      <c r="AU136" s="244" t="s">
        <v>83</v>
      </c>
      <c r="AV136" s="13" t="s">
        <v>83</v>
      </c>
      <c r="AW136" s="13" t="s">
        <v>35</v>
      </c>
      <c r="AX136" s="13" t="s">
        <v>81</v>
      </c>
      <c r="AY136" s="244" t="s">
        <v>175</v>
      </c>
    </row>
    <row r="137" spans="1:65" s="2" customFormat="1" ht="24.15" customHeight="1">
      <c r="A137" s="39"/>
      <c r="B137" s="40"/>
      <c r="C137" s="214" t="s">
        <v>296</v>
      </c>
      <c r="D137" s="214" t="s">
        <v>177</v>
      </c>
      <c r="E137" s="215" t="s">
        <v>3803</v>
      </c>
      <c r="F137" s="216" t="s">
        <v>3804</v>
      </c>
      <c r="G137" s="217" t="s">
        <v>180</v>
      </c>
      <c r="H137" s="218">
        <v>7</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3805</v>
      </c>
    </row>
    <row r="138" spans="1:47" s="2" customFormat="1" ht="12">
      <c r="A138" s="39"/>
      <c r="B138" s="40"/>
      <c r="C138" s="41"/>
      <c r="D138" s="228" t="s">
        <v>183</v>
      </c>
      <c r="E138" s="41"/>
      <c r="F138" s="229" t="s">
        <v>3806</v>
      </c>
      <c r="G138" s="41"/>
      <c r="H138" s="41"/>
      <c r="I138" s="230"/>
      <c r="J138" s="41"/>
      <c r="K138" s="41"/>
      <c r="L138" s="45"/>
      <c r="M138" s="231"/>
      <c r="N138" s="232"/>
      <c r="O138" s="85"/>
      <c r="P138" s="85"/>
      <c r="Q138" s="85"/>
      <c r="R138" s="85"/>
      <c r="S138" s="85"/>
      <c r="T138" s="86"/>
      <c r="U138" s="39"/>
      <c r="V138" s="39"/>
      <c r="W138" s="39"/>
      <c r="X138" s="39"/>
      <c r="Y138" s="39"/>
      <c r="Z138" s="39"/>
      <c r="AA138" s="39"/>
      <c r="AB138" s="39"/>
      <c r="AC138" s="39"/>
      <c r="AD138" s="39"/>
      <c r="AE138" s="39"/>
      <c r="AT138" s="18" t="s">
        <v>183</v>
      </c>
      <c r="AU138" s="18" t="s">
        <v>83</v>
      </c>
    </row>
    <row r="139" spans="1:51" s="15" customFormat="1" ht="12">
      <c r="A139" s="15"/>
      <c r="B139" s="257"/>
      <c r="C139" s="258"/>
      <c r="D139" s="235" t="s">
        <v>189</v>
      </c>
      <c r="E139" s="259" t="s">
        <v>19</v>
      </c>
      <c r="F139" s="260" t="s">
        <v>3807</v>
      </c>
      <c r="G139" s="258"/>
      <c r="H139" s="259" t="s">
        <v>19</v>
      </c>
      <c r="I139" s="261"/>
      <c r="J139" s="258"/>
      <c r="K139" s="258"/>
      <c r="L139" s="262"/>
      <c r="M139" s="263"/>
      <c r="N139" s="264"/>
      <c r="O139" s="264"/>
      <c r="P139" s="264"/>
      <c r="Q139" s="264"/>
      <c r="R139" s="264"/>
      <c r="S139" s="264"/>
      <c r="T139" s="265"/>
      <c r="U139" s="15"/>
      <c r="V139" s="15"/>
      <c r="W139" s="15"/>
      <c r="X139" s="15"/>
      <c r="Y139" s="15"/>
      <c r="Z139" s="15"/>
      <c r="AA139" s="15"/>
      <c r="AB139" s="15"/>
      <c r="AC139" s="15"/>
      <c r="AD139" s="15"/>
      <c r="AE139" s="15"/>
      <c r="AT139" s="266" t="s">
        <v>189</v>
      </c>
      <c r="AU139" s="266" t="s">
        <v>83</v>
      </c>
      <c r="AV139" s="15" t="s">
        <v>81</v>
      </c>
      <c r="AW139" s="15" t="s">
        <v>35</v>
      </c>
      <c r="AX139" s="15" t="s">
        <v>73</v>
      </c>
      <c r="AY139" s="266" t="s">
        <v>175</v>
      </c>
    </row>
    <row r="140" spans="1:51" s="13" customFormat="1" ht="12">
      <c r="A140" s="13"/>
      <c r="B140" s="233"/>
      <c r="C140" s="234"/>
      <c r="D140" s="235" t="s">
        <v>189</v>
      </c>
      <c r="E140" s="236" t="s">
        <v>19</v>
      </c>
      <c r="F140" s="237" t="s">
        <v>3802</v>
      </c>
      <c r="G140" s="234"/>
      <c r="H140" s="238">
        <v>7</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35</v>
      </c>
      <c r="AX140" s="13" t="s">
        <v>81</v>
      </c>
      <c r="AY140" s="244" t="s">
        <v>175</v>
      </c>
    </row>
    <row r="141" spans="1:63" s="12" customFormat="1" ht="22.8" customHeight="1">
      <c r="A141" s="12"/>
      <c r="B141" s="198"/>
      <c r="C141" s="199"/>
      <c r="D141" s="200" t="s">
        <v>72</v>
      </c>
      <c r="E141" s="212" t="s">
        <v>246</v>
      </c>
      <c r="F141" s="212" t="s">
        <v>3808</v>
      </c>
      <c r="G141" s="199"/>
      <c r="H141" s="199"/>
      <c r="I141" s="202"/>
      <c r="J141" s="213">
        <f>BK141</f>
        <v>0</v>
      </c>
      <c r="K141" s="199"/>
      <c r="L141" s="204"/>
      <c r="M141" s="205"/>
      <c r="N141" s="206"/>
      <c r="O141" s="206"/>
      <c r="P141" s="207">
        <f>SUM(P142:P152)</f>
        <v>0</v>
      </c>
      <c r="Q141" s="206"/>
      <c r="R141" s="207">
        <f>SUM(R142:R152)</f>
        <v>0.12137303999999999</v>
      </c>
      <c r="S141" s="206"/>
      <c r="T141" s="208">
        <f>SUM(T142:T152)</f>
        <v>0</v>
      </c>
      <c r="U141" s="12"/>
      <c r="V141" s="12"/>
      <c r="W141" s="12"/>
      <c r="X141" s="12"/>
      <c r="Y141" s="12"/>
      <c r="Z141" s="12"/>
      <c r="AA141" s="12"/>
      <c r="AB141" s="12"/>
      <c r="AC141" s="12"/>
      <c r="AD141" s="12"/>
      <c r="AE141" s="12"/>
      <c r="AR141" s="209" t="s">
        <v>81</v>
      </c>
      <c r="AT141" s="210" t="s">
        <v>72</v>
      </c>
      <c r="AU141" s="210" t="s">
        <v>81</v>
      </c>
      <c r="AY141" s="209" t="s">
        <v>175</v>
      </c>
      <c r="BK141" s="211">
        <f>SUM(BK142:BK152)</f>
        <v>0</v>
      </c>
    </row>
    <row r="142" spans="1:65" s="2" customFormat="1" ht="16.5" customHeight="1">
      <c r="A142" s="39"/>
      <c r="B142" s="40"/>
      <c r="C142" s="214" t="s">
        <v>306</v>
      </c>
      <c r="D142" s="214" t="s">
        <v>177</v>
      </c>
      <c r="E142" s="215" t="s">
        <v>3809</v>
      </c>
      <c r="F142" s="216" t="s">
        <v>3810</v>
      </c>
      <c r="G142" s="217" t="s">
        <v>1053</v>
      </c>
      <c r="H142" s="218">
        <v>1</v>
      </c>
      <c r="I142" s="219"/>
      <c r="J142" s="220">
        <f>ROUND(I142*H142,2)</f>
        <v>0</v>
      </c>
      <c r="K142" s="221"/>
      <c r="L142" s="45"/>
      <c r="M142" s="222" t="s">
        <v>19</v>
      </c>
      <c r="N142" s="223" t="s">
        <v>44</v>
      </c>
      <c r="O142" s="85"/>
      <c r="P142" s="224">
        <f>O142*H142</f>
        <v>0</v>
      </c>
      <c r="Q142" s="224">
        <v>0</v>
      </c>
      <c r="R142" s="224">
        <f>Q142*H142</f>
        <v>0</v>
      </c>
      <c r="S142" s="224">
        <v>0</v>
      </c>
      <c r="T142" s="225">
        <f>S142*H142</f>
        <v>0</v>
      </c>
      <c r="U142" s="39"/>
      <c r="V142" s="39"/>
      <c r="W142" s="39"/>
      <c r="X142" s="39"/>
      <c r="Y142" s="39"/>
      <c r="Z142" s="39"/>
      <c r="AA142" s="39"/>
      <c r="AB142" s="39"/>
      <c r="AC142" s="39"/>
      <c r="AD142" s="39"/>
      <c r="AE142" s="39"/>
      <c r="AR142" s="226" t="s">
        <v>181</v>
      </c>
      <c r="AT142" s="226" t="s">
        <v>177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3811</v>
      </c>
    </row>
    <row r="143" spans="1:47" s="2" customFormat="1" ht="12">
      <c r="A143" s="39"/>
      <c r="B143" s="40"/>
      <c r="C143" s="41"/>
      <c r="D143" s="235" t="s">
        <v>203</v>
      </c>
      <c r="E143" s="41"/>
      <c r="F143" s="256" t="s">
        <v>3812</v>
      </c>
      <c r="G143" s="41"/>
      <c r="H143" s="41"/>
      <c r="I143" s="230"/>
      <c r="J143" s="41"/>
      <c r="K143" s="41"/>
      <c r="L143" s="45"/>
      <c r="M143" s="231"/>
      <c r="N143" s="232"/>
      <c r="O143" s="85"/>
      <c r="P143" s="85"/>
      <c r="Q143" s="85"/>
      <c r="R143" s="85"/>
      <c r="S143" s="85"/>
      <c r="T143" s="86"/>
      <c r="U143" s="39"/>
      <c r="V143" s="39"/>
      <c r="W143" s="39"/>
      <c r="X143" s="39"/>
      <c r="Y143" s="39"/>
      <c r="Z143" s="39"/>
      <c r="AA143" s="39"/>
      <c r="AB143" s="39"/>
      <c r="AC143" s="39"/>
      <c r="AD143" s="39"/>
      <c r="AE143" s="39"/>
      <c r="AT143" s="18" t="s">
        <v>203</v>
      </c>
      <c r="AU143" s="18" t="s">
        <v>83</v>
      </c>
    </row>
    <row r="144" spans="1:65" s="2" customFormat="1" ht="37.8" customHeight="1">
      <c r="A144" s="39"/>
      <c r="B144" s="40"/>
      <c r="C144" s="214" t="s">
        <v>312</v>
      </c>
      <c r="D144" s="214" t="s">
        <v>177</v>
      </c>
      <c r="E144" s="215" t="s">
        <v>3813</v>
      </c>
      <c r="F144" s="216" t="s">
        <v>3814</v>
      </c>
      <c r="G144" s="217" t="s">
        <v>342</v>
      </c>
      <c r="H144" s="218">
        <v>30</v>
      </c>
      <c r="I144" s="219"/>
      <c r="J144" s="220">
        <f>ROUND(I144*H144,2)</f>
        <v>0</v>
      </c>
      <c r="K144" s="221"/>
      <c r="L144" s="45"/>
      <c r="M144" s="222" t="s">
        <v>19</v>
      </c>
      <c r="N144" s="223" t="s">
        <v>44</v>
      </c>
      <c r="O144" s="85"/>
      <c r="P144" s="224">
        <f>O144*H144</f>
        <v>0</v>
      </c>
      <c r="Q144" s="224">
        <v>0.00276</v>
      </c>
      <c r="R144" s="224">
        <f>Q144*H144</f>
        <v>0.0828</v>
      </c>
      <c r="S144" s="224">
        <v>0</v>
      </c>
      <c r="T144" s="225">
        <f>S144*H144</f>
        <v>0</v>
      </c>
      <c r="U144" s="39"/>
      <c r="V144" s="39"/>
      <c r="W144" s="39"/>
      <c r="X144" s="39"/>
      <c r="Y144" s="39"/>
      <c r="Z144" s="39"/>
      <c r="AA144" s="39"/>
      <c r="AB144" s="39"/>
      <c r="AC144" s="39"/>
      <c r="AD144" s="39"/>
      <c r="AE144" s="39"/>
      <c r="AR144" s="226" t="s">
        <v>181</v>
      </c>
      <c r="AT144" s="226" t="s">
        <v>177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3815</v>
      </c>
    </row>
    <row r="145" spans="1:47" s="2" customFormat="1" ht="12">
      <c r="A145" s="39"/>
      <c r="B145" s="40"/>
      <c r="C145" s="41"/>
      <c r="D145" s="228" t="s">
        <v>183</v>
      </c>
      <c r="E145" s="41"/>
      <c r="F145" s="229" t="s">
        <v>3816</v>
      </c>
      <c r="G145" s="41"/>
      <c r="H145" s="41"/>
      <c r="I145" s="230"/>
      <c r="J145" s="41"/>
      <c r="K145" s="41"/>
      <c r="L145" s="45"/>
      <c r="M145" s="231"/>
      <c r="N145" s="232"/>
      <c r="O145" s="85"/>
      <c r="P145" s="85"/>
      <c r="Q145" s="85"/>
      <c r="R145" s="85"/>
      <c r="S145" s="85"/>
      <c r="T145" s="86"/>
      <c r="U145" s="39"/>
      <c r="V145" s="39"/>
      <c r="W145" s="39"/>
      <c r="X145" s="39"/>
      <c r="Y145" s="39"/>
      <c r="Z145" s="39"/>
      <c r="AA145" s="39"/>
      <c r="AB145" s="39"/>
      <c r="AC145" s="39"/>
      <c r="AD145" s="39"/>
      <c r="AE145" s="39"/>
      <c r="AT145" s="18" t="s">
        <v>183</v>
      </c>
      <c r="AU145" s="18" t="s">
        <v>83</v>
      </c>
    </row>
    <row r="146" spans="1:51" s="13" customFormat="1" ht="12">
      <c r="A146" s="13"/>
      <c r="B146" s="233"/>
      <c r="C146" s="234"/>
      <c r="D146" s="235" t="s">
        <v>189</v>
      </c>
      <c r="E146" s="236" t="s">
        <v>19</v>
      </c>
      <c r="F146" s="237" t="s">
        <v>3817</v>
      </c>
      <c r="G146" s="234"/>
      <c r="H146" s="238">
        <v>23</v>
      </c>
      <c r="I146" s="239"/>
      <c r="J146" s="234"/>
      <c r="K146" s="234"/>
      <c r="L146" s="240"/>
      <c r="M146" s="241"/>
      <c r="N146" s="242"/>
      <c r="O146" s="242"/>
      <c r="P146" s="242"/>
      <c r="Q146" s="242"/>
      <c r="R146" s="242"/>
      <c r="S146" s="242"/>
      <c r="T146" s="243"/>
      <c r="U146" s="13"/>
      <c r="V146" s="13"/>
      <c r="W146" s="13"/>
      <c r="X146" s="13"/>
      <c r="Y146" s="13"/>
      <c r="Z146" s="13"/>
      <c r="AA146" s="13"/>
      <c r="AB146" s="13"/>
      <c r="AC146" s="13"/>
      <c r="AD146" s="13"/>
      <c r="AE146" s="13"/>
      <c r="AT146" s="244" t="s">
        <v>189</v>
      </c>
      <c r="AU146" s="244" t="s">
        <v>83</v>
      </c>
      <c r="AV146" s="13" t="s">
        <v>83</v>
      </c>
      <c r="AW146" s="13" t="s">
        <v>35</v>
      </c>
      <c r="AX146" s="13" t="s">
        <v>73</v>
      </c>
      <c r="AY146" s="244" t="s">
        <v>175</v>
      </c>
    </row>
    <row r="147" spans="1:51" s="13" customFormat="1" ht="12">
      <c r="A147" s="13"/>
      <c r="B147" s="233"/>
      <c r="C147" s="234"/>
      <c r="D147" s="235" t="s">
        <v>189</v>
      </c>
      <c r="E147" s="236" t="s">
        <v>19</v>
      </c>
      <c r="F147" s="237" t="s">
        <v>3818</v>
      </c>
      <c r="G147" s="234"/>
      <c r="H147" s="238">
        <v>7</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73</v>
      </c>
      <c r="AY147" s="244" t="s">
        <v>175</v>
      </c>
    </row>
    <row r="148" spans="1:51" s="14" customFormat="1" ht="12">
      <c r="A148" s="14"/>
      <c r="B148" s="245"/>
      <c r="C148" s="246"/>
      <c r="D148" s="235" t="s">
        <v>189</v>
      </c>
      <c r="E148" s="247" t="s">
        <v>19</v>
      </c>
      <c r="F148" s="248" t="s">
        <v>198</v>
      </c>
      <c r="G148" s="246"/>
      <c r="H148" s="249">
        <v>30</v>
      </c>
      <c r="I148" s="250"/>
      <c r="J148" s="246"/>
      <c r="K148" s="246"/>
      <c r="L148" s="251"/>
      <c r="M148" s="252"/>
      <c r="N148" s="253"/>
      <c r="O148" s="253"/>
      <c r="P148" s="253"/>
      <c r="Q148" s="253"/>
      <c r="R148" s="253"/>
      <c r="S148" s="253"/>
      <c r="T148" s="254"/>
      <c r="U148" s="14"/>
      <c r="V148" s="14"/>
      <c r="W148" s="14"/>
      <c r="X148" s="14"/>
      <c r="Y148" s="14"/>
      <c r="Z148" s="14"/>
      <c r="AA148" s="14"/>
      <c r="AB148" s="14"/>
      <c r="AC148" s="14"/>
      <c r="AD148" s="14"/>
      <c r="AE148" s="14"/>
      <c r="AT148" s="255" t="s">
        <v>189</v>
      </c>
      <c r="AU148" s="255" t="s">
        <v>83</v>
      </c>
      <c r="AV148" s="14" t="s">
        <v>181</v>
      </c>
      <c r="AW148" s="14" t="s">
        <v>35</v>
      </c>
      <c r="AX148" s="14" t="s">
        <v>81</v>
      </c>
      <c r="AY148" s="255" t="s">
        <v>175</v>
      </c>
    </row>
    <row r="149" spans="1:65" s="2" customFormat="1" ht="24.15" customHeight="1">
      <c r="A149" s="39"/>
      <c r="B149" s="40"/>
      <c r="C149" s="214" t="s">
        <v>317</v>
      </c>
      <c r="D149" s="214" t="s">
        <v>177</v>
      </c>
      <c r="E149" s="215" t="s">
        <v>3819</v>
      </c>
      <c r="F149" s="216" t="s">
        <v>3820</v>
      </c>
      <c r="G149" s="217" t="s">
        <v>281</v>
      </c>
      <c r="H149" s="218">
        <v>0.038</v>
      </c>
      <c r="I149" s="219"/>
      <c r="J149" s="220">
        <f>ROUND(I149*H149,2)</f>
        <v>0</v>
      </c>
      <c r="K149" s="221"/>
      <c r="L149" s="45"/>
      <c r="M149" s="222" t="s">
        <v>19</v>
      </c>
      <c r="N149" s="223" t="s">
        <v>44</v>
      </c>
      <c r="O149" s="85"/>
      <c r="P149" s="224">
        <f>O149*H149</f>
        <v>0</v>
      </c>
      <c r="Q149" s="224">
        <v>1.01508</v>
      </c>
      <c r="R149" s="224">
        <f>Q149*H149</f>
        <v>0.038573039999999996</v>
      </c>
      <c r="S149" s="224">
        <v>0</v>
      </c>
      <c r="T149" s="225">
        <f>S149*H149</f>
        <v>0</v>
      </c>
      <c r="U149" s="39"/>
      <c r="V149" s="39"/>
      <c r="W149" s="39"/>
      <c r="X149" s="39"/>
      <c r="Y149" s="39"/>
      <c r="Z149" s="39"/>
      <c r="AA149" s="39"/>
      <c r="AB149" s="39"/>
      <c r="AC149" s="39"/>
      <c r="AD149" s="39"/>
      <c r="AE149" s="39"/>
      <c r="AR149" s="226" t="s">
        <v>181</v>
      </c>
      <c r="AT149" s="226" t="s">
        <v>177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3821</v>
      </c>
    </row>
    <row r="150" spans="1:47" s="2" customFormat="1" ht="12">
      <c r="A150" s="39"/>
      <c r="B150" s="40"/>
      <c r="C150" s="41"/>
      <c r="D150" s="228" t="s">
        <v>183</v>
      </c>
      <c r="E150" s="41"/>
      <c r="F150" s="229" t="s">
        <v>3822</v>
      </c>
      <c r="G150" s="41"/>
      <c r="H150" s="41"/>
      <c r="I150" s="230"/>
      <c r="J150" s="41"/>
      <c r="K150" s="41"/>
      <c r="L150" s="45"/>
      <c r="M150" s="231"/>
      <c r="N150" s="232"/>
      <c r="O150" s="85"/>
      <c r="P150" s="85"/>
      <c r="Q150" s="85"/>
      <c r="R150" s="85"/>
      <c r="S150" s="85"/>
      <c r="T150" s="86"/>
      <c r="U150" s="39"/>
      <c r="V150" s="39"/>
      <c r="W150" s="39"/>
      <c r="X150" s="39"/>
      <c r="Y150" s="39"/>
      <c r="Z150" s="39"/>
      <c r="AA150" s="39"/>
      <c r="AB150" s="39"/>
      <c r="AC150" s="39"/>
      <c r="AD150" s="39"/>
      <c r="AE150" s="39"/>
      <c r="AT150" s="18" t="s">
        <v>183</v>
      </c>
      <c r="AU150" s="18" t="s">
        <v>83</v>
      </c>
    </row>
    <row r="151" spans="1:51" s="15" customFormat="1" ht="12">
      <c r="A151" s="15"/>
      <c r="B151" s="257"/>
      <c r="C151" s="258"/>
      <c r="D151" s="235" t="s">
        <v>189</v>
      </c>
      <c r="E151" s="259" t="s">
        <v>19</v>
      </c>
      <c r="F151" s="260" t="s">
        <v>3823</v>
      </c>
      <c r="G151" s="258"/>
      <c r="H151" s="259" t="s">
        <v>19</v>
      </c>
      <c r="I151" s="261"/>
      <c r="J151" s="258"/>
      <c r="K151" s="258"/>
      <c r="L151" s="262"/>
      <c r="M151" s="263"/>
      <c r="N151" s="264"/>
      <c r="O151" s="264"/>
      <c r="P151" s="264"/>
      <c r="Q151" s="264"/>
      <c r="R151" s="264"/>
      <c r="S151" s="264"/>
      <c r="T151" s="265"/>
      <c r="U151" s="15"/>
      <c r="V151" s="15"/>
      <c r="W151" s="15"/>
      <c r="X151" s="15"/>
      <c r="Y151" s="15"/>
      <c r="Z151" s="15"/>
      <c r="AA151" s="15"/>
      <c r="AB151" s="15"/>
      <c r="AC151" s="15"/>
      <c r="AD151" s="15"/>
      <c r="AE151" s="15"/>
      <c r="AT151" s="266" t="s">
        <v>189</v>
      </c>
      <c r="AU151" s="266" t="s">
        <v>83</v>
      </c>
      <c r="AV151" s="15" t="s">
        <v>81</v>
      </c>
      <c r="AW151" s="15" t="s">
        <v>35</v>
      </c>
      <c r="AX151" s="15" t="s">
        <v>73</v>
      </c>
      <c r="AY151" s="266" t="s">
        <v>175</v>
      </c>
    </row>
    <row r="152" spans="1:51" s="13" customFormat="1" ht="12">
      <c r="A152" s="13"/>
      <c r="B152" s="233"/>
      <c r="C152" s="234"/>
      <c r="D152" s="235" t="s">
        <v>189</v>
      </c>
      <c r="E152" s="236" t="s">
        <v>19</v>
      </c>
      <c r="F152" s="237" t="s">
        <v>3824</v>
      </c>
      <c r="G152" s="234"/>
      <c r="H152" s="238">
        <v>0.038</v>
      </c>
      <c r="I152" s="239"/>
      <c r="J152" s="234"/>
      <c r="K152" s="234"/>
      <c r="L152" s="240"/>
      <c r="M152" s="241"/>
      <c r="N152" s="242"/>
      <c r="O152" s="242"/>
      <c r="P152" s="242"/>
      <c r="Q152" s="242"/>
      <c r="R152" s="242"/>
      <c r="S152" s="242"/>
      <c r="T152" s="243"/>
      <c r="U152" s="13"/>
      <c r="V152" s="13"/>
      <c r="W152" s="13"/>
      <c r="X152" s="13"/>
      <c r="Y152" s="13"/>
      <c r="Z152" s="13"/>
      <c r="AA152" s="13"/>
      <c r="AB152" s="13"/>
      <c r="AC152" s="13"/>
      <c r="AD152" s="13"/>
      <c r="AE152" s="13"/>
      <c r="AT152" s="244" t="s">
        <v>189</v>
      </c>
      <c r="AU152" s="244" t="s">
        <v>83</v>
      </c>
      <c r="AV152" s="13" t="s">
        <v>83</v>
      </c>
      <c r="AW152" s="13" t="s">
        <v>35</v>
      </c>
      <c r="AX152" s="13" t="s">
        <v>81</v>
      </c>
      <c r="AY152" s="244" t="s">
        <v>175</v>
      </c>
    </row>
    <row r="153" spans="1:63" s="12" customFormat="1" ht="22.8" customHeight="1">
      <c r="A153" s="12"/>
      <c r="B153" s="198"/>
      <c r="C153" s="199"/>
      <c r="D153" s="200" t="s">
        <v>72</v>
      </c>
      <c r="E153" s="212" t="s">
        <v>715</v>
      </c>
      <c r="F153" s="212" t="s">
        <v>716</v>
      </c>
      <c r="G153" s="199"/>
      <c r="H153" s="199"/>
      <c r="I153" s="202"/>
      <c r="J153" s="213">
        <f>BK153</f>
        <v>0</v>
      </c>
      <c r="K153" s="199"/>
      <c r="L153" s="204"/>
      <c r="M153" s="205"/>
      <c r="N153" s="206"/>
      <c r="O153" s="206"/>
      <c r="P153" s="207">
        <f>SUM(P154:P156)</f>
        <v>0</v>
      </c>
      <c r="Q153" s="206"/>
      <c r="R153" s="207">
        <f>SUM(R154:R156)</f>
        <v>0</v>
      </c>
      <c r="S153" s="206"/>
      <c r="T153" s="208">
        <f>SUM(T154:T156)</f>
        <v>0</v>
      </c>
      <c r="U153" s="12"/>
      <c r="V153" s="12"/>
      <c r="W153" s="12"/>
      <c r="X153" s="12"/>
      <c r="Y153" s="12"/>
      <c r="Z153" s="12"/>
      <c r="AA153" s="12"/>
      <c r="AB153" s="12"/>
      <c r="AC153" s="12"/>
      <c r="AD153" s="12"/>
      <c r="AE153" s="12"/>
      <c r="AR153" s="209" t="s">
        <v>81</v>
      </c>
      <c r="AT153" s="210" t="s">
        <v>72</v>
      </c>
      <c r="AU153" s="210" t="s">
        <v>81</v>
      </c>
      <c r="AY153" s="209" t="s">
        <v>175</v>
      </c>
      <c r="BK153" s="211">
        <f>SUM(BK154:BK156)</f>
        <v>0</v>
      </c>
    </row>
    <row r="154" spans="1:65" s="2" customFormat="1" ht="49.05" customHeight="1">
      <c r="A154" s="39"/>
      <c r="B154" s="40"/>
      <c r="C154" s="214" t="s">
        <v>323</v>
      </c>
      <c r="D154" s="214" t="s">
        <v>177</v>
      </c>
      <c r="E154" s="215" t="s">
        <v>3825</v>
      </c>
      <c r="F154" s="216" t="s">
        <v>3826</v>
      </c>
      <c r="G154" s="217" t="s">
        <v>281</v>
      </c>
      <c r="H154" s="218">
        <v>2.092</v>
      </c>
      <c r="I154" s="219"/>
      <c r="J154" s="220">
        <f>ROUND(I154*H154,2)</f>
        <v>0</v>
      </c>
      <c r="K154" s="221"/>
      <c r="L154" s="45"/>
      <c r="M154" s="222" t="s">
        <v>19</v>
      </c>
      <c r="N154" s="223" t="s">
        <v>44</v>
      </c>
      <c r="O154" s="85"/>
      <c r="P154" s="224">
        <f>O154*H154</f>
        <v>0</v>
      </c>
      <c r="Q154" s="224">
        <v>0</v>
      </c>
      <c r="R154" s="224">
        <f>Q154*H154</f>
        <v>0</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3827</v>
      </c>
    </row>
    <row r="155" spans="1:47" s="2" customFormat="1" ht="12">
      <c r="A155" s="39"/>
      <c r="B155" s="40"/>
      <c r="C155" s="41"/>
      <c r="D155" s="228" t="s">
        <v>183</v>
      </c>
      <c r="E155" s="41"/>
      <c r="F155" s="229" t="s">
        <v>3828</v>
      </c>
      <c r="G155" s="41"/>
      <c r="H155" s="41"/>
      <c r="I155" s="230"/>
      <c r="J155" s="41"/>
      <c r="K155" s="41"/>
      <c r="L155" s="45"/>
      <c r="M155" s="231"/>
      <c r="N155" s="232"/>
      <c r="O155" s="85"/>
      <c r="P155" s="85"/>
      <c r="Q155" s="85"/>
      <c r="R155" s="85"/>
      <c r="S155" s="85"/>
      <c r="T155" s="86"/>
      <c r="U155" s="39"/>
      <c r="V155" s="39"/>
      <c r="W155" s="39"/>
      <c r="X155" s="39"/>
      <c r="Y155" s="39"/>
      <c r="Z155" s="39"/>
      <c r="AA155" s="39"/>
      <c r="AB155" s="39"/>
      <c r="AC155" s="39"/>
      <c r="AD155" s="39"/>
      <c r="AE155" s="39"/>
      <c r="AT155" s="18" t="s">
        <v>183</v>
      </c>
      <c r="AU155" s="18" t="s">
        <v>83</v>
      </c>
    </row>
    <row r="156" spans="1:47" s="2" customFormat="1" ht="12">
      <c r="A156" s="39"/>
      <c r="B156" s="40"/>
      <c r="C156" s="41"/>
      <c r="D156" s="235" t="s">
        <v>203</v>
      </c>
      <c r="E156" s="41"/>
      <c r="F156" s="256" t="s">
        <v>3829</v>
      </c>
      <c r="G156" s="41"/>
      <c r="H156" s="41"/>
      <c r="I156" s="230"/>
      <c r="J156" s="41"/>
      <c r="K156" s="41"/>
      <c r="L156" s="45"/>
      <c r="M156" s="281"/>
      <c r="N156" s="282"/>
      <c r="O156" s="283"/>
      <c r="P156" s="283"/>
      <c r="Q156" s="283"/>
      <c r="R156" s="283"/>
      <c r="S156" s="283"/>
      <c r="T156" s="284"/>
      <c r="U156" s="39"/>
      <c r="V156" s="39"/>
      <c r="W156" s="39"/>
      <c r="X156" s="39"/>
      <c r="Y156" s="39"/>
      <c r="Z156" s="39"/>
      <c r="AA156" s="39"/>
      <c r="AB156" s="39"/>
      <c r="AC156" s="39"/>
      <c r="AD156" s="39"/>
      <c r="AE156" s="39"/>
      <c r="AT156" s="18" t="s">
        <v>203</v>
      </c>
      <c r="AU156" s="18" t="s">
        <v>83</v>
      </c>
    </row>
    <row r="157" spans="1:31" s="2" customFormat="1" ht="6.95" customHeight="1">
      <c r="A157" s="39"/>
      <c r="B157" s="60"/>
      <c r="C157" s="61"/>
      <c r="D157" s="61"/>
      <c r="E157" s="61"/>
      <c r="F157" s="61"/>
      <c r="G157" s="61"/>
      <c r="H157" s="61"/>
      <c r="I157" s="61"/>
      <c r="J157" s="61"/>
      <c r="K157" s="61"/>
      <c r="L157" s="45"/>
      <c r="M157" s="39"/>
      <c r="O157" s="39"/>
      <c r="P157" s="39"/>
      <c r="Q157" s="39"/>
      <c r="R157" s="39"/>
      <c r="S157" s="39"/>
      <c r="T157" s="39"/>
      <c r="U157" s="39"/>
      <c r="V157" s="39"/>
      <c r="W157" s="39"/>
      <c r="X157" s="39"/>
      <c r="Y157" s="39"/>
      <c r="Z157" s="39"/>
      <c r="AA157" s="39"/>
      <c r="AB157" s="39"/>
      <c r="AC157" s="39"/>
      <c r="AD157" s="39"/>
      <c r="AE157" s="39"/>
    </row>
  </sheetData>
  <sheetProtection password="CC35" sheet="1" objects="1" scenarios="1" formatColumns="0" formatRows="0" autoFilter="0"/>
  <autoFilter ref="C84:K156"/>
  <mergeCells count="9">
    <mergeCell ref="E7:H7"/>
    <mergeCell ref="E9:H9"/>
    <mergeCell ref="E18:H18"/>
    <mergeCell ref="E27:H27"/>
    <mergeCell ref="E48:H48"/>
    <mergeCell ref="E50:H50"/>
    <mergeCell ref="E75:H75"/>
    <mergeCell ref="E77:H77"/>
    <mergeCell ref="L2:V2"/>
  </mergeCells>
  <hyperlinks>
    <hyperlink ref="F89" r:id="rId1" display="https://podminky.urs.cz/item/CS_URS_2022_01/121151106"/>
    <hyperlink ref="F93" r:id="rId2" display="https://podminky.urs.cz/item/CS_URS_2022_01/122151101"/>
    <hyperlink ref="F96" r:id="rId3" display="https://podminky.urs.cz/item/CS_URS_2022_01/162251101"/>
    <hyperlink ref="F99" r:id="rId4" display="https://podminky.urs.cz/item/CS_URS_2022_01/162351104"/>
    <hyperlink ref="F103" r:id="rId5" display="https://podminky.urs.cz/item/CS_URS_2022_01/162751119"/>
    <hyperlink ref="F106" r:id="rId6" display="https://podminky.urs.cz/item/CS_URS_2022_01/171201231"/>
    <hyperlink ref="F109" r:id="rId7" display="https://podminky.urs.cz/item/CS_URS_2022_01/171251201"/>
    <hyperlink ref="F111" r:id="rId8" display="https://podminky.urs.cz/item/CS_URS_2022_01/174111101"/>
    <hyperlink ref="F115" r:id="rId9" display="https://podminky.urs.cz/item/CS_URS_2022_01/211971110"/>
    <hyperlink ref="F121" r:id="rId10" display="https://podminky.urs.cz/item/CS_URS_2022_01/212755215"/>
    <hyperlink ref="F126" r:id="rId11" display="https://podminky.urs.cz/item/CS_URS_2022_01/213311131"/>
    <hyperlink ref="F131" r:id="rId12" display="https://podminky.urs.cz/item/CS_URS_2022_01/564271014"/>
    <hyperlink ref="F134" r:id="rId13" display="https://podminky.urs.cz/item/CS_URS_2022_01/564871016"/>
    <hyperlink ref="F138" r:id="rId14" display="https://podminky.urs.cz/item/CS_URS_2022_01/581141213"/>
    <hyperlink ref="F145" r:id="rId15" display="https://podminky.urs.cz/item/CS_URS_2022_01/919123121"/>
    <hyperlink ref="F150" r:id="rId16" display="https://podminky.urs.cz/item/CS_URS_2022_01/919716111"/>
    <hyperlink ref="F155" r:id="rId17" display="https://podminky.urs.cz/item/CS_URS_2022_01/998226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8"/>
</worksheet>
</file>

<file path=xl/worksheets/sheet19.xml><?xml version="1.0" encoding="utf-8"?>
<worksheet xmlns="http://schemas.openxmlformats.org/spreadsheetml/2006/main" xmlns:r="http://schemas.openxmlformats.org/officeDocument/2006/relationships">
  <sheetPr>
    <pageSetUpPr fitToPage="1"/>
  </sheetPr>
  <dimension ref="A2:BM14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136</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3830</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ROUND(J84,2)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ROUND((SUM(BE84:BE148)),2)</f>
        <v>0</v>
      </c>
      <c r="G33" s="39"/>
      <c r="H33" s="39"/>
      <c r="I33" s="158">
        <v>0.21</v>
      </c>
      <c r="J33" s="157">
        <f>ROUND(((SUM(BE84:BE148))*I33),2)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ROUND((SUM(BF84:BF148)),2)</f>
        <v>0</v>
      </c>
      <c r="G34" s="39"/>
      <c r="H34" s="39"/>
      <c r="I34" s="158">
        <v>0.15</v>
      </c>
      <c r="J34" s="157">
        <f>ROUND(((SUM(BF84:BF148))*I34),2)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ROUND((SUM(BG84:BG148)),2)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ROUND((SUM(BH84:BH148)),2)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ROUND((SUM(BI84:BI148)),2)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05 - Betonový box</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J84</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J85</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J86</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J117</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753</v>
      </c>
      <c r="E63" s="183"/>
      <c r="F63" s="183"/>
      <c r="G63" s="183"/>
      <c r="H63" s="183"/>
      <c r="I63" s="183"/>
      <c r="J63" s="184">
        <f>J138</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155</v>
      </c>
      <c r="E64" s="183"/>
      <c r="F64" s="183"/>
      <c r="G64" s="183"/>
      <c r="H64" s="183"/>
      <c r="I64" s="183"/>
      <c r="J64" s="184">
        <f>J145</f>
        <v>0</v>
      </c>
      <c r="K64" s="126"/>
      <c r="L64" s="185"/>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160</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Kylešovice - sběrný dvůr</v>
      </c>
      <c r="F74" s="33"/>
      <c r="G74" s="33"/>
      <c r="H74" s="33"/>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141</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70" t="str">
        <f>E9</f>
        <v>SO 05 - Betonový box</v>
      </c>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Kylešovice</v>
      </c>
      <c r="G78" s="41"/>
      <c r="H78" s="41"/>
      <c r="I78" s="33" t="s">
        <v>23</v>
      </c>
      <c r="J78" s="73" t="str">
        <f>IF(J12="","",J12)</f>
        <v>1. 2. 2023</v>
      </c>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statutární město Opava, Horní náměstí 69, Opava</v>
      </c>
      <c r="G80" s="41"/>
      <c r="H80" s="41"/>
      <c r="I80" s="33" t="s">
        <v>32</v>
      </c>
      <c r="J80" s="37" t="str">
        <f>E21</f>
        <v>Agroprojekt Jihlava, spol. s.r.o.</v>
      </c>
      <c r="K80" s="41"/>
      <c r="L80" s="145"/>
      <c r="S80" s="39"/>
      <c r="T80" s="39"/>
      <c r="U80" s="39"/>
      <c r="V80" s="39"/>
      <c r="W80" s="39"/>
      <c r="X80" s="39"/>
      <c r="Y80" s="39"/>
      <c r="Z80" s="39"/>
      <c r="AA80" s="39"/>
      <c r="AB80" s="39"/>
      <c r="AC80" s="39"/>
      <c r="AD80" s="39"/>
      <c r="AE80" s="39"/>
    </row>
    <row r="81" spans="1:31" s="2" customFormat="1" ht="25.65" customHeight="1">
      <c r="A81" s="39"/>
      <c r="B81" s="40"/>
      <c r="C81" s="33" t="s">
        <v>30</v>
      </c>
      <c r="D81" s="41"/>
      <c r="E81" s="41"/>
      <c r="F81" s="28" t="str">
        <f>IF(E18="","",E18)</f>
        <v>Vyplň údaj</v>
      </c>
      <c r="G81" s="41"/>
      <c r="H81" s="41"/>
      <c r="I81" s="33" t="s">
        <v>36</v>
      </c>
      <c r="J81" s="37" t="str">
        <f>E24</f>
        <v>Agroprojekt Jihlava, spol. s.r.o.</v>
      </c>
      <c r="K81" s="41"/>
      <c r="L81" s="14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11" customFormat="1" ht="29.25" customHeight="1">
      <c r="A83" s="186"/>
      <c r="B83" s="187"/>
      <c r="C83" s="188" t="s">
        <v>161</v>
      </c>
      <c r="D83" s="189" t="s">
        <v>58</v>
      </c>
      <c r="E83" s="189" t="s">
        <v>54</v>
      </c>
      <c r="F83" s="189" t="s">
        <v>55</v>
      </c>
      <c r="G83" s="189" t="s">
        <v>162</v>
      </c>
      <c r="H83" s="189" t="s">
        <v>163</v>
      </c>
      <c r="I83" s="189" t="s">
        <v>164</v>
      </c>
      <c r="J83" s="190" t="s">
        <v>145</v>
      </c>
      <c r="K83" s="191" t="s">
        <v>165</v>
      </c>
      <c r="L83" s="192"/>
      <c r="M83" s="93" t="s">
        <v>19</v>
      </c>
      <c r="N83" s="94" t="s">
        <v>43</v>
      </c>
      <c r="O83" s="94" t="s">
        <v>166</v>
      </c>
      <c r="P83" s="94" t="s">
        <v>167</v>
      </c>
      <c r="Q83" s="94" t="s">
        <v>168</v>
      </c>
      <c r="R83" s="94" t="s">
        <v>169</v>
      </c>
      <c r="S83" s="94" t="s">
        <v>170</v>
      </c>
      <c r="T83" s="95" t="s">
        <v>171</v>
      </c>
      <c r="U83" s="186"/>
      <c r="V83" s="186"/>
      <c r="W83" s="186"/>
      <c r="X83" s="186"/>
      <c r="Y83" s="186"/>
      <c r="Z83" s="186"/>
      <c r="AA83" s="186"/>
      <c r="AB83" s="186"/>
      <c r="AC83" s="186"/>
      <c r="AD83" s="186"/>
      <c r="AE83" s="186"/>
    </row>
    <row r="84" spans="1:63" s="2" customFormat="1" ht="22.8" customHeight="1">
      <c r="A84" s="39"/>
      <c r="B84" s="40"/>
      <c r="C84" s="100" t="s">
        <v>172</v>
      </c>
      <c r="D84" s="41"/>
      <c r="E84" s="41"/>
      <c r="F84" s="41"/>
      <c r="G84" s="41"/>
      <c r="H84" s="41"/>
      <c r="I84" s="41"/>
      <c r="J84" s="193">
        <f>BK84</f>
        <v>0</v>
      </c>
      <c r="K84" s="41"/>
      <c r="L84" s="45"/>
      <c r="M84" s="96"/>
      <c r="N84" s="194"/>
      <c r="O84" s="97"/>
      <c r="P84" s="195">
        <f>P85</f>
        <v>0</v>
      </c>
      <c r="Q84" s="97"/>
      <c r="R84" s="195">
        <f>R85</f>
        <v>225.37562484</v>
      </c>
      <c r="S84" s="97"/>
      <c r="T84" s="196">
        <f>T85</f>
        <v>0</v>
      </c>
      <c r="U84" s="39"/>
      <c r="V84" s="39"/>
      <c r="W84" s="39"/>
      <c r="X84" s="39"/>
      <c r="Y84" s="39"/>
      <c r="Z84" s="39"/>
      <c r="AA84" s="39"/>
      <c r="AB84" s="39"/>
      <c r="AC84" s="39"/>
      <c r="AD84" s="39"/>
      <c r="AE84" s="39"/>
      <c r="AT84" s="18" t="s">
        <v>72</v>
      </c>
      <c r="AU84" s="18" t="s">
        <v>146</v>
      </c>
      <c r="BK84" s="197">
        <f>BK85</f>
        <v>0</v>
      </c>
    </row>
    <row r="85" spans="1:63" s="12" customFormat="1" ht="25.9" customHeight="1">
      <c r="A85" s="12"/>
      <c r="B85" s="198"/>
      <c r="C85" s="199"/>
      <c r="D85" s="200" t="s">
        <v>72</v>
      </c>
      <c r="E85" s="201" t="s">
        <v>173</v>
      </c>
      <c r="F85" s="201" t="s">
        <v>174</v>
      </c>
      <c r="G85" s="199"/>
      <c r="H85" s="199"/>
      <c r="I85" s="202"/>
      <c r="J85" s="203">
        <f>BK85</f>
        <v>0</v>
      </c>
      <c r="K85" s="199"/>
      <c r="L85" s="204"/>
      <c r="M85" s="205"/>
      <c r="N85" s="206"/>
      <c r="O85" s="206"/>
      <c r="P85" s="207">
        <f>P86+P117+P138+P145</f>
        <v>0</v>
      </c>
      <c r="Q85" s="206"/>
      <c r="R85" s="207">
        <f>R86+R117+R138+R145</f>
        <v>225.37562484</v>
      </c>
      <c r="S85" s="206"/>
      <c r="T85" s="208">
        <f>T86+T117+T138+T145</f>
        <v>0</v>
      </c>
      <c r="U85" s="12"/>
      <c r="V85" s="12"/>
      <c r="W85" s="12"/>
      <c r="X85" s="12"/>
      <c r="Y85" s="12"/>
      <c r="Z85" s="12"/>
      <c r="AA85" s="12"/>
      <c r="AB85" s="12"/>
      <c r="AC85" s="12"/>
      <c r="AD85" s="12"/>
      <c r="AE85" s="12"/>
      <c r="AR85" s="209" t="s">
        <v>81</v>
      </c>
      <c r="AT85" s="210" t="s">
        <v>72</v>
      </c>
      <c r="AU85" s="210" t="s">
        <v>73</v>
      </c>
      <c r="AY85" s="209" t="s">
        <v>175</v>
      </c>
      <c r="BK85" s="211">
        <f>BK86+BK117+BK138+BK145</f>
        <v>0</v>
      </c>
    </row>
    <row r="86" spans="1:63" s="12" customFormat="1" ht="22.8" customHeight="1">
      <c r="A86" s="12"/>
      <c r="B86" s="198"/>
      <c r="C86" s="199"/>
      <c r="D86" s="200" t="s">
        <v>72</v>
      </c>
      <c r="E86" s="212" t="s">
        <v>81</v>
      </c>
      <c r="F86" s="212" t="s">
        <v>176</v>
      </c>
      <c r="G86" s="199"/>
      <c r="H86" s="199"/>
      <c r="I86" s="202"/>
      <c r="J86" s="213">
        <f>BK86</f>
        <v>0</v>
      </c>
      <c r="K86" s="199"/>
      <c r="L86" s="204"/>
      <c r="M86" s="205"/>
      <c r="N86" s="206"/>
      <c r="O86" s="206"/>
      <c r="P86" s="207">
        <f>SUM(P87:P116)</f>
        <v>0</v>
      </c>
      <c r="Q86" s="206"/>
      <c r="R86" s="207">
        <f>SUM(R87:R116)</f>
        <v>0</v>
      </c>
      <c r="S86" s="206"/>
      <c r="T86" s="208">
        <f>SUM(T87:T116)</f>
        <v>0</v>
      </c>
      <c r="U86" s="12"/>
      <c r="V86" s="12"/>
      <c r="W86" s="12"/>
      <c r="X86" s="12"/>
      <c r="Y86" s="12"/>
      <c r="Z86" s="12"/>
      <c r="AA86" s="12"/>
      <c r="AB86" s="12"/>
      <c r="AC86" s="12"/>
      <c r="AD86" s="12"/>
      <c r="AE86" s="12"/>
      <c r="AR86" s="209" t="s">
        <v>81</v>
      </c>
      <c r="AT86" s="210" t="s">
        <v>72</v>
      </c>
      <c r="AU86" s="210" t="s">
        <v>81</v>
      </c>
      <c r="AY86" s="209" t="s">
        <v>175</v>
      </c>
      <c r="BK86" s="211">
        <f>SUM(BK87:BK116)</f>
        <v>0</v>
      </c>
    </row>
    <row r="87" spans="1:65" s="2" customFormat="1" ht="24.15" customHeight="1">
      <c r="A87" s="39"/>
      <c r="B87" s="40"/>
      <c r="C87" s="214" t="s">
        <v>81</v>
      </c>
      <c r="D87" s="214" t="s">
        <v>177</v>
      </c>
      <c r="E87" s="215" t="s">
        <v>754</v>
      </c>
      <c r="F87" s="216" t="s">
        <v>755</v>
      </c>
      <c r="G87" s="217" t="s">
        <v>180</v>
      </c>
      <c r="H87" s="218">
        <v>61</v>
      </c>
      <c r="I87" s="219"/>
      <c r="J87" s="220">
        <f>ROUND(I87*H87,2)</f>
        <v>0</v>
      </c>
      <c r="K87" s="221"/>
      <c r="L87" s="45"/>
      <c r="M87" s="222" t="s">
        <v>19</v>
      </c>
      <c r="N87" s="223" t="s">
        <v>44</v>
      </c>
      <c r="O87" s="85"/>
      <c r="P87" s="224">
        <f>O87*H87</f>
        <v>0</v>
      </c>
      <c r="Q87" s="224">
        <v>0</v>
      </c>
      <c r="R87" s="224">
        <f>Q87*H87</f>
        <v>0</v>
      </c>
      <c r="S87" s="224">
        <v>0</v>
      </c>
      <c r="T87" s="225">
        <f>S87*H87</f>
        <v>0</v>
      </c>
      <c r="U87" s="39"/>
      <c r="V87" s="39"/>
      <c r="W87" s="39"/>
      <c r="X87" s="39"/>
      <c r="Y87" s="39"/>
      <c r="Z87" s="39"/>
      <c r="AA87" s="39"/>
      <c r="AB87" s="39"/>
      <c r="AC87" s="39"/>
      <c r="AD87" s="39"/>
      <c r="AE87" s="39"/>
      <c r="AR87" s="226" t="s">
        <v>181</v>
      </c>
      <c r="AT87" s="226" t="s">
        <v>177</v>
      </c>
      <c r="AU87" s="226" t="s">
        <v>83</v>
      </c>
      <c r="AY87" s="18" t="s">
        <v>175</v>
      </c>
      <c r="BE87" s="227">
        <f>IF(N87="základní",J87,0)</f>
        <v>0</v>
      </c>
      <c r="BF87" s="227">
        <f>IF(N87="snížená",J87,0)</f>
        <v>0</v>
      </c>
      <c r="BG87" s="227">
        <f>IF(N87="zákl. přenesená",J87,0)</f>
        <v>0</v>
      </c>
      <c r="BH87" s="227">
        <f>IF(N87="sníž. přenesená",J87,0)</f>
        <v>0</v>
      </c>
      <c r="BI87" s="227">
        <f>IF(N87="nulová",J87,0)</f>
        <v>0</v>
      </c>
      <c r="BJ87" s="18" t="s">
        <v>81</v>
      </c>
      <c r="BK87" s="227">
        <f>ROUND(I87*H87,2)</f>
        <v>0</v>
      </c>
      <c r="BL87" s="18" t="s">
        <v>181</v>
      </c>
      <c r="BM87" s="226" t="s">
        <v>3831</v>
      </c>
    </row>
    <row r="88" spans="1:47" s="2" customFormat="1" ht="12">
      <c r="A88" s="39"/>
      <c r="B88" s="40"/>
      <c r="C88" s="41"/>
      <c r="D88" s="228" t="s">
        <v>183</v>
      </c>
      <c r="E88" s="41"/>
      <c r="F88" s="229" t="s">
        <v>757</v>
      </c>
      <c r="G88" s="41"/>
      <c r="H88" s="41"/>
      <c r="I88" s="230"/>
      <c r="J88" s="41"/>
      <c r="K88" s="41"/>
      <c r="L88" s="45"/>
      <c r="M88" s="231"/>
      <c r="N88" s="232"/>
      <c r="O88" s="85"/>
      <c r="P88" s="85"/>
      <c r="Q88" s="85"/>
      <c r="R88" s="85"/>
      <c r="S88" s="85"/>
      <c r="T88" s="86"/>
      <c r="U88" s="39"/>
      <c r="V88" s="39"/>
      <c r="W88" s="39"/>
      <c r="X88" s="39"/>
      <c r="Y88" s="39"/>
      <c r="Z88" s="39"/>
      <c r="AA88" s="39"/>
      <c r="AB88" s="39"/>
      <c r="AC88" s="39"/>
      <c r="AD88" s="39"/>
      <c r="AE88" s="39"/>
      <c r="AT88" s="18" t="s">
        <v>183</v>
      </c>
      <c r="AU88" s="18" t="s">
        <v>83</v>
      </c>
    </row>
    <row r="89" spans="1:47" s="2" customFormat="1" ht="12">
      <c r="A89" s="39"/>
      <c r="B89" s="40"/>
      <c r="C89" s="41"/>
      <c r="D89" s="235" t="s">
        <v>203</v>
      </c>
      <c r="E89" s="41"/>
      <c r="F89" s="256" t="s">
        <v>204</v>
      </c>
      <c r="G89" s="41"/>
      <c r="H89" s="41"/>
      <c r="I89" s="230"/>
      <c r="J89" s="41"/>
      <c r="K89" s="41"/>
      <c r="L89" s="45"/>
      <c r="M89" s="231"/>
      <c r="N89" s="232"/>
      <c r="O89" s="85"/>
      <c r="P89" s="85"/>
      <c r="Q89" s="85"/>
      <c r="R89" s="85"/>
      <c r="S89" s="85"/>
      <c r="T89" s="86"/>
      <c r="U89" s="39"/>
      <c r="V89" s="39"/>
      <c r="W89" s="39"/>
      <c r="X89" s="39"/>
      <c r="Y89" s="39"/>
      <c r="Z89" s="39"/>
      <c r="AA89" s="39"/>
      <c r="AB89" s="39"/>
      <c r="AC89" s="39"/>
      <c r="AD89" s="39"/>
      <c r="AE89" s="39"/>
      <c r="AT89" s="18" t="s">
        <v>203</v>
      </c>
      <c r="AU89" s="18" t="s">
        <v>83</v>
      </c>
    </row>
    <row r="90" spans="1:51" s="13" customFormat="1" ht="12">
      <c r="A90" s="13"/>
      <c r="B90" s="233"/>
      <c r="C90" s="234"/>
      <c r="D90" s="235" t="s">
        <v>189</v>
      </c>
      <c r="E90" s="236" t="s">
        <v>19</v>
      </c>
      <c r="F90" s="237" t="s">
        <v>3832</v>
      </c>
      <c r="G90" s="234"/>
      <c r="H90" s="238">
        <v>48</v>
      </c>
      <c r="I90" s="239"/>
      <c r="J90" s="234"/>
      <c r="K90" s="234"/>
      <c r="L90" s="240"/>
      <c r="M90" s="241"/>
      <c r="N90" s="242"/>
      <c r="O90" s="242"/>
      <c r="P90" s="242"/>
      <c r="Q90" s="242"/>
      <c r="R90" s="242"/>
      <c r="S90" s="242"/>
      <c r="T90" s="243"/>
      <c r="U90" s="13"/>
      <c r="V90" s="13"/>
      <c r="W90" s="13"/>
      <c r="X90" s="13"/>
      <c r="Y90" s="13"/>
      <c r="Z90" s="13"/>
      <c r="AA90" s="13"/>
      <c r="AB90" s="13"/>
      <c r="AC90" s="13"/>
      <c r="AD90" s="13"/>
      <c r="AE90" s="13"/>
      <c r="AT90" s="244" t="s">
        <v>189</v>
      </c>
      <c r="AU90" s="244" t="s">
        <v>83</v>
      </c>
      <c r="AV90" s="13" t="s">
        <v>83</v>
      </c>
      <c r="AW90" s="13" t="s">
        <v>35</v>
      </c>
      <c r="AX90" s="13" t="s">
        <v>73</v>
      </c>
      <c r="AY90" s="244" t="s">
        <v>175</v>
      </c>
    </row>
    <row r="91" spans="1:51" s="13" customFormat="1" ht="12">
      <c r="A91" s="13"/>
      <c r="B91" s="233"/>
      <c r="C91" s="234"/>
      <c r="D91" s="235" t="s">
        <v>189</v>
      </c>
      <c r="E91" s="236" t="s">
        <v>19</v>
      </c>
      <c r="F91" s="237" t="s">
        <v>3833</v>
      </c>
      <c r="G91" s="234"/>
      <c r="H91" s="238">
        <v>12.825</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189</v>
      </c>
      <c r="AU91" s="244" t="s">
        <v>83</v>
      </c>
      <c r="AV91" s="13" t="s">
        <v>83</v>
      </c>
      <c r="AW91" s="13" t="s">
        <v>35</v>
      </c>
      <c r="AX91" s="13" t="s">
        <v>73</v>
      </c>
      <c r="AY91" s="244" t="s">
        <v>175</v>
      </c>
    </row>
    <row r="92" spans="1:51" s="14" customFormat="1" ht="12">
      <c r="A92" s="14"/>
      <c r="B92" s="245"/>
      <c r="C92" s="246"/>
      <c r="D92" s="235" t="s">
        <v>189</v>
      </c>
      <c r="E92" s="247" t="s">
        <v>19</v>
      </c>
      <c r="F92" s="248" t="s">
        <v>198</v>
      </c>
      <c r="G92" s="246"/>
      <c r="H92" s="249">
        <v>60.825</v>
      </c>
      <c r="I92" s="250"/>
      <c r="J92" s="246"/>
      <c r="K92" s="246"/>
      <c r="L92" s="251"/>
      <c r="M92" s="252"/>
      <c r="N92" s="253"/>
      <c r="O92" s="253"/>
      <c r="P92" s="253"/>
      <c r="Q92" s="253"/>
      <c r="R92" s="253"/>
      <c r="S92" s="253"/>
      <c r="T92" s="254"/>
      <c r="U92" s="14"/>
      <c r="V92" s="14"/>
      <c r="W92" s="14"/>
      <c r="X92" s="14"/>
      <c r="Y92" s="14"/>
      <c r="Z92" s="14"/>
      <c r="AA92" s="14"/>
      <c r="AB92" s="14"/>
      <c r="AC92" s="14"/>
      <c r="AD92" s="14"/>
      <c r="AE92" s="14"/>
      <c r="AT92" s="255" t="s">
        <v>189</v>
      </c>
      <c r="AU92" s="255" t="s">
        <v>83</v>
      </c>
      <c r="AV92" s="14" t="s">
        <v>181</v>
      </c>
      <c r="AW92" s="14" t="s">
        <v>35</v>
      </c>
      <c r="AX92" s="14" t="s">
        <v>73</v>
      </c>
      <c r="AY92" s="255" t="s">
        <v>175</v>
      </c>
    </row>
    <row r="93" spans="1:51" s="13" customFormat="1" ht="12">
      <c r="A93" s="13"/>
      <c r="B93" s="233"/>
      <c r="C93" s="234"/>
      <c r="D93" s="235" t="s">
        <v>189</v>
      </c>
      <c r="E93" s="236" t="s">
        <v>19</v>
      </c>
      <c r="F93" s="237" t="s">
        <v>549</v>
      </c>
      <c r="G93" s="234"/>
      <c r="H93" s="238">
        <v>61</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189</v>
      </c>
      <c r="AU93" s="244" t="s">
        <v>83</v>
      </c>
      <c r="AV93" s="13" t="s">
        <v>83</v>
      </c>
      <c r="AW93" s="13" t="s">
        <v>35</v>
      </c>
      <c r="AX93" s="13" t="s">
        <v>81</v>
      </c>
      <c r="AY93" s="244" t="s">
        <v>175</v>
      </c>
    </row>
    <row r="94" spans="1:65" s="2" customFormat="1" ht="49.05" customHeight="1">
      <c r="A94" s="39"/>
      <c r="B94" s="40"/>
      <c r="C94" s="214" t="s">
        <v>83</v>
      </c>
      <c r="D94" s="214" t="s">
        <v>177</v>
      </c>
      <c r="E94" s="215" t="s">
        <v>3834</v>
      </c>
      <c r="F94" s="216" t="s">
        <v>3835</v>
      </c>
      <c r="G94" s="217" t="s">
        <v>215</v>
      </c>
      <c r="H94" s="218">
        <v>21.3</v>
      </c>
      <c r="I94" s="219"/>
      <c r="J94" s="220">
        <f>ROUND(I94*H94,2)</f>
        <v>0</v>
      </c>
      <c r="K94" s="221"/>
      <c r="L94" s="45"/>
      <c r="M94" s="222" t="s">
        <v>19</v>
      </c>
      <c r="N94" s="223" t="s">
        <v>44</v>
      </c>
      <c r="O94" s="85"/>
      <c r="P94" s="224">
        <f>O94*H94</f>
        <v>0</v>
      </c>
      <c r="Q94" s="224">
        <v>0</v>
      </c>
      <c r="R94" s="224">
        <f>Q94*H94</f>
        <v>0</v>
      </c>
      <c r="S94" s="224">
        <v>0</v>
      </c>
      <c r="T94" s="225">
        <f>S94*H94</f>
        <v>0</v>
      </c>
      <c r="U94" s="39"/>
      <c r="V94" s="39"/>
      <c r="W94" s="39"/>
      <c r="X94" s="39"/>
      <c r="Y94" s="39"/>
      <c r="Z94" s="39"/>
      <c r="AA94" s="39"/>
      <c r="AB94" s="39"/>
      <c r="AC94" s="39"/>
      <c r="AD94" s="39"/>
      <c r="AE94" s="39"/>
      <c r="AR94" s="226" t="s">
        <v>181</v>
      </c>
      <c r="AT94" s="226" t="s">
        <v>177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181</v>
      </c>
      <c r="BM94" s="226" t="s">
        <v>3836</v>
      </c>
    </row>
    <row r="95" spans="1:47" s="2" customFormat="1" ht="12">
      <c r="A95" s="39"/>
      <c r="B95" s="40"/>
      <c r="C95" s="41"/>
      <c r="D95" s="228" t="s">
        <v>183</v>
      </c>
      <c r="E95" s="41"/>
      <c r="F95" s="229" t="s">
        <v>3837</v>
      </c>
      <c r="G95" s="41"/>
      <c r="H95" s="41"/>
      <c r="I95" s="230"/>
      <c r="J95" s="41"/>
      <c r="K95" s="41"/>
      <c r="L95" s="45"/>
      <c r="M95" s="231"/>
      <c r="N95" s="232"/>
      <c r="O95" s="85"/>
      <c r="P95" s="85"/>
      <c r="Q95" s="85"/>
      <c r="R95" s="85"/>
      <c r="S95" s="85"/>
      <c r="T95" s="86"/>
      <c r="U95" s="39"/>
      <c r="V95" s="39"/>
      <c r="W95" s="39"/>
      <c r="X95" s="39"/>
      <c r="Y95" s="39"/>
      <c r="Z95" s="39"/>
      <c r="AA95" s="39"/>
      <c r="AB95" s="39"/>
      <c r="AC95" s="39"/>
      <c r="AD95" s="39"/>
      <c r="AE95" s="39"/>
      <c r="AT95" s="18" t="s">
        <v>183</v>
      </c>
      <c r="AU95" s="18" t="s">
        <v>83</v>
      </c>
    </row>
    <row r="96" spans="1:51" s="13" customFormat="1" ht="12">
      <c r="A96" s="13"/>
      <c r="B96" s="233"/>
      <c r="C96" s="234"/>
      <c r="D96" s="235" t="s">
        <v>189</v>
      </c>
      <c r="E96" s="236" t="s">
        <v>19</v>
      </c>
      <c r="F96" s="237" t="s">
        <v>3838</v>
      </c>
      <c r="G96" s="234"/>
      <c r="H96" s="238">
        <v>4.489</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189</v>
      </c>
      <c r="AU96" s="244" t="s">
        <v>83</v>
      </c>
      <c r="AV96" s="13" t="s">
        <v>83</v>
      </c>
      <c r="AW96" s="13" t="s">
        <v>35</v>
      </c>
      <c r="AX96" s="13" t="s">
        <v>73</v>
      </c>
      <c r="AY96" s="244" t="s">
        <v>175</v>
      </c>
    </row>
    <row r="97" spans="1:51" s="13" customFormat="1" ht="12">
      <c r="A97" s="13"/>
      <c r="B97" s="233"/>
      <c r="C97" s="234"/>
      <c r="D97" s="235" t="s">
        <v>189</v>
      </c>
      <c r="E97" s="236" t="s">
        <v>19</v>
      </c>
      <c r="F97" s="237" t="s">
        <v>3839</v>
      </c>
      <c r="G97" s="234"/>
      <c r="H97" s="238">
        <v>16.8</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189</v>
      </c>
      <c r="AU97" s="244" t="s">
        <v>83</v>
      </c>
      <c r="AV97" s="13" t="s">
        <v>83</v>
      </c>
      <c r="AW97" s="13" t="s">
        <v>35</v>
      </c>
      <c r="AX97" s="13" t="s">
        <v>73</v>
      </c>
      <c r="AY97" s="244" t="s">
        <v>175</v>
      </c>
    </row>
    <row r="98" spans="1:51" s="14" customFormat="1" ht="12">
      <c r="A98" s="14"/>
      <c r="B98" s="245"/>
      <c r="C98" s="246"/>
      <c r="D98" s="235" t="s">
        <v>189</v>
      </c>
      <c r="E98" s="247" t="s">
        <v>19</v>
      </c>
      <c r="F98" s="248" t="s">
        <v>198</v>
      </c>
      <c r="G98" s="246"/>
      <c r="H98" s="249">
        <v>21.289</v>
      </c>
      <c r="I98" s="250"/>
      <c r="J98" s="246"/>
      <c r="K98" s="246"/>
      <c r="L98" s="251"/>
      <c r="M98" s="252"/>
      <c r="N98" s="253"/>
      <c r="O98" s="253"/>
      <c r="P98" s="253"/>
      <c r="Q98" s="253"/>
      <c r="R98" s="253"/>
      <c r="S98" s="253"/>
      <c r="T98" s="254"/>
      <c r="U98" s="14"/>
      <c r="V98" s="14"/>
      <c r="W98" s="14"/>
      <c r="X98" s="14"/>
      <c r="Y98" s="14"/>
      <c r="Z98" s="14"/>
      <c r="AA98" s="14"/>
      <c r="AB98" s="14"/>
      <c r="AC98" s="14"/>
      <c r="AD98" s="14"/>
      <c r="AE98" s="14"/>
      <c r="AT98" s="255" t="s">
        <v>189</v>
      </c>
      <c r="AU98" s="255" t="s">
        <v>83</v>
      </c>
      <c r="AV98" s="14" t="s">
        <v>181</v>
      </c>
      <c r="AW98" s="14" t="s">
        <v>35</v>
      </c>
      <c r="AX98" s="14" t="s">
        <v>73</v>
      </c>
      <c r="AY98" s="255" t="s">
        <v>175</v>
      </c>
    </row>
    <row r="99" spans="1:51" s="13" customFormat="1" ht="12">
      <c r="A99" s="13"/>
      <c r="B99" s="233"/>
      <c r="C99" s="234"/>
      <c r="D99" s="235" t="s">
        <v>189</v>
      </c>
      <c r="E99" s="236" t="s">
        <v>19</v>
      </c>
      <c r="F99" s="237" t="s">
        <v>3840</v>
      </c>
      <c r="G99" s="234"/>
      <c r="H99" s="238">
        <v>21.3</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189</v>
      </c>
      <c r="AU99" s="244" t="s">
        <v>83</v>
      </c>
      <c r="AV99" s="13" t="s">
        <v>83</v>
      </c>
      <c r="AW99" s="13" t="s">
        <v>35</v>
      </c>
      <c r="AX99" s="13" t="s">
        <v>81</v>
      </c>
      <c r="AY99" s="244" t="s">
        <v>175</v>
      </c>
    </row>
    <row r="100" spans="1:65" s="2" customFormat="1" ht="55.5" customHeight="1">
      <c r="A100" s="39"/>
      <c r="B100" s="40"/>
      <c r="C100" s="214" t="s">
        <v>191</v>
      </c>
      <c r="D100" s="214" t="s">
        <v>177</v>
      </c>
      <c r="E100" s="215" t="s">
        <v>240</v>
      </c>
      <c r="F100" s="216" t="s">
        <v>241</v>
      </c>
      <c r="G100" s="217" t="s">
        <v>215</v>
      </c>
      <c r="H100" s="218">
        <v>21.3</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3841</v>
      </c>
    </row>
    <row r="101" spans="1:47" s="2" customFormat="1" ht="12">
      <c r="A101" s="39"/>
      <c r="B101" s="40"/>
      <c r="C101" s="41"/>
      <c r="D101" s="228" t="s">
        <v>183</v>
      </c>
      <c r="E101" s="41"/>
      <c r="F101" s="229" t="s">
        <v>243</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183</v>
      </c>
      <c r="AU101" s="18" t="s">
        <v>83</v>
      </c>
    </row>
    <row r="102" spans="1:65" s="2" customFormat="1" ht="62.7" customHeight="1">
      <c r="A102" s="39"/>
      <c r="B102" s="40"/>
      <c r="C102" s="214" t="s">
        <v>181</v>
      </c>
      <c r="D102" s="214" t="s">
        <v>177</v>
      </c>
      <c r="E102" s="215" t="s">
        <v>260</v>
      </c>
      <c r="F102" s="216" t="s">
        <v>261</v>
      </c>
      <c r="G102" s="217" t="s">
        <v>215</v>
      </c>
      <c r="H102" s="218">
        <v>24.4</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181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3842</v>
      </c>
    </row>
    <row r="103" spans="1:47" s="2" customFormat="1" ht="12">
      <c r="A103" s="39"/>
      <c r="B103" s="40"/>
      <c r="C103" s="41"/>
      <c r="D103" s="228" t="s">
        <v>183</v>
      </c>
      <c r="E103" s="41"/>
      <c r="F103" s="229" t="s">
        <v>263</v>
      </c>
      <c r="G103" s="41"/>
      <c r="H103" s="41"/>
      <c r="I103" s="230"/>
      <c r="J103" s="41"/>
      <c r="K103" s="41"/>
      <c r="L103" s="45"/>
      <c r="M103" s="231"/>
      <c r="N103" s="232"/>
      <c r="O103" s="85"/>
      <c r="P103" s="85"/>
      <c r="Q103" s="85"/>
      <c r="R103" s="85"/>
      <c r="S103" s="85"/>
      <c r="T103" s="86"/>
      <c r="U103" s="39"/>
      <c r="V103" s="39"/>
      <c r="W103" s="39"/>
      <c r="X103" s="39"/>
      <c r="Y103" s="39"/>
      <c r="Z103" s="39"/>
      <c r="AA103" s="39"/>
      <c r="AB103" s="39"/>
      <c r="AC103" s="39"/>
      <c r="AD103" s="39"/>
      <c r="AE103" s="39"/>
      <c r="AT103" s="18" t="s">
        <v>183</v>
      </c>
      <c r="AU103" s="18" t="s">
        <v>83</v>
      </c>
    </row>
    <row r="104" spans="1:51" s="15" customFormat="1" ht="12">
      <c r="A104" s="15"/>
      <c r="B104" s="257"/>
      <c r="C104" s="258"/>
      <c r="D104" s="235" t="s">
        <v>189</v>
      </c>
      <c r="E104" s="259" t="s">
        <v>19</v>
      </c>
      <c r="F104" s="260" t="s">
        <v>264</v>
      </c>
      <c r="G104" s="258"/>
      <c r="H104" s="259" t="s">
        <v>19</v>
      </c>
      <c r="I104" s="261"/>
      <c r="J104" s="258"/>
      <c r="K104" s="258"/>
      <c r="L104" s="262"/>
      <c r="M104" s="263"/>
      <c r="N104" s="264"/>
      <c r="O104" s="264"/>
      <c r="P104" s="264"/>
      <c r="Q104" s="264"/>
      <c r="R104" s="264"/>
      <c r="S104" s="264"/>
      <c r="T104" s="265"/>
      <c r="U104" s="15"/>
      <c r="V104" s="15"/>
      <c r="W104" s="15"/>
      <c r="X104" s="15"/>
      <c r="Y104" s="15"/>
      <c r="Z104" s="15"/>
      <c r="AA104" s="15"/>
      <c r="AB104" s="15"/>
      <c r="AC104" s="15"/>
      <c r="AD104" s="15"/>
      <c r="AE104" s="15"/>
      <c r="AT104" s="266" t="s">
        <v>189</v>
      </c>
      <c r="AU104" s="266" t="s">
        <v>83</v>
      </c>
      <c r="AV104" s="15" t="s">
        <v>81</v>
      </c>
      <c r="AW104" s="15" t="s">
        <v>35</v>
      </c>
      <c r="AX104" s="15" t="s">
        <v>73</v>
      </c>
      <c r="AY104" s="266" t="s">
        <v>175</v>
      </c>
    </row>
    <row r="105" spans="1:51" s="13" customFormat="1" ht="12">
      <c r="A105" s="13"/>
      <c r="B105" s="233"/>
      <c r="C105" s="234"/>
      <c r="D105" s="235" t="s">
        <v>189</v>
      </c>
      <c r="E105" s="236" t="s">
        <v>19</v>
      </c>
      <c r="F105" s="237" t="s">
        <v>3843</v>
      </c>
      <c r="G105" s="234"/>
      <c r="H105" s="238">
        <v>24.4</v>
      </c>
      <c r="I105" s="239"/>
      <c r="J105" s="234"/>
      <c r="K105" s="234"/>
      <c r="L105" s="240"/>
      <c r="M105" s="241"/>
      <c r="N105" s="242"/>
      <c r="O105" s="242"/>
      <c r="P105" s="242"/>
      <c r="Q105" s="242"/>
      <c r="R105" s="242"/>
      <c r="S105" s="242"/>
      <c r="T105" s="243"/>
      <c r="U105" s="13"/>
      <c r="V105" s="13"/>
      <c r="W105" s="13"/>
      <c r="X105" s="13"/>
      <c r="Y105" s="13"/>
      <c r="Z105" s="13"/>
      <c r="AA105" s="13"/>
      <c r="AB105" s="13"/>
      <c r="AC105" s="13"/>
      <c r="AD105" s="13"/>
      <c r="AE105" s="13"/>
      <c r="AT105" s="244" t="s">
        <v>189</v>
      </c>
      <c r="AU105" s="244" t="s">
        <v>83</v>
      </c>
      <c r="AV105" s="13" t="s">
        <v>83</v>
      </c>
      <c r="AW105" s="13" t="s">
        <v>35</v>
      </c>
      <c r="AX105" s="13" t="s">
        <v>81</v>
      </c>
      <c r="AY105" s="244" t="s">
        <v>175</v>
      </c>
    </row>
    <row r="106" spans="1:65" s="2" customFormat="1" ht="37.8" customHeight="1">
      <c r="A106" s="39"/>
      <c r="B106" s="40"/>
      <c r="C106" s="214" t="s">
        <v>212</v>
      </c>
      <c r="D106" s="214" t="s">
        <v>177</v>
      </c>
      <c r="E106" s="215" t="s">
        <v>267</v>
      </c>
      <c r="F106" s="216" t="s">
        <v>268</v>
      </c>
      <c r="G106" s="217" t="s">
        <v>215</v>
      </c>
      <c r="H106" s="218">
        <v>639</v>
      </c>
      <c r="I106" s="219"/>
      <c r="J106" s="220">
        <f>ROUND(I106*H106,2)</f>
        <v>0</v>
      </c>
      <c r="K106" s="221"/>
      <c r="L106" s="45"/>
      <c r="M106" s="222" t="s">
        <v>19</v>
      </c>
      <c r="N106" s="223" t="s">
        <v>44</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181</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3844</v>
      </c>
    </row>
    <row r="107" spans="1:47" s="2" customFormat="1" ht="12">
      <c r="A107" s="39"/>
      <c r="B107" s="40"/>
      <c r="C107" s="41"/>
      <c r="D107" s="228" t="s">
        <v>183</v>
      </c>
      <c r="E107" s="41"/>
      <c r="F107" s="229" t="s">
        <v>270</v>
      </c>
      <c r="G107" s="41"/>
      <c r="H107" s="41"/>
      <c r="I107" s="230"/>
      <c r="J107" s="41"/>
      <c r="K107" s="41"/>
      <c r="L107" s="45"/>
      <c r="M107" s="231"/>
      <c r="N107" s="232"/>
      <c r="O107" s="85"/>
      <c r="P107" s="85"/>
      <c r="Q107" s="85"/>
      <c r="R107" s="85"/>
      <c r="S107" s="85"/>
      <c r="T107" s="86"/>
      <c r="U107" s="39"/>
      <c r="V107" s="39"/>
      <c r="W107" s="39"/>
      <c r="X107" s="39"/>
      <c r="Y107" s="39"/>
      <c r="Z107" s="39"/>
      <c r="AA107" s="39"/>
      <c r="AB107" s="39"/>
      <c r="AC107" s="39"/>
      <c r="AD107" s="39"/>
      <c r="AE107" s="39"/>
      <c r="AT107" s="18" t="s">
        <v>183</v>
      </c>
      <c r="AU107" s="18" t="s">
        <v>83</v>
      </c>
    </row>
    <row r="108" spans="1:51" s="13" customFormat="1" ht="12">
      <c r="A108" s="13"/>
      <c r="B108" s="233"/>
      <c r="C108" s="234"/>
      <c r="D108" s="235" t="s">
        <v>189</v>
      </c>
      <c r="E108" s="236" t="s">
        <v>19</v>
      </c>
      <c r="F108" s="237" t="s">
        <v>3845</v>
      </c>
      <c r="G108" s="234"/>
      <c r="H108" s="238">
        <v>639</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189</v>
      </c>
      <c r="AU108" s="244" t="s">
        <v>83</v>
      </c>
      <c r="AV108" s="13" t="s">
        <v>83</v>
      </c>
      <c r="AW108" s="13" t="s">
        <v>35</v>
      </c>
      <c r="AX108" s="13" t="s">
        <v>81</v>
      </c>
      <c r="AY108" s="244" t="s">
        <v>175</v>
      </c>
    </row>
    <row r="109" spans="1:65" s="2" customFormat="1" ht="44.25" customHeight="1">
      <c r="A109" s="39"/>
      <c r="B109" s="40"/>
      <c r="C109" s="214" t="s">
        <v>223</v>
      </c>
      <c r="D109" s="214" t="s">
        <v>177</v>
      </c>
      <c r="E109" s="215" t="s">
        <v>279</v>
      </c>
      <c r="F109" s="216" t="s">
        <v>280</v>
      </c>
      <c r="G109" s="217" t="s">
        <v>281</v>
      </c>
      <c r="H109" s="218">
        <v>38.34</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3846</v>
      </c>
    </row>
    <row r="110" spans="1:47" s="2" customFormat="1" ht="12">
      <c r="A110" s="39"/>
      <c r="B110" s="40"/>
      <c r="C110" s="41"/>
      <c r="D110" s="228" t="s">
        <v>183</v>
      </c>
      <c r="E110" s="41"/>
      <c r="F110" s="229" t="s">
        <v>283</v>
      </c>
      <c r="G110" s="41"/>
      <c r="H110" s="41"/>
      <c r="I110" s="230"/>
      <c r="J110" s="41"/>
      <c r="K110" s="41"/>
      <c r="L110" s="45"/>
      <c r="M110" s="231"/>
      <c r="N110" s="232"/>
      <c r="O110" s="85"/>
      <c r="P110" s="85"/>
      <c r="Q110" s="85"/>
      <c r="R110" s="85"/>
      <c r="S110" s="85"/>
      <c r="T110" s="86"/>
      <c r="U110" s="39"/>
      <c r="V110" s="39"/>
      <c r="W110" s="39"/>
      <c r="X110" s="39"/>
      <c r="Y110" s="39"/>
      <c r="Z110" s="39"/>
      <c r="AA110" s="39"/>
      <c r="AB110" s="39"/>
      <c r="AC110" s="39"/>
      <c r="AD110" s="39"/>
      <c r="AE110" s="39"/>
      <c r="AT110" s="18" t="s">
        <v>183</v>
      </c>
      <c r="AU110" s="18" t="s">
        <v>83</v>
      </c>
    </row>
    <row r="111" spans="1:51" s="13" customFormat="1" ht="12">
      <c r="A111" s="13"/>
      <c r="B111" s="233"/>
      <c r="C111" s="234"/>
      <c r="D111" s="235" t="s">
        <v>189</v>
      </c>
      <c r="E111" s="236" t="s">
        <v>19</v>
      </c>
      <c r="F111" s="237" t="s">
        <v>3847</v>
      </c>
      <c r="G111" s="234"/>
      <c r="H111" s="238">
        <v>38.34</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81</v>
      </c>
      <c r="AY111" s="244" t="s">
        <v>175</v>
      </c>
    </row>
    <row r="112" spans="1:65" s="2" customFormat="1" ht="37.8" customHeight="1">
      <c r="A112" s="39"/>
      <c r="B112" s="40"/>
      <c r="C112" s="214" t="s">
        <v>231</v>
      </c>
      <c r="D112" s="214" t="s">
        <v>177</v>
      </c>
      <c r="E112" s="215" t="s">
        <v>286</v>
      </c>
      <c r="F112" s="216" t="s">
        <v>287</v>
      </c>
      <c r="G112" s="217" t="s">
        <v>215</v>
      </c>
      <c r="H112" s="218">
        <v>21.3</v>
      </c>
      <c r="I112" s="219"/>
      <c r="J112" s="220">
        <f>ROUND(I112*H112,2)</f>
        <v>0</v>
      </c>
      <c r="K112" s="221"/>
      <c r="L112" s="45"/>
      <c r="M112" s="222" t="s">
        <v>19</v>
      </c>
      <c r="N112" s="223" t="s">
        <v>44</v>
      </c>
      <c r="O112" s="85"/>
      <c r="P112" s="224">
        <f>O112*H112</f>
        <v>0</v>
      </c>
      <c r="Q112" s="224">
        <v>0</v>
      </c>
      <c r="R112" s="224">
        <f>Q112*H112</f>
        <v>0</v>
      </c>
      <c r="S112" s="224">
        <v>0</v>
      </c>
      <c r="T112" s="225">
        <f>S112*H112</f>
        <v>0</v>
      </c>
      <c r="U112" s="39"/>
      <c r="V112" s="39"/>
      <c r="W112" s="39"/>
      <c r="X112" s="39"/>
      <c r="Y112" s="39"/>
      <c r="Z112" s="39"/>
      <c r="AA112" s="39"/>
      <c r="AB112" s="39"/>
      <c r="AC112" s="39"/>
      <c r="AD112" s="39"/>
      <c r="AE112" s="39"/>
      <c r="AR112" s="226" t="s">
        <v>181</v>
      </c>
      <c r="AT112" s="226" t="s">
        <v>177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181</v>
      </c>
      <c r="BM112" s="226" t="s">
        <v>3848</v>
      </c>
    </row>
    <row r="113" spans="1:47" s="2" customFormat="1" ht="12">
      <c r="A113" s="39"/>
      <c r="B113" s="40"/>
      <c r="C113" s="41"/>
      <c r="D113" s="228" t="s">
        <v>183</v>
      </c>
      <c r="E113" s="41"/>
      <c r="F113" s="229" t="s">
        <v>289</v>
      </c>
      <c r="G113" s="41"/>
      <c r="H113" s="41"/>
      <c r="I113" s="230"/>
      <c r="J113" s="41"/>
      <c r="K113" s="41"/>
      <c r="L113" s="45"/>
      <c r="M113" s="231"/>
      <c r="N113" s="232"/>
      <c r="O113" s="85"/>
      <c r="P113" s="85"/>
      <c r="Q113" s="85"/>
      <c r="R113" s="85"/>
      <c r="S113" s="85"/>
      <c r="T113" s="86"/>
      <c r="U113" s="39"/>
      <c r="V113" s="39"/>
      <c r="W113" s="39"/>
      <c r="X113" s="39"/>
      <c r="Y113" s="39"/>
      <c r="Z113" s="39"/>
      <c r="AA113" s="39"/>
      <c r="AB113" s="39"/>
      <c r="AC113" s="39"/>
      <c r="AD113" s="39"/>
      <c r="AE113" s="39"/>
      <c r="AT113" s="18" t="s">
        <v>183</v>
      </c>
      <c r="AU113" s="18" t="s">
        <v>83</v>
      </c>
    </row>
    <row r="114" spans="1:65" s="2" customFormat="1" ht="44.25" customHeight="1">
      <c r="A114" s="39"/>
      <c r="B114" s="40"/>
      <c r="C114" s="214" t="s">
        <v>239</v>
      </c>
      <c r="D114" s="214" t="s">
        <v>177</v>
      </c>
      <c r="E114" s="215" t="s">
        <v>1682</v>
      </c>
      <c r="F114" s="216" t="s">
        <v>1683</v>
      </c>
      <c r="G114" s="217" t="s">
        <v>215</v>
      </c>
      <c r="H114" s="218">
        <v>5.4</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3849</v>
      </c>
    </row>
    <row r="115" spans="1:47" s="2" customFormat="1" ht="12">
      <c r="A115" s="39"/>
      <c r="B115" s="40"/>
      <c r="C115" s="41"/>
      <c r="D115" s="228" t="s">
        <v>183</v>
      </c>
      <c r="E115" s="41"/>
      <c r="F115" s="229" t="s">
        <v>1685</v>
      </c>
      <c r="G115" s="41"/>
      <c r="H115" s="41"/>
      <c r="I115" s="230"/>
      <c r="J115" s="41"/>
      <c r="K115" s="41"/>
      <c r="L115" s="45"/>
      <c r="M115" s="231"/>
      <c r="N115" s="232"/>
      <c r="O115" s="85"/>
      <c r="P115" s="85"/>
      <c r="Q115" s="85"/>
      <c r="R115" s="85"/>
      <c r="S115" s="85"/>
      <c r="T115" s="86"/>
      <c r="U115" s="39"/>
      <c r="V115" s="39"/>
      <c r="W115" s="39"/>
      <c r="X115" s="39"/>
      <c r="Y115" s="39"/>
      <c r="Z115" s="39"/>
      <c r="AA115" s="39"/>
      <c r="AB115" s="39"/>
      <c r="AC115" s="39"/>
      <c r="AD115" s="39"/>
      <c r="AE115" s="39"/>
      <c r="AT115" s="18" t="s">
        <v>183</v>
      </c>
      <c r="AU115" s="18" t="s">
        <v>83</v>
      </c>
    </row>
    <row r="116" spans="1:51" s="13" customFormat="1" ht="12">
      <c r="A116" s="13"/>
      <c r="B116" s="233"/>
      <c r="C116" s="234"/>
      <c r="D116" s="235" t="s">
        <v>189</v>
      </c>
      <c r="E116" s="236" t="s">
        <v>19</v>
      </c>
      <c r="F116" s="237" t="s">
        <v>3850</v>
      </c>
      <c r="G116" s="234"/>
      <c r="H116" s="238">
        <v>5.4</v>
      </c>
      <c r="I116" s="239"/>
      <c r="J116" s="234"/>
      <c r="K116" s="234"/>
      <c r="L116" s="240"/>
      <c r="M116" s="241"/>
      <c r="N116" s="242"/>
      <c r="O116" s="242"/>
      <c r="P116" s="242"/>
      <c r="Q116" s="242"/>
      <c r="R116" s="242"/>
      <c r="S116" s="242"/>
      <c r="T116" s="243"/>
      <c r="U116" s="13"/>
      <c r="V116" s="13"/>
      <c r="W116" s="13"/>
      <c r="X116" s="13"/>
      <c r="Y116" s="13"/>
      <c r="Z116" s="13"/>
      <c r="AA116" s="13"/>
      <c r="AB116" s="13"/>
      <c r="AC116" s="13"/>
      <c r="AD116" s="13"/>
      <c r="AE116" s="13"/>
      <c r="AT116" s="244" t="s">
        <v>189</v>
      </c>
      <c r="AU116" s="244" t="s">
        <v>83</v>
      </c>
      <c r="AV116" s="13" t="s">
        <v>83</v>
      </c>
      <c r="AW116" s="13" t="s">
        <v>35</v>
      </c>
      <c r="AX116" s="13" t="s">
        <v>81</v>
      </c>
      <c r="AY116" s="244" t="s">
        <v>175</v>
      </c>
    </row>
    <row r="117" spans="1:63" s="12" customFormat="1" ht="22.8" customHeight="1">
      <c r="A117" s="12"/>
      <c r="B117" s="198"/>
      <c r="C117" s="199"/>
      <c r="D117" s="200" t="s">
        <v>72</v>
      </c>
      <c r="E117" s="212" t="s">
        <v>83</v>
      </c>
      <c r="F117" s="212" t="s">
        <v>338</v>
      </c>
      <c r="G117" s="199"/>
      <c r="H117" s="199"/>
      <c r="I117" s="202"/>
      <c r="J117" s="213">
        <f>BK117</f>
        <v>0</v>
      </c>
      <c r="K117" s="199"/>
      <c r="L117" s="204"/>
      <c r="M117" s="205"/>
      <c r="N117" s="206"/>
      <c r="O117" s="206"/>
      <c r="P117" s="207">
        <f>SUM(P118:P137)</f>
        <v>0</v>
      </c>
      <c r="Q117" s="206"/>
      <c r="R117" s="207">
        <f>SUM(R118:R137)</f>
        <v>87.86462483999999</v>
      </c>
      <c r="S117" s="206"/>
      <c r="T117" s="208">
        <f>SUM(T118:T137)</f>
        <v>0</v>
      </c>
      <c r="U117" s="12"/>
      <c r="V117" s="12"/>
      <c r="W117" s="12"/>
      <c r="X117" s="12"/>
      <c r="Y117" s="12"/>
      <c r="Z117" s="12"/>
      <c r="AA117" s="12"/>
      <c r="AB117" s="12"/>
      <c r="AC117" s="12"/>
      <c r="AD117" s="12"/>
      <c r="AE117" s="12"/>
      <c r="AR117" s="209" t="s">
        <v>81</v>
      </c>
      <c r="AT117" s="210" t="s">
        <v>72</v>
      </c>
      <c r="AU117" s="210" t="s">
        <v>81</v>
      </c>
      <c r="AY117" s="209" t="s">
        <v>175</v>
      </c>
      <c r="BK117" s="211">
        <f>SUM(BK118:BK137)</f>
        <v>0</v>
      </c>
    </row>
    <row r="118" spans="1:65" s="2" customFormat="1" ht="21.75" customHeight="1">
      <c r="A118" s="39"/>
      <c r="B118" s="40"/>
      <c r="C118" s="214" t="s">
        <v>246</v>
      </c>
      <c r="D118" s="214" t="s">
        <v>177</v>
      </c>
      <c r="E118" s="215" t="s">
        <v>1699</v>
      </c>
      <c r="F118" s="216" t="s">
        <v>1700</v>
      </c>
      <c r="G118" s="217" t="s">
        <v>215</v>
      </c>
      <c r="H118" s="218">
        <v>24.413</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3851</v>
      </c>
    </row>
    <row r="119" spans="1:47" s="2" customFormat="1" ht="12">
      <c r="A119" s="39"/>
      <c r="B119" s="40"/>
      <c r="C119" s="41"/>
      <c r="D119" s="228" t="s">
        <v>183</v>
      </c>
      <c r="E119" s="41"/>
      <c r="F119" s="229" t="s">
        <v>1702</v>
      </c>
      <c r="G119" s="41"/>
      <c r="H119" s="41"/>
      <c r="I119" s="230"/>
      <c r="J119" s="41"/>
      <c r="K119" s="41"/>
      <c r="L119" s="45"/>
      <c r="M119" s="231"/>
      <c r="N119" s="232"/>
      <c r="O119" s="85"/>
      <c r="P119" s="85"/>
      <c r="Q119" s="85"/>
      <c r="R119" s="85"/>
      <c r="S119" s="85"/>
      <c r="T119" s="86"/>
      <c r="U119" s="39"/>
      <c r="V119" s="39"/>
      <c r="W119" s="39"/>
      <c r="X119" s="39"/>
      <c r="Y119" s="39"/>
      <c r="Z119" s="39"/>
      <c r="AA119" s="39"/>
      <c r="AB119" s="39"/>
      <c r="AC119" s="39"/>
      <c r="AD119" s="39"/>
      <c r="AE119" s="39"/>
      <c r="AT119" s="18" t="s">
        <v>183</v>
      </c>
      <c r="AU119" s="18" t="s">
        <v>83</v>
      </c>
    </row>
    <row r="120" spans="1:51" s="13" customFormat="1" ht="12">
      <c r="A120" s="13"/>
      <c r="B120" s="233"/>
      <c r="C120" s="234"/>
      <c r="D120" s="235" t="s">
        <v>189</v>
      </c>
      <c r="E120" s="236" t="s">
        <v>19</v>
      </c>
      <c r="F120" s="237" t="s">
        <v>3852</v>
      </c>
      <c r="G120" s="234"/>
      <c r="H120" s="238">
        <v>24.413</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189</v>
      </c>
      <c r="AU120" s="244" t="s">
        <v>83</v>
      </c>
      <c r="AV120" s="13" t="s">
        <v>83</v>
      </c>
      <c r="AW120" s="13" t="s">
        <v>35</v>
      </c>
      <c r="AX120" s="13" t="s">
        <v>81</v>
      </c>
      <c r="AY120" s="244" t="s">
        <v>175</v>
      </c>
    </row>
    <row r="121" spans="1:65" s="2" customFormat="1" ht="24.15" customHeight="1">
      <c r="A121" s="39"/>
      <c r="B121" s="40"/>
      <c r="C121" s="214" t="s">
        <v>259</v>
      </c>
      <c r="D121" s="214" t="s">
        <v>177</v>
      </c>
      <c r="E121" s="215" t="s">
        <v>1707</v>
      </c>
      <c r="F121" s="216" t="s">
        <v>1708</v>
      </c>
      <c r="G121" s="217" t="s">
        <v>215</v>
      </c>
      <c r="H121" s="218">
        <v>6.185</v>
      </c>
      <c r="I121" s="219"/>
      <c r="J121" s="220">
        <f>ROUND(I121*H121,2)</f>
        <v>0</v>
      </c>
      <c r="K121" s="221"/>
      <c r="L121" s="45"/>
      <c r="M121" s="222" t="s">
        <v>19</v>
      </c>
      <c r="N121" s="223" t="s">
        <v>44</v>
      </c>
      <c r="O121" s="85"/>
      <c r="P121" s="224">
        <f>O121*H121</f>
        <v>0</v>
      </c>
      <c r="Q121" s="224">
        <v>2.30102</v>
      </c>
      <c r="R121" s="224">
        <f>Q121*H121</f>
        <v>14.231808699999998</v>
      </c>
      <c r="S121" s="224">
        <v>0</v>
      </c>
      <c r="T121" s="225">
        <f>S121*H121</f>
        <v>0</v>
      </c>
      <c r="U121" s="39"/>
      <c r="V121" s="39"/>
      <c r="W121" s="39"/>
      <c r="X121" s="39"/>
      <c r="Y121" s="39"/>
      <c r="Z121" s="39"/>
      <c r="AA121" s="39"/>
      <c r="AB121" s="39"/>
      <c r="AC121" s="39"/>
      <c r="AD121" s="39"/>
      <c r="AE121" s="39"/>
      <c r="AR121" s="226" t="s">
        <v>181</v>
      </c>
      <c r="AT121" s="226" t="s">
        <v>177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181</v>
      </c>
      <c r="BM121" s="226" t="s">
        <v>3853</v>
      </c>
    </row>
    <row r="122" spans="1:47" s="2" customFormat="1" ht="12">
      <c r="A122" s="39"/>
      <c r="B122" s="40"/>
      <c r="C122" s="41"/>
      <c r="D122" s="228" t="s">
        <v>183</v>
      </c>
      <c r="E122" s="41"/>
      <c r="F122" s="229" t="s">
        <v>1710</v>
      </c>
      <c r="G122" s="41"/>
      <c r="H122" s="41"/>
      <c r="I122" s="230"/>
      <c r="J122" s="41"/>
      <c r="K122" s="41"/>
      <c r="L122" s="45"/>
      <c r="M122" s="231"/>
      <c r="N122" s="232"/>
      <c r="O122" s="85"/>
      <c r="P122" s="85"/>
      <c r="Q122" s="85"/>
      <c r="R122" s="85"/>
      <c r="S122" s="85"/>
      <c r="T122" s="86"/>
      <c r="U122" s="39"/>
      <c r="V122" s="39"/>
      <c r="W122" s="39"/>
      <c r="X122" s="39"/>
      <c r="Y122" s="39"/>
      <c r="Z122" s="39"/>
      <c r="AA122" s="39"/>
      <c r="AB122" s="39"/>
      <c r="AC122" s="39"/>
      <c r="AD122" s="39"/>
      <c r="AE122" s="39"/>
      <c r="AT122" s="18" t="s">
        <v>183</v>
      </c>
      <c r="AU122" s="18" t="s">
        <v>83</v>
      </c>
    </row>
    <row r="123" spans="1:51" s="13" customFormat="1" ht="12">
      <c r="A123" s="13"/>
      <c r="B123" s="233"/>
      <c r="C123" s="234"/>
      <c r="D123" s="235" t="s">
        <v>189</v>
      </c>
      <c r="E123" s="236" t="s">
        <v>19</v>
      </c>
      <c r="F123" s="237" t="s">
        <v>3854</v>
      </c>
      <c r="G123" s="234"/>
      <c r="H123" s="238">
        <v>6.185</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81</v>
      </c>
      <c r="AY123" s="244" t="s">
        <v>175</v>
      </c>
    </row>
    <row r="124" spans="1:65" s="2" customFormat="1" ht="24.15" customHeight="1">
      <c r="A124" s="39"/>
      <c r="B124" s="40"/>
      <c r="C124" s="214" t="s">
        <v>266</v>
      </c>
      <c r="D124" s="214" t="s">
        <v>177</v>
      </c>
      <c r="E124" s="215" t="s">
        <v>2278</v>
      </c>
      <c r="F124" s="216" t="s">
        <v>2279</v>
      </c>
      <c r="G124" s="217" t="s">
        <v>215</v>
      </c>
      <c r="H124" s="218">
        <v>29.295</v>
      </c>
      <c r="I124" s="219"/>
      <c r="J124" s="220">
        <f>ROUND(I124*H124,2)</f>
        <v>0</v>
      </c>
      <c r="K124" s="221"/>
      <c r="L124" s="45"/>
      <c r="M124" s="222" t="s">
        <v>19</v>
      </c>
      <c r="N124" s="223" t="s">
        <v>44</v>
      </c>
      <c r="O124" s="85"/>
      <c r="P124" s="224">
        <f>O124*H124</f>
        <v>0</v>
      </c>
      <c r="Q124" s="224">
        <v>2.50187</v>
      </c>
      <c r="R124" s="224">
        <f>Q124*H124</f>
        <v>73.29228164999999</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3855</v>
      </c>
    </row>
    <row r="125" spans="1:47" s="2" customFormat="1" ht="12">
      <c r="A125" s="39"/>
      <c r="B125" s="40"/>
      <c r="C125" s="41"/>
      <c r="D125" s="228" t="s">
        <v>183</v>
      </c>
      <c r="E125" s="41"/>
      <c r="F125" s="229" t="s">
        <v>2281</v>
      </c>
      <c r="G125" s="41"/>
      <c r="H125" s="41"/>
      <c r="I125" s="230"/>
      <c r="J125" s="41"/>
      <c r="K125" s="41"/>
      <c r="L125" s="45"/>
      <c r="M125" s="231"/>
      <c r="N125" s="232"/>
      <c r="O125" s="85"/>
      <c r="P125" s="85"/>
      <c r="Q125" s="85"/>
      <c r="R125" s="85"/>
      <c r="S125" s="85"/>
      <c r="T125" s="86"/>
      <c r="U125" s="39"/>
      <c r="V125" s="39"/>
      <c r="W125" s="39"/>
      <c r="X125" s="39"/>
      <c r="Y125" s="39"/>
      <c r="Z125" s="39"/>
      <c r="AA125" s="39"/>
      <c r="AB125" s="39"/>
      <c r="AC125" s="39"/>
      <c r="AD125" s="39"/>
      <c r="AE125" s="39"/>
      <c r="AT125" s="18" t="s">
        <v>183</v>
      </c>
      <c r="AU125" s="18" t="s">
        <v>83</v>
      </c>
    </row>
    <row r="126" spans="1:51" s="13" customFormat="1" ht="12">
      <c r="A126" s="13"/>
      <c r="B126" s="233"/>
      <c r="C126" s="234"/>
      <c r="D126" s="235" t="s">
        <v>189</v>
      </c>
      <c r="E126" s="236" t="s">
        <v>19</v>
      </c>
      <c r="F126" s="237" t="s">
        <v>3856</v>
      </c>
      <c r="G126" s="234"/>
      <c r="H126" s="238">
        <v>29.295</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189</v>
      </c>
      <c r="AU126" s="244" t="s">
        <v>83</v>
      </c>
      <c r="AV126" s="13" t="s">
        <v>83</v>
      </c>
      <c r="AW126" s="13" t="s">
        <v>35</v>
      </c>
      <c r="AX126" s="13" t="s">
        <v>81</v>
      </c>
      <c r="AY126" s="244" t="s">
        <v>175</v>
      </c>
    </row>
    <row r="127" spans="1:65" s="2" customFormat="1" ht="16.5" customHeight="1">
      <c r="A127" s="39"/>
      <c r="B127" s="40"/>
      <c r="C127" s="214" t="s">
        <v>272</v>
      </c>
      <c r="D127" s="214" t="s">
        <v>177</v>
      </c>
      <c r="E127" s="215" t="s">
        <v>1745</v>
      </c>
      <c r="F127" s="216" t="s">
        <v>1746</v>
      </c>
      <c r="G127" s="217" t="s">
        <v>180</v>
      </c>
      <c r="H127" s="218">
        <v>40.86</v>
      </c>
      <c r="I127" s="219"/>
      <c r="J127" s="220">
        <f>ROUND(I127*H127,2)</f>
        <v>0</v>
      </c>
      <c r="K127" s="221"/>
      <c r="L127" s="45"/>
      <c r="M127" s="222" t="s">
        <v>19</v>
      </c>
      <c r="N127" s="223" t="s">
        <v>44</v>
      </c>
      <c r="O127" s="85"/>
      <c r="P127" s="224">
        <f>O127*H127</f>
        <v>0</v>
      </c>
      <c r="Q127" s="224">
        <v>0.00269</v>
      </c>
      <c r="R127" s="224">
        <f>Q127*H127</f>
        <v>0.10991340000000001</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3857</v>
      </c>
    </row>
    <row r="128" spans="1:47" s="2" customFormat="1" ht="12">
      <c r="A128" s="39"/>
      <c r="B128" s="40"/>
      <c r="C128" s="41"/>
      <c r="D128" s="228" t="s">
        <v>183</v>
      </c>
      <c r="E128" s="41"/>
      <c r="F128" s="229" t="s">
        <v>1748</v>
      </c>
      <c r="G128" s="41"/>
      <c r="H128" s="41"/>
      <c r="I128" s="230"/>
      <c r="J128" s="41"/>
      <c r="K128" s="41"/>
      <c r="L128" s="45"/>
      <c r="M128" s="231"/>
      <c r="N128" s="232"/>
      <c r="O128" s="85"/>
      <c r="P128" s="85"/>
      <c r="Q128" s="85"/>
      <c r="R128" s="85"/>
      <c r="S128" s="85"/>
      <c r="T128" s="86"/>
      <c r="U128" s="39"/>
      <c r="V128" s="39"/>
      <c r="W128" s="39"/>
      <c r="X128" s="39"/>
      <c r="Y128" s="39"/>
      <c r="Z128" s="39"/>
      <c r="AA128" s="39"/>
      <c r="AB128" s="39"/>
      <c r="AC128" s="39"/>
      <c r="AD128" s="39"/>
      <c r="AE128" s="39"/>
      <c r="AT128" s="18" t="s">
        <v>183</v>
      </c>
      <c r="AU128" s="18" t="s">
        <v>83</v>
      </c>
    </row>
    <row r="129" spans="1:51" s="13" customFormat="1" ht="12">
      <c r="A129" s="13"/>
      <c r="B129" s="233"/>
      <c r="C129" s="234"/>
      <c r="D129" s="235" t="s">
        <v>189</v>
      </c>
      <c r="E129" s="236" t="s">
        <v>19</v>
      </c>
      <c r="F129" s="237" t="s">
        <v>3858</v>
      </c>
      <c r="G129" s="234"/>
      <c r="H129" s="238">
        <v>40.86</v>
      </c>
      <c r="I129" s="239"/>
      <c r="J129" s="234"/>
      <c r="K129" s="234"/>
      <c r="L129" s="240"/>
      <c r="M129" s="241"/>
      <c r="N129" s="242"/>
      <c r="O129" s="242"/>
      <c r="P129" s="242"/>
      <c r="Q129" s="242"/>
      <c r="R129" s="242"/>
      <c r="S129" s="242"/>
      <c r="T129" s="243"/>
      <c r="U129" s="13"/>
      <c r="V129" s="13"/>
      <c r="W129" s="13"/>
      <c r="X129" s="13"/>
      <c r="Y129" s="13"/>
      <c r="Z129" s="13"/>
      <c r="AA129" s="13"/>
      <c r="AB129" s="13"/>
      <c r="AC129" s="13"/>
      <c r="AD129" s="13"/>
      <c r="AE129" s="13"/>
      <c r="AT129" s="244" t="s">
        <v>189</v>
      </c>
      <c r="AU129" s="244" t="s">
        <v>83</v>
      </c>
      <c r="AV129" s="13" t="s">
        <v>83</v>
      </c>
      <c r="AW129" s="13" t="s">
        <v>35</v>
      </c>
      <c r="AX129" s="13" t="s">
        <v>81</v>
      </c>
      <c r="AY129" s="244" t="s">
        <v>175</v>
      </c>
    </row>
    <row r="130" spans="1:65" s="2" customFormat="1" ht="16.5" customHeight="1">
      <c r="A130" s="39"/>
      <c r="B130" s="40"/>
      <c r="C130" s="214" t="s">
        <v>278</v>
      </c>
      <c r="D130" s="214" t="s">
        <v>177</v>
      </c>
      <c r="E130" s="215" t="s">
        <v>1750</v>
      </c>
      <c r="F130" s="216" t="s">
        <v>1751</v>
      </c>
      <c r="G130" s="217" t="s">
        <v>180</v>
      </c>
      <c r="H130" s="218">
        <v>40.86</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3859</v>
      </c>
    </row>
    <row r="131" spans="1:47" s="2" customFormat="1" ht="12">
      <c r="A131" s="39"/>
      <c r="B131" s="40"/>
      <c r="C131" s="41"/>
      <c r="D131" s="228" t="s">
        <v>183</v>
      </c>
      <c r="E131" s="41"/>
      <c r="F131" s="229" t="s">
        <v>1753</v>
      </c>
      <c r="G131" s="41"/>
      <c r="H131" s="41"/>
      <c r="I131" s="230"/>
      <c r="J131" s="41"/>
      <c r="K131" s="41"/>
      <c r="L131" s="45"/>
      <c r="M131" s="231"/>
      <c r="N131" s="232"/>
      <c r="O131" s="85"/>
      <c r="P131" s="85"/>
      <c r="Q131" s="85"/>
      <c r="R131" s="85"/>
      <c r="S131" s="85"/>
      <c r="T131" s="86"/>
      <c r="U131" s="39"/>
      <c r="V131" s="39"/>
      <c r="W131" s="39"/>
      <c r="X131" s="39"/>
      <c r="Y131" s="39"/>
      <c r="Z131" s="39"/>
      <c r="AA131" s="39"/>
      <c r="AB131" s="39"/>
      <c r="AC131" s="39"/>
      <c r="AD131" s="39"/>
      <c r="AE131" s="39"/>
      <c r="AT131" s="18" t="s">
        <v>183</v>
      </c>
      <c r="AU131" s="18" t="s">
        <v>83</v>
      </c>
    </row>
    <row r="132" spans="1:65" s="2" customFormat="1" ht="24.15" customHeight="1">
      <c r="A132" s="39"/>
      <c r="B132" s="40"/>
      <c r="C132" s="214" t="s">
        <v>285</v>
      </c>
      <c r="D132" s="214" t="s">
        <v>177</v>
      </c>
      <c r="E132" s="215" t="s">
        <v>3860</v>
      </c>
      <c r="F132" s="216" t="s">
        <v>3861</v>
      </c>
      <c r="G132" s="217" t="s">
        <v>281</v>
      </c>
      <c r="H132" s="218">
        <v>0.217</v>
      </c>
      <c r="I132" s="219"/>
      <c r="J132" s="220">
        <f>ROUND(I132*H132,2)</f>
        <v>0</v>
      </c>
      <c r="K132" s="221"/>
      <c r="L132" s="45"/>
      <c r="M132" s="222" t="s">
        <v>19</v>
      </c>
      <c r="N132" s="223" t="s">
        <v>44</v>
      </c>
      <c r="O132" s="85"/>
      <c r="P132" s="224">
        <f>O132*H132</f>
        <v>0</v>
      </c>
      <c r="Q132" s="224">
        <v>1.06277</v>
      </c>
      <c r="R132" s="224">
        <f>Q132*H132</f>
        <v>0.23062109</v>
      </c>
      <c r="S132" s="224">
        <v>0</v>
      </c>
      <c r="T132" s="225">
        <f>S132*H132</f>
        <v>0</v>
      </c>
      <c r="U132" s="39"/>
      <c r="V132" s="39"/>
      <c r="W132" s="39"/>
      <c r="X132" s="39"/>
      <c r="Y132" s="39"/>
      <c r="Z132" s="39"/>
      <c r="AA132" s="39"/>
      <c r="AB132" s="39"/>
      <c r="AC132" s="39"/>
      <c r="AD132" s="39"/>
      <c r="AE132" s="39"/>
      <c r="AR132" s="226" t="s">
        <v>181</v>
      </c>
      <c r="AT132" s="226" t="s">
        <v>177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181</v>
      </c>
      <c r="BM132" s="226" t="s">
        <v>3862</v>
      </c>
    </row>
    <row r="133" spans="1:47" s="2" customFormat="1" ht="12">
      <c r="A133" s="39"/>
      <c r="B133" s="40"/>
      <c r="C133" s="41"/>
      <c r="D133" s="228" t="s">
        <v>183</v>
      </c>
      <c r="E133" s="41"/>
      <c r="F133" s="229" t="s">
        <v>3863</v>
      </c>
      <c r="G133" s="41"/>
      <c r="H133" s="41"/>
      <c r="I133" s="230"/>
      <c r="J133" s="41"/>
      <c r="K133" s="41"/>
      <c r="L133" s="45"/>
      <c r="M133" s="231"/>
      <c r="N133" s="232"/>
      <c r="O133" s="85"/>
      <c r="P133" s="85"/>
      <c r="Q133" s="85"/>
      <c r="R133" s="85"/>
      <c r="S133" s="85"/>
      <c r="T133" s="86"/>
      <c r="U133" s="39"/>
      <c r="V133" s="39"/>
      <c r="W133" s="39"/>
      <c r="X133" s="39"/>
      <c r="Y133" s="39"/>
      <c r="Z133" s="39"/>
      <c r="AA133" s="39"/>
      <c r="AB133" s="39"/>
      <c r="AC133" s="39"/>
      <c r="AD133" s="39"/>
      <c r="AE133" s="39"/>
      <c r="AT133" s="18" t="s">
        <v>183</v>
      </c>
      <c r="AU133" s="18" t="s">
        <v>83</v>
      </c>
    </row>
    <row r="134" spans="1:51" s="15" customFormat="1" ht="12">
      <c r="A134" s="15"/>
      <c r="B134" s="257"/>
      <c r="C134" s="258"/>
      <c r="D134" s="235" t="s">
        <v>189</v>
      </c>
      <c r="E134" s="259" t="s">
        <v>19</v>
      </c>
      <c r="F134" s="260" t="s">
        <v>3864</v>
      </c>
      <c r="G134" s="258"/>
      <c r="H134" s="259" t="s">
        <v>19</v>
      </c>
      <c r="I134" s="261"/>
      <c r="J134" s="258"/>
      <c r="K134" s="258"/>
      <c r="L134" s="262"/>
      <c r="M134" s="263"/>
      <c r="N134" s="264"/>
      <c r="O134" s="264"/>
      <c r="P134" s="264"/>
      <c r="Q134" s="264"/>
      <c r="R134" s="264"/>
      <c r="S134" s="264"/>
      <c r="T134" s="265"/>
      <c r="U134" s="15"/>
      <c r="V134" s="15"/>
      <c r="W134" s="15"/>
      <c r="X134" s="15"/>
      <c r="Y134" s="15"/>
      <c r="Z134" s="15"/>
      <c r="AA134" s="15"/>
      <c r="AB134" s="15"/>
      <c r="AC134" s="15"/>
      <c r="AD134" s="15"/>
      <c r="AE134" s="15"/>
      <c r="AT134" s="266" t="s">
        <v>189</v>
      </c>
      <c r="AU134" s="266" t="s">
        <v>83</v>
      </c>
      <c r="AV134" s="15" t="s">
        <v>81</v>
      </c>
      <c r="AW134" s="15" t="s">
        <v>35</v>
      </c>
      <c r="AX134" s="15" t="s">
        <v>73</v>
      </c>
      <c r="AY134" s="266" t="s">
        <v>175</v>
      </c>
    </row>
    <row r="135" spans="1:51" s="13" customFormat="1" ht="12">
      <c r="A135" s="13"/>
      <c r="B135" s="233"/>
      <c r="C135" s="234"/>
      <c r="D135" s="235" t="s">
        <v>189</v>
      </c>
      <c r="E135" s="236" t="s">
        <v>19</v>
      </c>
      <c r="F135" s="237" t="s">
        <v>3865</v>
      </c>
      <c r="G135" s="234"/>
      <c r="H135" s="238">
        <v>0.16</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189</v>
      </c>
      <c r="AU135" s="244" t="s">
        <v>83</v>
      </c>
      <c r="AV135" s="13" t="s">
        <v>83</v>
      </c>
      <c r="AW135" s="13" t="s">
        <v>35</v>
      </c>
      <c r="AX135" s="13" t="s">
        <v>73</v>
      </c>
      <c r="AY135" s="244" t="s">
        <v>175</v>
      </c>
    </row>
    <row r="136" spans="1:51" s="13" customFormat="1" ht="12">
      <c r="A136" s="13"/>
      <c r="B136" s="233"/>
      <c r="C136" s="234"/>
      <c r="D136" s="235" t="s">
        <v>189</v>
      </c>
      <c r="E136" s="236" t="s">
        <v>19</v>
      </c>
      <c r="F136" s="237" t="s">
        <v>3866</v>
      </c>
      <c r="G136" s="234"/>
      <c r="H136" s="238">
        <v>0.057</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189</v>
      </c>
      <c r="AU136" s="244" t="s">
        <v>83</v>
      </c>
      <c r="AV136" s="13" t="s">
        <v>83</v>
      </c>
      <c r="AW136" s="13" t="s">
        <v>35</v>
      </c>
      <c r="AX136" s="13" t="s">
        <v>73</v>
      </c>
      <c r="AY136" s="244" t="s">
        <v>175</v>
      </c>
    </row>
    <row r="137" spans="1:51" s="14" customFormat="1" ht="12">
      <c r="A137" s="14"/>
      <c r="B137" s="245"/>
      <c r="C137" s="246"/>
      <c r="D137" s="235" t="s">
        <v>189</v>
      </c>
      <c r="E137" s="247" t="s">
        <v>19</v>
      </c>
      <c r="F137" s="248" t="s">
        <v>198</v>
      </c>
      <c r="G137" s="246"/>
      <c r="H137" s="249">
        <v>0.217</v>
      </c>
      <c r="I137" s="250"/>
      <c r="J137" s="246"/>
      <c r="K137" s="246"/>
      <c r="L137" s="251"/>
      <c r="M137" s="252"/>
      <c r="N137" s="253"/>
      <c r="O137" s="253"/>
      <c r="P137" s="253"/>
      <c r="Q137" s="253"/>
      <c r="R137" s="253"/>
      <c r="S137" s="253"/>
      <c r="T137" s="254"/>
      <c r="U137" s="14"/>
      <c r="V137" s="14"/>
      <c r="W137" s="14"/>
      <c r="X137" s="14"/>
      <c r="Y137" s="14"/>
      <c r="Z137" s="14"/>
      <c r="AA137" s="14"/>
      <c r="AB137" s="14"/>
      <c r="AC137" s="14"/>
      <c r="AD137" s="14"/>
      <c r="AE137" s="14"/>
      <c r="AT137" s="255" t="s">
        <v>189</v>
      </c>
      <c r="AU137" s="255" t="s">
        <v>83</v>
      </c>
      <c r="AV137" s="14" t="s">
        <v>181</v>
      </c>
      <c r="AW137" s="14" t="s">
        <v>35</v>
      </c>
      <c r="AX137" s="14" t="s">
        <v>81</v>
      </c>
      <c r="AY137" s="255" t="s">
        <v>175</v>
      </c>
    </row>
    <row r="138" spans="1:63" s="12" customFormat="1" ht="22.8" customHeight="1">
      <c r="A138" s="12"/>
      <c r="B138" s="198"/>
      <c r="C138" s="199"/>
      <c r="D138" s="200" t="s">
        <v>72</v>
      </c>
      <c r="E138" s="212" t="s">
        <v>191</v>
      </c>
      <c r="F138" s="212" t="s">
        <v>821</v>
      </c>
      <c r="G138" s="199"/>
      <c r="H138" s="199"/>
      <c r="I138" s="202"/>
      <c r="J138" s="213">
        <f>BK138</f>
        <v>0</v>
      </c>
      <c r="K138" s="199"/>
      <c r="L138" s="204"/>
      <c r="M138" s="205"/>
      <c r="N138" s="206"/>
      <c r="O138" s="206"/>
      <c r="P138" s="207">
        <f>SUM(P139:P144)</f>
        <v>0</v>
      </c>
      <c r="Q138" s="206"/>
      <c r="R138" s="207">
        <f>SUM(R139:R144)</f>
        <v>137.511</v>
      </c>
      <c r="S138" s="206"/>
      <c r="T138" s="208">
        <f>SUM(T139:T144)</f>
        <v>0</v>
      </c>
      <c r="U138" s="12"/>
      <c r="V138" s="12"/>
      <c r="W138" s="12"/>
      <c r="X138" s="12"/>
      <c r="Y138" s="12"/>
      <c r="Z138" s="12"/>
      <c r="AA138" s="12"/>
      <c r="AB138" s="12"/>
      <c r="AC138" s="12"/>
      <c r="AD138" s="12"/>
      <c r="AE138" s="12"/>
      <c r="AR138" s="209" t="s">
        <v>81</v>
      </c>
      <c r="AT138" s="210" t="s">
        <v>72</v>
      </c>
      <c r="AU138" s="210" t="s">
        <v>81</v>
      </c>
      <c r="AY138" s="209" t="s">
        <v>175</v>
      </c>
      <c r="BK138" s="211">
        <f>SUM(BK139:BK144)</f>
        <v>0</v>
      </c>
    </row>
    <row r="139" spans="1:65" s="2" customFormat="1" ht="33" customHeight="1">
      <c r="A139" s="39"/>
      <c r="B139" s="40"/>
      <c r="C139" s="214" t="s">
        <v>8</v>
      </c>
      <c r="D139" s="214" t="s">
        <v>177</v>
      </c>
      <c r="E139" s="215" t="s">
        <v>3867</v>
      </c>
      <c r="F139" s="216" t="s">
        <v>3868</v>
      </c>
      <c r="G139" s="217" t="s">
        <v>180</v>
      </c>
      <c r="H139" s="218">
        <v>99</v>
      </c>
      <c r="I139" s="219"/>
      <c r="J139" s="220">
        <f>ROUND(I139*H139,2)</f>
        <v>0</v>
      </c>
      <c r="K139" s="221"/>
      <c r="L139" s="45"/>
      <c r="M139" s="222" t="s">
        <v>19</v>
      </c>
      <c r="N139" s="223" t="s">
        <v>44</v>
      </c>
      <c r="O139" s="85"/>
      <c r="P139" s="224">
        <f>O139*H139</f>
        <v>0</v>
      </c>
      <c r="Q139" s="224">
        <v>1.389</v>
      </c>
      <c r="R139" s="224">
        <f>Q139*H139</f>
        <v>137.511</v>
      </c>
      <c r="S139" s="224">
        <v>0</v>
      </c>
      <c r="T139" s="225">
        <f>S139*H139</f>
        <v>0</v>
      </c>
      <c r="U139" s="39"/>
      <c r="V139" s="39"/>
      <c r="W139" s="39"/>
      <c r="X139" s="39"/>
      <c r="Y139" s="39"/>
      <c r="Z139" s="39"/>
      <c r="AA139" s="39"/>
      <c r="AB139" s="39"/>
      <c r="AC139" s="39"/>
      <c r="AD139" s="39"/>
      <c r="AE139" s="39"/>
      <c r="AR139" s="226" t="s">
        <v>181</v>
      </c>
      <c r="AT139" s="226" t="s">
        <v>177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3869</v>
      </c>
    </row>
    <row r="140" spans="1:47" s="2" customFormat="1" ht="12">
      <c r="A140" s="39"/>
      <c r="B140" s="40"/>
      <c r="C140" s="41"/>
      <c r="D140" s="228" t="s">
        <v>183</v>
      </c>
      <c r="E140" s="41"/>
      <c r="F140" s="229" t="s">
        <v>3870</v>
      </c>
      <c r="G140" s="41"/>
      <c r="H140" s="41"/>
      <c r="I140" s="230"/>
      <c r="J140" s="41"/>
      <c r="K140" s="41"/>
      <c r="L140" s="45"/>
      <c r="M140" s="231"/>
      <c r="N140" s="232"/>
      <c r="O140" s="85"/>
      <c r="P140" s="85"/>
      <c r="Q140" s="85"/>
      <c r="R140" s="85"/>
      <c r="S140" s="85"/>
      <c r="T140" s="86"/>
      <c r="U140" s="39"/>
      <c r="V140" s="39"/>
      <c r="W140" s="39"/>
      <c r="X140" s="39"/>
      <c r="Y140" s="39"/>
      <c r="Z140" s="39"/>
      <c r="AA140" s="39"/>
      <c r="AB140" s="39"/>
      <c r="AC140" s="39"/>
      <c r="AD140" s="39"/>
      <c r="AE140" s="39"/>
      <c r="AT140" s="18" t="s">
        <v>183</v>
      </c>
      <c r="AU140" s="18" t="s">
        <v>83</v>
      </c>
    </row>
    <row r="141" spans="1:47" s="2" customFormat="1" ht="12">
      <c r="A141" s="39"/>
      <c r="B141" s="40"/>
      <c r="C141" s="41"/>
      <c r="D141" s="235" t="s">
        <v>203</v>
      </c>
      <c r="E141" s="41"/>
      <c r="F141" s="256" t="s">
        <v>3871</v>
      </c>
      <c r="G141" s="41"/>
      <c r="H141" s="41"/>
      <c r="I141" s="230"/>
      <c r="J141" s="41"/>
      <c r="K141" s="41"/>
      <c r="L141" s="45"/>
      <c r="M141" s="231"/>
      <c r="N141" s="232"/>
      <c r="O141" s="85"/>
      <c r="P141" s="85"/>
      <c r="Q141" s="85"/>
      <c r="R141" s="85"/>
      <c r="S141" s="85"/>
      <c r="T141" s="86"/>
      <c r="U141" s="39"/>
      <c r="V141" s="39"/>
      <c r="W141" s="39"/>
      <c r="X141" s="39"/>
      <c r="Y141" s="39"/>
      <c r="Z141" s="39"/>
      <c r="AA141" s="39"/>
      <c r="AB141" s="39"/>
      <c r="AC141" s="39"/>
      <c r="AD141" s="39"/>
      <c r="AE141" s="39"/>
      <c r="AT141" s="18" t="s">
        <v>203</v>
      </c>
      <c r="AU141" s="18" t="s">
        <v>83</v>
      </c>
    </row>
    <row r="142" spans="1:51" s="13" customFormat="1" ht="12">
      <c r="A142" s="13"/>
      <c r="B142" s="233"/>
      <c r="C142" s="234"/>
      <c r="D142" s="235" t="s">
        <v>189</v>
      </c>
      <c r="E142" s="236" t="s">
        <v>19</v>
      </c>
      <c r="F142" s="237" t="s">
        <v>3872</v>
      </c>
      <c r="G142" s="234"/>
      <c r="H142" s="238">
        <v>99</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189</v>
      </c>
      <c r="AU142" s="244" t="s">
        <v>83</v>
      </c>
      <c r="AV142" s="13" t="s">
        <v>83</v>
      </c>
      <c r="AW142" s="13" t="s">
        <v>35</v>
      </c>
      <c r="AX142" s="13" t="s">
        <v>81</v>
      </c>
      <c r="AY142" s="244" t="s">
        <v>175</v>
      </c>
    </row>
    <row r="143" spans="1:65" s="2" customFormat="1" ht="16.5" customHeight="1">
      <c r="A143" s="39"/>
      <c r="B143" s="40"/>
      <c r="C143" s="214" t="s">
        <v>296</v>
      </c>
      <c r="D143" s="214" t="s">
        <v>177</v>
      </c>
      <c r="E143" s="215" t="s">
        <v>3708</v>
      </c>
      <c r="F143" s="216" t="s">
        <v>3873</v>
      </c>
      <c r="G143" s="217" t="s">
        <v>1053</v>
      </c>
      <c r="H143" s="218">
        <v>1</v>
      </c>
      <c r="I143" s="219"/>
      <c r="J143" s="220">
        <f>ROUND(I143*H143,2)</f>
        <v>0</v>
      </c>
      <c r="K143" s="221"/>
      <c r="L143" s="45"/>
      <c r="M143" s="222" t="s">
        <v>19</v>
      </c>
      <c r="N143" s="223"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181</v>
      </c>
      <c r="AT143" s="226" t="s">
        <v>177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3874</v>
      </c>
    </row>
    <row r="144" spans="1:47" s="2" customFormat="1" ht="12">
      <c r="A144" s="39"/>
      <c r="B144" s="40"/>
      <c r="C144" s="41"/>
      <c r="D144" s="235" t="s">
        <v>203</v>
      </c>
      <c r="E144" s="41"/>
      <c r="F144" s="256" t="s">
        <v>3875</v>
      </c>
      <c r="G144" s="41"/>
      <c r="H144" s="41"/>
      <c r="I144" s="230"/>
      <c r="J144" s="41"/>
      <c r="K144" s="41"/>
      <c r="L144" s="45"/>
      <c r="M144" s="231"/>
      <c r="N144" s="232"/>
      <c r="O144" s="85"/>
      <c r="P144" s="85"/>
      <c r="Q144" s="85"/>
      <c r="R144" s="85"/>
      <c r="S144" s="85"/>
      <c r="T144" s="86"/>
      <c r="U144" s="39"/>
      <c r="V144" s="39"/>
      <c r="W144" s="39"/>
      <c r="X144" s="39"/>
      <c r="Y144" s="39"/>
      <c r="Z144" s="39"/>
      <c r="AA144" s="39"/>
      <c r="AB144" s="39"/>
      <c r="AC144" s="39"/>
      <c r="AD144" s="39"/>
      <c r="AE144" s="39"/>
      <c r="AT144" s="18" t="s">
        <v>203</v>
      </c>
      <c r="AU144" s="18" t="s">
        <v>83</v>
      </c>
    </row>
    <row r="145" spans="1:63" s="12" customFormat="1" ht="22.8" customHeight="1">
      <c r="A145" s="12"/>
      <c r="B145" s="198"/>
      <c r="C145" s="199"/>
      <c r="D145" s="200" t="s">
        <v>72</v>
      </c>
      <c r="E145" s="212" t="s">
        <v>715</v>
      </c>
      <c r="F145" s="212" t="s">
        <v>716</v>
      </c>
      <c r="G145" s="199"/>
      <c r="H145" s="199"/>
      <c r="I145" s="202"/>
      <c r="J145" s="213">
        <f>BK145</f>
        <v>0</v>
      </c>
      <c r="K145" s="199"/>
      <c r="L145" s="204"/>
      <c r="M145" s="205"/>
      <c r="N145" s="206"/>
      <c r="O145" s="206"/>
      <c r="P145" s="207">
        <f>SUM(P146:P148)</f>
        <v>0</v>
      </c>
      <c r="Q145" s="206"/>
      <c r="R145" s="207">
        <f>SUM(R146:R148)</f>
        <v>0</v>
      </c>
      <c r="S145" s="206"/>
      <c r="T145" s="208">
        <f>SUM(T146:T148)</f>
        <v>0</v>
      </c>
      <c r="U145" s="12"/>
      <c r="V145" s="12"/>
      <c r="W145" s="12"/>
      <c r="X145" s="12"/>
      <c r="Y145" s="12"/>
      <c r="Z145" s="12"/>
      <c r="AA145" s="12"/>
      <c r="AB145" s="12"/>
      <c r="AC145" s="12"/>
      <c r="AD145" s="12"/>
      <c r="AE145" s="12"/>
      <c r="AR145" s="209" t="s">
        <v>81</v>
      </c>
      <c r="AT145" s="210" t="s">
        <v>72</v>
      </c>
      <c r="AU145" s="210" t="s">
        <v>81</v>
      </c>
      <c r="AY145" s="209" t="s">
        <v>175</v>
      </c>
      <c r="BK145" s="211">
        <f>SUM(BK146:BK148)</f>
        <v>0</v>
      </c>
    </row>
    <row r="146" spans="1:65" s="2" customFormat="1" ht="49.05" customHeight="1">
      <c r="A146" s="39"/>
      <c r="B146" s="40"/>
      <c r="C146" s="214" t="s">
        <v>306</v>
      </c>
      <c r="D146" s="214" t="s">
        <v>177</v>
      </c>
      <c r="E146" s="215" t="s">
        <v>3876</v>
      </c>
      <c r="F146" s="216" t="s">
        <v>3877</v>
      </c>
      <c r="G146" s="217" t="s">
        <v>281</v>
      </c>
      <c r="H146" s="218">
        <v>225.376</v>
      </c>
      <c r="I146" s="219"/>
      <c r="J146" s="220">
        <f>ROUND(I146*H146,2)</f>
        <v>0</v>
      </c>
      <c r="K146" s="221"/>
      <c r="L146" s="45"/>
      <c r="M146" s="222" t="s">
        <v>19</v>
      </c>
      <c r="N146" s="223" t="s">
        <v>44</v>
      </c>
      <c r="O146" s="85"/>
      <c r="P146" s="224">
        <f>O146*H146</f>
        <v>0</v>
      </c>
      <c r="Q146" s="224">
        <v>0</v>
      </c>
      <c r="R146" s="224">
        <f>Q146*H146</f>
        <v>0</v>
      </c>
      <c r="S146" s="224">
        <v>0</v>
      </c>
      <c r="T146" s="225">
        <f>S146*H146</f>
        <v>0</v>
      </c>
      <c r="U146" s="39"/>
      <c r="V146" s="39"/>
      <c r="W146" s="39"/>
      <c r="X146" s="39"/>
      <c r="Y146" s="39"/>
      <c r="Z146" s="39"/>
      <c r="AA146" s="39"/>
      <c r="AB146" s="39"/>
      <c r="AC146" s="39"/>
      <c r="AD146" s="39"/>
      <c r="AE146" s="39"/>
      <c r="AR146" s="226" t="s">
        <v>181</v>
      </c>
      <c r="AT146" s="226" t="s">
        <v>177</v>
      </c>
      <c r="AU146" s="226" t="s">
        <v>83</v>
      </c>
      <c r="AY146" s="18" t="s">
        <v>175</v>
      </c>
      <c r="BE146" s="227">
        <f>IF(N146="základní",J146,0)</f>
        <v>0</v>
      </c>
      <c r="BF146" s="227">
        <f>IF(N146="snížená",J146,0)</f>
        <v>0</v>
      </c>
      <c r="BG146" s="227">
        <f>IF(N146="zákl. přenesená",J146,0)</f>
        <v>0</v>
      </c>
      <c r="BH146" s="227">
        <f>IF(N146="sníž. přenesená",J146,0)</f>
        <v>0</v>
      </c>
      <c r="BI146" s="227">
        <f>IF(N146="nulová",J146,0)</f>
        <v>0</v>
      </c>
      <c r="BJ146" s="18" t="s">
        <v>81</v>
      </c>
      <c r="BK146" s="227">
        <f>ROUND(I146*H146,2)</f>
        <v>0</v>
      </c>
      <c r="BL146" s="18" t="s">
        <v>181</v>
      </c>
      <c r="BM146" s="226" t="s">
        <v>3878</v>
      </c>
    </row>
    <row r="147" spans="1:47" s="2" customFormat="1" ht="12">
      <c r="A147" s="39"/>
      <c r="B147" s="40"/>
      <c r="C147" s="41"/>
      <c r="D147" s="228" t="s">
        <v>183</v>
      </c>
      <c r="E147" s="41"/>
      <c r="F147" s="229" t="s">
        <v>3879</v>
      </c>
      <c r="G147" s="41"/>
      <c r="H147" s="41"/>
      <c r="I147" s="230"/>
      <c r="J147" s="41"/>
      <c r="K147" s="41"/>
      <c r="L147" s="45"/>
      <c r="M147" s="231"/>
      <c r="N147" s="232"/>
      <c r="O147" s="85"/>
      <c r="P147" s="85"/>
      <c r="Q147" s="85"/>
      <c r="R147" s="85"/>
      <c r="S147" s="85"/>
      <c r="T147" s="86"/>
      <c r="U147" s="39"/>
      <c r="V147" s="39"/>
      <c r="W147" s="39"/>
      <c r="X147" s="39"/>
      <c r="Y147" s="39"/>
      <c r="Z147" s="39"/>
      <c r="AA147" s="39"/>
      <c r="AB147" s="39"/>
      <c r="AC147" s="39"/>
      <c r="AD147" s="39"/>
      <c r="AE147" s="39"/>
      <c r="AT147" s="18" t="s">
        <v>183</v>
      </c>
      <c r="AU147" s="18" t="s">
        <v>83</v>
      </c>
    </row>
    <row r="148" spans="1:47" s="2" customFormat="1" ht="12">
      <c r="A148" s="39"/>
      <c r="B148" s="40"/>
      <c r="C148" s="41"/>
      <c r="D148" s="235" t="s">
        <v>203</v>
      </c>
      <c r="E148" s="41"/>
      <c r="F148" s="256" t="s">
        <v>3880</v>
      </c>
      <c r="G148" s="41"/>
      <c r="H148" s="41"/>
      <c r="I148" s="230"/>
      <c r="J148" s="41"/>
      <c r="K148" s="41"/>
      <c r="L148" s="45"/>
      <c r="M148" s="281"/>
      <c r="N148" s="282"/>
      <c r="O148" s="283"/>
      <c r="P148" s="283"/>
      <c r="Q148" s="283"/>
      <c r="R148" s="283"/>
      <c r="S148" s="283"/>
      <c r="T148" s="284"/>
      <c r="U148" s="39"/>
      <c r="V148" s="39"/>
      <c r="W148" s="39"/>
      <c r="X148" s="39"/>
      <c r="Y148" s="39"/>
      <c r="Z148" s="39"/>
      <c r="AA148" s="39"/>
      <c r="AB148" s="39"/>
      <c r="AC148" s="39"/>
      <c r="AD148" s="39"/>
      <c r="AE148" s="39"/>
      <c r="AT148" s="18" t="s">
        <v>203</v>
      </c>
      <c r="AU148" s="18" t="s">
        <v>83</v>
      </c>
    </row>
    <row r="149" spans="1:31" s="2" customFormat="1" ht="6.95" customHeight="1">
      <c r="A149" s="39"/>
      <c r="B149" s="60"/>
      <c r="C149" s="61"/>
      <c r="D149" s="61"/>
      <c r="E149" s="61"/>
      <c r="F149" s="61"/>
      <c r="G149" s="61"/>
      <c r="H149" s="61"/>
      <c r="I149" s="61"/>
      <c r="J149" s="61"/>
      <c r="K149" s="61"/>
      <c r="L149" s="45"/>
      <c r="M149" s="39"/>
      <c r="O149" s="39"/>
      <c r="P149" s="39"/>
      <c r="Q149" s="39"/>
      <c r="R149" s="39"/>
      <c r="S149" s="39"/>
      <c r="T149" s="39"/>
      <c r="U149" s="39"/>
      <c r="V149" s="39"/>
      <c r="W149" s="39"/>
      <c r="X149" s="39"/>
      <c r="Y149" s="39"/>
      <c r="Z149" s="39"/>
      <c r="AA149" s="39"/>
      <c r="AB149" s="39"/>
      <c r="AC149" s="39"/>
      <c r="AD149" s="39"/>
      <c r="AE149" s="39"/>
    </row>
  </sheetData>
  <sheetProtection password="CC35" sheet="1" objects="1" scenarios="1" formatColumns="0" formatRows="0" autoFilter="0"/>
  <autoFilter ref="C83:K148"/>
  <mergeCells count="9">
    <mergeCell ref="E7:H7"/>
    <mergeCell ref="E9:H9"/>
    <mergeCell ref="E18:H18"/>
    <mergeCell ref="E27:H27"/>
    <mergeCell ref="E48:H48"/>
    <mergeCell ref="E50:H50"/>
    <mergeCell ref="E74:H74"/>
    <mergeCell ref="E76:H76"/>
    <mergeCell ref="L2:V2"/>
  </mergeCells>
  <hyperlinks>
    <hyperlink ref="F88" r:id="rId1" display="https://podminky.urs.cz/item/CS_URS_2022_01/121151106"/>
    <hyperlink ref="F95" r:id="rId2" display="https://podminky.urs.cz/item/CS_URS_2022_01/132251252"/>
    <hyperlink ref="F101" r:id="rId3" display="https://podminky.urs.cz/item/CS_URS_2022_01/162251101"/>
    <hyperlink ref="F103" r:id="rId4" display="https://podminky.urs.cz/item/CS_URS_2022_01/162351104"/>
    <hyperlink ref="F107" r:id="rId5" display="https://podminky.urs.cz/item/CS_URS_2022_01/162751119"/>
    <hyperlink ref="F110" r:id="rId6" display="https://podminky.urs.cz/item/CS_URS_2022_01/171201231"/>
    <hyperlink ref="F113" r:id="rId7" display="https://podminky.urs.cz/item/CS_URS_2022_01/171251201"/>
    <hyperlink ref="F115" r:id="rId8" display="https://podminky.urs.cz/item/CS_URS_2022_01/174151101"/>
    <hyperlink ref="F119" r:id="rId9" display="https://podminky.urs.cz/item/CS_URS_2022_01/213311151"/>
    <hyperlink ref="F122" r:id="rId10" display="https://podminky.urs.cz/item/CS_URS_2022_01/273313511"/>
    <hyperlink ref="F125" r:id="rId11" display="https://podminky.urs.cz/item/CS_URS_2022_01/274313711"/>
    <hyperlink ref="F128" r:id="rId12" display="https://podminky.urs.cz/item/CS_URS_2022_01/274351121"/>
    <hyperlink ref="F131" r:id="rId13" display="https://podminky.urs.cz/item/CS_URS_2022_01/274351122"/>
    <hyperlink ref="F133" r:id="rId14" display="https://podminky.urs.cz/item/CS_URS_2022_01/274362021"/>
    <hyperlink ref="F140" r:id="rId15" display="https://podminky.urs.cz/item/CS_URS_2022_01/327112111"/>
    <hyperlink ref="F147" r:id="rId16" display="https://podminky.urs.cz/item/CS_URS_2022_01/998152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7"/>
</worksheet>
</file>

<file path=xl/worksheets/sheet2.xml><?xml version="1.0" encoding="utf-8"?>
<worksheet xmlns="http://schemas.openxmlformats.org/spreadsheetml/2006/main" xmlns:r="http://schemas.openxmlformats.org/officeDocument/2006/relationships">
  <sheetPr>
    <pageSetUpPr fitToPage="1"/>
  </sheetPr>
  <dimension ref="A2:BM4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142</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ROUND(J92,2)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ROUND((SUM(BE92:BE417)),2)</f>
        <v>0</v>
      </c>
      <c r="G33" s="39"/>
      <c r="H33" s="39"/>
      <c r="I33" s="158">
        <v>0.21</v>
      </c>
      <c r="J33" s="157">
        <f>ROUND(((SUM(BE92:BE417))*I33),2)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ROUND((SUM(BF92:BF417)),2)</f>
        <v>0</v>
      </c>
      <c r="G34" s="39"/>
      <c r="H34" s="39"/>
      <c r="I34" s="158">
        <v>0.15</v>
      </c>
      <c r="J34" s="157">
        <f>ROUND(((SUM(BF92:BF417))*I34),2)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ROUND((SUM(BG92:BG417)),2)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ROUND((SUM(BH92:BH417)),2)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ROUND((SUM(BI92:BI417)),2)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IO 01 - Komunikace a zpevněné plochy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J92</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J93</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J94</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J191</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150</v>
      </c>
      <c r="E63" s="183"/>
      <c r="F63" s="183"/>
      <c r="G63" s="183"/>
      <c r="H63" s="183"/>
      <c r="I63" s="183"/>
      <c r="J63" s="184">
        <f>J197</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151</v>
      </c>
      <c r="E64" s="183"/>
      <c r="F64" s="183"/>
      <c r="G64" s="183"/>
      <c r="H64" s="183"/>
      <c r="I64" s="183"/>
      <c r="J64" s="184">
        <f>J215</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152</v>
      </c>
      <c r="E65" s="183"/>
      <c r="F65" s="183"/>
      <c r="G65" s="183"/>
      <c r="H65" s="183"/>
      <c r="I65" s="183"/>
      <c r="J65" s="184">
        <f>J300</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153</v>
      </c>
      <c r="E66" s="183"/>
      <c r="F66" s="183"/>
      <c r="G66" s="183"/>
      <c r="H66" s="183"/>
      <c r="I66" s="183"/>
      <c r="J66" s="184">
        <f>J314</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154</v>
      </c>
      <c r="E67" s="183"/>
      <c r="F67" s="183"/>
      <c r="G67" s="183"/>
      <c r="H67" s="183"/>
      <c r="I67" s="183"/>
      <c r="J67" s="184">
        <f>J380</f>
        <v>0</v>
      </c>
      <c r="K67" s="126"/>
      <c r="L67" s="185"/>
      <c r="S67" s="10"/>
      <c r="T67" s="10"/>
      <c r="U67" s="10"/>
      <c r="V67" s="10"/>
      <c r="W67" s="10"/>
      <c r="X67" s="10"/>
      <c r="Y67" s="10"/>
      <c r="Z67" s="10"/>
      <c r="AA67" s="10"/>
      <c r="AB67" s="10"/>
      <c r="AC67" s="10"/>
      <c r="AD67" s="10"/>
      <c r="AE67" s="10"/>
    </row>
    <row r="68" spans="1:31" s="10" customFormat="1" ht="19.9" customHeight="1">
      <c r="A68" s="10"/>
      <c r="B68" s="181"/>
      <c r="C68" s="126"/>
      <c r="D68" s="182" t="s">
        <v>155</v>
      </c>
      <c r="E68" s="183"/>
      <c r="F68" s="183"/>
      <c r="G68" s="183"/>
      <c r="H68" s="183"/>
      <c r="I68" s="183"/>
      <c r="J68" s="184">
        <f>J397</f>
        <v>0</v>
      </c>
      <c r="K68" s="126"/>
      <c r="L68" s="185"/>
      <c r="S68" s="10"/>
      <c r="T68" s="10"/>
      <c r="U68" s="10"/>
      <c r="V68" s="10"/>
      <c r="W68" s="10"/>
      <c r="X68" s="10"/>
      <c r="Y68" s="10"/>
      <c r="Z68" s="10"/>
      <c r="AA68" s="10"/>
      <c r="AB68" s="10"/>
      <c r="AC68" s="10"/>
      <c r="AD68" s="10"/>
      <c r="AE68" s="10"/>
    </row>
    <row r="69" spans="1:31" s="9" customFormat="1" ht="24.95" customHeight="1">
      <c r="A69" s="9"/>
      <c r="B69" s="175"/>
      <c r="C69" s="176"/>
      <c r="D69" s="177" t="s">
        <v>156</v>
      </c>
      <c r="E69" s="178"/>
      <c r="F69" s="178"/>
      <c r="G69" s="178"/>
      <c r="H69" s="178"/>
      <c r="I69" s="178"/>
      <c r="J69" s="179">
        <f>J406</f>
        <v>0</v>
      </c>
      <c r="K69" s="176"/>
      <c r="L69" s="180"/>
      <c r="S69" s="9"/>
      <c r="T69" s="9"/>
      <c r="U69" s="9"/>
      <c r="V69" s="9"/>
      <c r="W69" s="9"/>
      <c r="X69" s="9"/>
      <c r="Y69" s="9"/>
      <c r="Z69" s="9"/>
      <c r="AA69" s="9"/>
      <c r="AB69" s="9"/>
      <c r="AC69" s="9"/>
      <c r="AD69" s="9"/>
      <c r="AE69" s="9"/>
    </row>
    <row r="70" spans="1:31" s="10" customFormat="1" ht="19.9" customHeight="1">
      <c r="A70" s="10"/>
      <c r="B70" s="181"/>
      <c r="C70" s="126"/>
      <c r="D70" s="182" t="s">
        <v>157</v>
      </c>
      <c r="E70" s="183"/>
      <c r="F70" s="183"/>
      <c r="G70" s="183"/>
      <c r="H70" s="183"/>
      <c r="I70" s="183"/>
      <c r="J70" s="184">
        <f>J407</f>
        <v>0</v>
      </c>
      <c r="K70" s="126"/>
      <c r="L70" s="185"/>
      <c r="S70" s="10"/>
      <c r="T70" s="10"/>
      <c r="U70" s="10"/>
      <c r="V70" s="10"/>
      <c r="W70" s="10"/>
      <c r="X70" s="10"/>
      <c r="Y70" s="10"/>
      <c r="Z70" s="10"/>
      <c r="AA70" s="10"/>
      <c r="AB70" s="10"/>
      <c r="AC70" s="10"/>
      <c r="AD70" s="10"/>
      <c r="AE70" s="10"/>
    </row>
    <row r="71" spans="1:31" s="9" customFormat="1" ht="24.95" customHeight="1">
      <c r="A71" s="9"/>
      <c r="B71" s="175"/>
      <c r="C71" s="176"/>
      <c r="D71" s="177" t="s">
        <v>158</v>
      </c>
      <c r="E71" s="178"/>
      <c r="F71" s="178"/>
      <c r="G71" s="178"/>
      <c r="H71" s="178"/>
      <c r="I71" s="178"/>
      <c r="J71" s="179">
        <f>J412</f>
        <v>0</v>
      </c>
      <c r="K71" s="176"/>
      <c r="L71" s="180"/>
      <c r="S71" s="9"/>
      <c r="T71" s="9"/>
      <c r="U71" s="9"/>
      <c r="V71" s="9"/>
      <c r="W71" s="9"/>
      <c r="X71" s="9"/>
      <c r="Y71" s="9"/>
      <c r="Z71" s="9"/>
      <c r="AA71" s="9"/>
      <c r="AB71" s="9"/>
      <c r="AC71" s="9"/>
      <c r="AD71" s="9"/>
      <c r="AE71" s="9"/>
    </row>
    <row r="72" spans="1:31" s="10" customFormat="1" ht="19.9" customHeight="1">
      <c r="A72" s="10"/>
      <c r="B72" s="181"/>
      <c r="C72" s="126"/>
      <c r="D72" s="182" t="s">
        <v>159</v>
      </c>
      <c r="E72" s="183"/>
      <c r="F72" s="183"/>
      <c r="G72" s="183"/>
      <c r="H72" s="183"/>
      <c r="I72" s="183"/>
      <c r="J72" s="184">
        <f>J413</f>
        <v>0</v>
      </c>
      <c r="K72" s="126"/>
      <c r="L72" s="185"/>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145"/>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145"/>
      <c r="S78" s="39"/>
      <c r="T78" s="39"/>
      <c r="U78" s="39"/>
      <c r="V78" s="39"/>
      <c r="W78" s="39"/>
      <c r="X78" s="39"/>
      <c r="Y78" s="39"/>
      <c r="Z78" s="39"/>
      <c r="AA78" s="39"/>
      <c r="AB78" s="39"/>
      <c r="AC78" s="39"/>
      <c r="AD78" s="39"/>
      <c r="AE78" s="39"/>
    </row>
    <row r="79" spans="1:31" s="2" customFormat="1" ht="24.95" customHeight="1">
      <c r="A79" s="39"/>
      <c r="B79" s="40"/>
      <c r="C79" s="24" t="s">
        <v>160</v>
      </c>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16</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170" t="str">
        <f>E7</f>
        <v>Kylešovice - sběrný dvůr</v>
      </c>
      <c r="F82" s="33"/>
      <c r="G82" s="33"/>
      <c r="H82" s="33"/>
      <c r="I82" s="41"/>
      <c r="J82" s="41"/>
      <c r="K82" s="41"/>
      <c r="L82" s="145"/>
      <c r="S82" s="39"/>
      <c r="T82" s="39"/>
      <c r="U82" s="39"/>
      <c r="V82" s="39"/>
      <c r="W82" s="39"/>
      <c r="X82" s="39"/>
      <c r="Y82" s="39"/>
      <c r="Z82" s="39"/>
      <c r="AA82" s="39"/>
      <c r="AB82" s="39"/>
      <c r="AC82" s="39"/>
      <c r="AD82" s="39"/>
      <c r="AE82" s="39"/>
    </row>
    <row r="83" spans="1:31" s="2" customFormat="1" ht="12" customHeight="1">
      <c r="A83" s="39"/>
      <c r="B83" s="40"/>
      <c r="C83" s="33" t="s">
        <v>141</v>
      </c>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6.5" customHeight="1">
      <c r="A84" s="39"/>
      <c r="B84" s="40"/>
      <c r="C84" s="41"/>
      <c r="D84" s="41"/>
      <c r="E84" s="70" t="str">
        <f>E9</f>
        <v>IO 01 - Komunikace a zpevněné plochy</v>
      </c>
      <c r="F84" s="41"/>
      <c r="G84" s="41"/>
      <c r="H84" s="41"/>
      <c r="I84" s="41"/>
      <c r="J84" s="41"/>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12" customHeight="1">
      <c r="A86" s="39"/>
      <c r="B86" s="40"/>
      <c r="C86" s="33" t="s">
        <v>21</v>
      </c>
      <c r="D86" s="41"/>
      <c r="E86" s="41"/>
      <c r="F86" s="28" t="str">
        <f>F12</f>
        <v>Kylešovice</v>
      </c>
      <c r="G86" s="41"/>
      <c r="H86" s="41"/>
      <c r="I86" s="33" t="s">
        <v>23</v>
      </c>
      <c r="J86" s="73" t="str">
        <f>IF(J12="","",J12)</f>
        <v>1. 2. 2023</v>
      </c>
      <c r="K86" s="41"/>
      <c r="L86" s="145"/>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145"/>
      <c r="S87" s="39"/>
      <c r="T87" s="39"/>
      <c r="U87" s="39"/>
      <c r="V87" s="39"/>
      <c r="W87" s="39"/>
      <c r="X87" s="39"/>
      <c r="Y87" s="39"/>
      <c r="Z87" s="39"/>
      <c r="AA87" s="39"/>
      <c r="AB87" s="39"/>
      <c r="AC87" s="39"/>
      <c r="AD87" s="39"/>
      <c r="AE87" s="39"/>
    </row>
    <row r="88" spans="1:31" s="2" customFormat="1" ht="25.65" customHeight="1">
      <c r="A88" s="39"/>
      <c r="B88" s="40"/>
      <c r="C88" s="33" t="s">
        <v>25</v>
      </c>
      <c r="D88" s="41"/>
      <c r="E88" s="41"/>
      <c r="F88" s="28" t="str">
        <f>E15</f>
        <v>statutární město Opava, Horní náměstí 69, Opava</v>
      </c>
      <c r="G88" s="41"/>
      <c r="H88" s="41"/>
      <c r="I88" s="33" t="s">
        <v>32</v>
      </c>
      <c r="J88" s="37" t="str">
        <f>E21</f>
        <v>Agroprojekt Jihlava, spol. s.r.o.</v>
      </c>
      <c r="K88" s="41"/>
      <c r="L88" s="145"/>
      <c r="S88" s="39"/>
      <c r="T88" s="39"/>
      <c r="U88" s="39"/>
      <c r="V88" s="39"/>
      <c r="W88" s="39"/>
      <c r="X88" s="39"/>
      <c r="Y88" s="39"/>
      <c r="Z88" s="39"/>
      <c r="AA88" s="39"/>
      <c r="AB88" s="39"/>
      <c r="AC88" s="39"/>
      <c r="AD88" s="39"/>
      <c r="AE88" s="39"/>
    </row>
    <row r="89" spans="1:31" s="2" customFormat="1" ht="25.65" customHeight="1">
      <c r="A89" s="39"/>
      <c r="B89" s="40"/>
      <c r="C89" s="33" t="s">
        <v>30</v>
      </c>
      <c r="D89" s="41"/>
      <c r="E89" s="41"/>
      <c r="F89" s="28" t="str">
        <f>IF(E18="","",E18)</f>
        <v>Vyplň údaj</v>
      </c>
      <c r="G89" s="41"/>
      <c r="H89" s="41"/>
      <c r="I89" s="33" t="s">
        <v>36</v>
      </c>
      <c r="J89" s="37" t="str">
        <f>E24</f>
        <v>Agroprojekt Jihlava, spol. s.r.o.</v>
      </c>
      <c r="K89" s="41"/>
      <c r="L89" s="145"/>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145"/>
      <c r="S90" s="39"/>
      <c r="T90" s="39"/>
      <c r="U90" s="39"/>
      <c r="V90" s="39"/>
      <c r="W90" s="39"/>
      <c r="X90" s="39"/>
      <c r="Y90" s="39"/>
      <c r="Z90" s="39"/>
      <c r="AA90" s="39"/>
      <c r="AB90" s="39"/>
      <c r="AC90" s="39"/>
      <c r="AD90" s="39"/>
      <c r="AE90" s="39"/>
    </row>
    <row r="91" spans="1:31" s="11" customFormat="1" ht="29.25" customHeight="1">
      <c r="A91" s="186"/>
      <c r="B91" s="187"/>
      <c r="C91" s="188" t="s">
        <v>161</v>
      </c>
      <c r="D91" s="189" t="s">
        <v>58</v>
      </c>
      <c r="E91" s="189" t="s">
        <v>54</v>
      </c>
      <c r="F91" s="189" t="s">
        <v>55</v>
      </c>
      <c r="G91" s="189" t="s">
        <v>162</v>
      </c>
      <c r="H91" s="189" t="s">
        <v>163</v>
      </c>
      <c r="I91" s="189" t="s">
        <v>164</v>
      </c>
      <c r="J91" s="190" t="s">
        <v>145</v>
      </c>
      <c r="K91" s="191" t="s">
        <v>165</v>
      </c>
      <c r="L91" s="192"/>
      <c r="M91" s="93" t="s">
        <v>19</v>
      </c>
      <c r="N91" s="94" t="s">
        <v>43</v>
      </c>
      <c r="O91" s="94" t="s">
        <v>166</v>
      </c>
      <c r="P91" s="94" t="s">
        <v>167</v>
      </c>
      <c r="Q91" s="94" t="s">
        <v>168</v>
      </c>
      <c r="R91" s="94" t="s">
        <v>169</v>
      </c>
      <c r="S91" s="94" t="s">
        <v>170</v>
      </c>
      <c r="T91" s="95" t="s">
        <v>171</v>
      </c>
      <c r="U91" s="186"/>
      <c r="V91" s="186"/>
      <c r="W91" s="186"/>
      <c r="X91" s="186"/>
      <c r="Y91" s="186"/>
      <c r="Z91" s="186"/>
      <c r="AA91" s="186"/>
      <c r="AB91" s="186"/>
      <c r="AC91" s="186"/>
      <c r="AD91" s="186"/>
      <c r="AE91" s="186"/>
    </row>
    <row r="92" spans="1:63" s="2" customFormat="1" ht="22.8" customHeight="1">
      <c r="A92" s="39"/>
      <c r="B92" s="40"/>
      <c r="C92" s="100" t="s">
        <v>172</v>
      </c>
      <c r="D92" s="41"/>
      <c r="E92" s="41"/>
      <c r="F92" s="41"/>
      <c r="G92" s="41"/>
      <c r="H92" s="41"/>
      <c r="I92" s="41"/>
      <c r="J92" s="193">
        <f>BK92</f>
        <v>0</v>
      </c>
      <c r="K92" s="41"/>
      <c r="L92" s="45"/>
      <c r="M92" s="96"/>
      <c r="N92" s="194"/>
      <c r="O92" s="97"/>
      <c r="P92" s="195">
        <f>P93+P406+P412</f>
        <v>0</v>
      </c>
      <c r="Q92" s="97"/>
      <c r="R92" s="195">
        <f>R93+R406+R412</f>
        <v>225.18887027</v>
      </c>
      <c r="S92" s="97"/>
      <c r="T92" s="196">
        <f>T93+T406+T412</f>
        <v>28.939003000000003</v>
      </c>
      <c r="U92" s="39"/>
      <c r="V92" s="39"/>
      <c r="W92" s="39"/>
      <c r="X92" s="39"/>
      <c r="Y92" s="39"/>
      <c r="Z92" s="39"/>
      <c r="AA92" s="39"/>
      <c r="AB92" s="39"/>
      <c r="AC92" s="39"/>
      <c r="AD92" s="39"/>
      <c r="AE92" s="39"/>
      <c r="AT92" s="18" t="s">
        <v>72</v>
      </c>
      <c r="AU92" s="18" t="s">
        <v>146</v>
      </c>
      <c r="BK92" s="197">
        <f>BK93+BK406+BK412</f>
        <v>0</v>
      </c>
    </row>
    <row r="93" spans="1:63" s="12" customFormat="1" ht="25.9" customHeight="1">
      <c r="A93" s="12"/>
      <c r="B93" s="198"/>
      <c r="C93" s="199"/>
      <c r="D93" s="200" t="s">
        <v>72</v>
      </c>
      <c r="E93" s="201" t="s">
        <v>173</v>
      </c>
      <c r="F93" s="201" t="s">
        <v>174</v>
      </c>
      <c r="G93" s="199"/>
      <c r="H93" s="199"/>
      <c r="I93" s="202"/>
      <c r="J93" s="203">
        <f>BK93</f>
        <v>0</v>
      </c>
      <c r="K93" s="199"/>
      <c r="L93" s="204"/>
      <c r="M93" s="205"/>
      <c r="N93" s="206"/>
      <c r="O93" s="206"/>
      <c r="P93" s="207">
        <f>P94+P191+P197+P215+P300+P314+P380+P397</f>
        <v>0</v>
      </c>
      <c r="Q93" s="206"/>
      <c r="R93" s="207">
        <f>R94+R191+R197+R215+R300+R314+R380+R397</f>
        <v>225.05878294</v>
      </c>
      <c r="S93" s="206"/>
      <c r="T93" s="208">
        <f>T94+T191+T197+T215+T300+T314+T380+T397</f>
        <v>28.809752000000003</v>
      </c>
      <c r="U93" s="12"/>
      <c r="V93" s="12"/>
      <c r="W93" s="12"/>
      <c r="X93" s="12"/>
      <c r="Y93" s="12"/>
      <c r="Z93" s="12"/>
      <c r="AA93" s="12"/>
      <c r="AB93" s="12"/>
      <c r="AC93" s="12"/>
      <c r="AD93" s="12"/>
      <c r="AE93" s="12"/>
      <c r="AR93" s="209" t="s">
        <v>81</v>
      </c>
      <c r="AT93" s="210" t="s">
        <v>72</v>
      </c>
      <c r="AU93" s="210" t="s">
        <v>73</v>
      </c>
      <c r="AY93" s="209" t="s">
        <v>175</v>
      </c>
      <c r="BK93" s="211">
        <f>BK94+BK191+BK197+BK215+BK300+BK314+BK380+BK397</f>
        <v>0</v>
      </c>
    </row>
    <row r="94" spans="1:63" s="12" customFormat="1" ht="22.8" customHeight="1">
      <c r="A94" s="12"/>
      <c r="B94" s="198"/>
      <c r="C94" s="199"/>
      <c r="D94" s="200" t="s">
        <v>72</v>
      </c>
      <c r="E94" s="212" t="s">
        <v>81</v>
      </c>
      <c r="F94" s="212" t="s">
        <v>176</v>
      </c>
      <c r="G94" s="199"/>
      <c r="H94" s="199"/>
      <c r="I94" s="202"/>
      <c r="J94" s="213">
        <f>BK94</f>
        <v>0</v>
      </c>
      <c r="K94" s="199"/>
      <c r="L94" s="204"/>
      <c r="M94" s="205"/>
      <c r="N94" s="206"/>
      <c r="O94" s="206"/>
      <c r="P94" s="207">
        <f>SUM(P95:P190)</f>
        <v>0</v>
      </c>
      <c r="Q94" s="206"/>
      <c r="R94" s="207">
        <f>SUM(R95:R190)</f>
        <v>0.016344239999999996</v>
      </c>
      <c r="S94" s="206"/>
      <c r="T94" s="208">
        <f>SUM(T95:T190)</f>
        <v>12.487752</v>
      </c>
      <c r="U94" s="12"/>
      <c r="V94" s="12"/>
      <c r="W94" s="12"/>
      <c r="X94" s="12"/>
      <c r="Y94" s="12"/>
      <c r="Z94" s="12"/>
      <c r="AA94" s="12"/>
      <c r="AB94" s="12"/>
      <c r="AC94" s="12"/>
      <c r="AD94" s="12"/>
      <c r="AE94" s="12"/>
      <c r="AR94" s="209" t="s">
        <v>81</v>
      </c>
      <c r="AT94" s="210" t="s">
        <v>72</v>
      </c>
      <c r="AU94" s="210" t="s">
        <v>81</v>
      </c>
      <c r="AY94" s="209" t="s">
        <v>175</v>
      </c>
      <c r="BK94" s="211">
        <f>SUM(BK95:BK190)</f>
        <v>0</v>
      </c>
    </row>
    <row r="95" spans="1:65" s="2" customFormat="1" ht="62.7" customHeight="1">
      <c r="A95" s="39"/>
      <c r="B95" s="40"/>
      <c r="C95" s="214" t="s">
        <v>81</v>
      </c>
      <c r="D95" s="214" t="s">
        <v>177</v>
      </c>
      <c r="E95" s="215" t="s">
        <v>178</v>
      </c>
      <c r="F95" s="216" t="s">
        <v>179</v>
      </c>
      <c r="G95" s="217" t="s">
        <v>180</v>
      </c>
      <c r="H95" s="218">
        <v>18</v>
      </c>
      <c r="I95" s="219"/>
      <c r="J95" s="220">
        <f>ROUND(I95*H95,2)</f>
        <v>0</v>
      </c>
      <c r="K95" s="221"/>
      <c r="L95" s="45"/>
      <c r="M95" s="222" t="s">
        <v>19</v>
      </c>
      <c r="N95" s="223" t="s">
        <v>44</v>
      </c>
      <c r="O95" s="85"/>
      <c r="P95" s="224">
        <f>O95*H95</f>
        <v>0</v>
      </c>
      <c r="Q95" s="224">
        <v>0</v>
      </c>
      <c r="R95" s="224">
        <f>Q95*H95</f>
        <v>0</v>
      </c>
      <c r="S95" s="224">
        <v>0.44</v>
      </c>
      <c r="T95" s="225">
        <f>S95*H95</f>
        <v>7.92</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182</v>
      </c>
    </row>
    <row r="96" spans="1:47" s="2" customFormat="1" ht="12">
      <c r="A96" s="39"/>
      <c r="B96" s="40"/>
      <c r="C96" s="41"/>
      <c r="D96" s="228" t="s">
        <v>183</v>
      </c>
      <c r="E96" s="41"/>
      <c r="F96" s="229" t="s">
        <v>184</v>
      </c>
      <c r="G96" s="41"/>
      <c r="H96" s="41"/>
      <c r="I96" s="230"/>
      <c r="J96" s="41"/>
      <c r="K96" s="41"/>
      <c r="L96" s="45"/>
      <c r="M96" s="231"/>
      <c r="N96" s="232"/>
      <c r="O96" s="85"/>
      <c r="P96" s="85"/>
      <c r="Q96" s="85"/>
      <c r="R96" s="85"/>
      <c r="S96" s="85"/>
      <c r="T96" s="86"/>
      <c r="U96" s="39"/>
      <c r="V96" s="39"/>
      <c r="W96" s="39"/>
      <c r="X96" s="39"/>
      <c r="Y96" s="39"/>
      <c r="Z96" s="39"/>
      <c r="AA96" s="39"/>
      <c r="AB96" s="39"/>
      <c r="AC96" s="39"/>
      <c r="AD96" s="39"/>
      <c r="AE96" s="39"/>
      <c r="AT96" s="18" t="s">
        <v>183</v>
      </c>
      <c r="AU96" s="18" t="s">
        <v>83</v>
      </c>
    </row>
    <row r="97" spans="1:65" s="2" customFormat="1" ht="55.5" customHeight="1">
      <c r="A97" s="39"/>
      <c r="B97" s="40"/>
      <c r="C97" s="214" t="s">
        <v>83</v>
      </c>
      <c r="D97" s="214" t="s">
        <v>177</v>
      </c>
      <c r="E97" s="215" t="s">
        <v>185</v>
      </c>
      <c r="F97" s="216" t="s">
        <v>186</v>
      </c>
      <c r="G97" s="217" t="s">
        <v>180</v>
      </c>
      <c r="H97" s="218">
        <v>18</v>
      </c>
      <c r="I97" s="219"/>
      <c r="J97" s="220">
        <f>ROUND(I97*H97,2)</f>
        <v>0</v>
      </c>
      <c r="K97" s="221"/>
      <c r="L97" s="45"/>
      <c r="M97" s="222" t="s">
        <v>19</v>
      </c>
      <c r="N97" s="223" t="s">
        <v>44</v>
      </c>
      <c r="O97" s="85"/>
      <c r="P97" s="224">
        <f>O97*H97</f>
        <v>0</v>
      </c>
      <c r="Q97" s="224">
        <v>0</v>
      </c>
      <c r="R97" s="224">
        <f>Q97*H97</f>
        <v>0</v>
      </c>
      <c r="S97" s="224">
        <v>0.22</v>
      </c>
      <c r="T97" s="225">
        <f>S97*H97</f>
        <v>3.96</v>
      </c>
      <c r="U97" s="39"/>
      <c r="V97" s="39"/>
      <c r="W97" s="39"/>
      <c r="X97" s="39"/>
      <c r="Y97" s="39"/>
      <c r="Z97" s="39"/>
      <c r="AA97" s="39"/>
      <c r="AB97" s="39"/>
      <c r="AC97" s="39"/>
      <c r="AD97" s="39"/>
      <c r="AE97" s="39"/>
      <c r="AR97" s="226" t="s">
        <v>181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187</v>
      </c>
    </row>
    <row r="98" spans="1:47" s="2" customFormat="1" ht="12">
      <c r="A98" s="39"/>
      <c r="B98" s="40"/>
      <c r="C98" s="41"/>
      <c r="D98" s="228" t="s">
        <v>183</v>
      </c>
      <c r="E98" s="41"/>
      <c r="F98" s="229" t="s">
        <v>188</v>
      </c>
      <c r="G98" s="41"/>
      <c r="H98" s="41"/>
      <c r="I98" s="230"/>
      <c r="J98" s="41"/>
      <c r="K98" s="41"/>
      <c r="L98" s="45"/>
      <c r="M98" s="231"/>
      <c r="N98" s="232"/>
      <c r="O98" s="85"/>
      <c r="P98" s="85"/>
      <c r="Q98" s="85"/>
      <c r="R98" s="85"/>
      <c r="S98" s="85"/>
      <c r="T98" s="86"/>
      <c r="U98" s="39"/>
      <c r="V98" s="39"/>
      <c r="W98" s="39"/>
      <c r="X98" s="39"/>
      <c r="Y98" s="39"/>
      <c r="Z98" s="39"/>
      <c r="AA98" s="39"/>
      <c r="AB98" s="39"/>
      <c r="AC98" s="39"/>
      <c r="AD98" s="39"/>
      <c r="AE98" s="39"/>
      <c r="AT98" s="18" t="s">
        <v>183</v>
      </c>
      <c r="AU98" s="18" t="s">
        <v>83</v>
      </c>
    </row>
    <row r="99" spans="1:51" s="13" customFormat="1" ht="12">
      <c r="A99" s="13"/>
      <c r="B99" s="233"/>
      <c r="C99" s="234"/>
      <c r="D99" s="235" t="s">
        <v>189</v>
      </c>
      <c r="E99" s="236" t="s">
        <v>19</v>
      </c>
      <c r="F99" s="237" t="s">
        <v>190</v>
      </c>
      <c r="G99" s="234"/>
      <c r="H99" s="238">
        <v>18</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189</v>
      </c>
      <c r="AU99" s="244" t="s">
        <v>83</v>
      </c>
      <c r="AV99" s="13" t="s">
        <v>83</v>
      </c>
      <c r="AW99" s="13" t="s">
        <v>35</v>
      </c>
      <c r="AX99" s="13" t="s">
        <v>81</v>
      </c>
      <c r="AY99" s="244" t="s">
        <v>175</v>
      </c>
    </row>
    <row r="100" spans="1:65" s="2" customFormat="1" ht="44.25" customHeight="1">
      <c r="A100" s="39"/>
      <c r="B100" s="40"/>
      <c r="C100" s="214" t="s">
        <v>191</v>
      </c>
      <c r="D100" s="214" t="s">
        <v>177</v>
      </c>
      <c r="E100" s="215" t="s">
        <v>192</v>
      </c>
      <c r="F100" s="216" t="s">
        <v>193</v>
      </c>
      <c r="G100" s="217" t="s">
        <v>180</v>
      </c>
      <c r="H100" s="218">
        <v>8.808</v>
      </c>
      <c r="I100" s="219"/>
      <c r="J100" s="220">
        <f>ROUND(I100*H100,2)</f>
        <v>0</v>
      </c>
      <c r="K100" s="221"/>
      <c r="L100" s="45"/>
      <c r="M100" s="222" t="s">
        <v>19</v>
      </c>
      <c r="N100" s="223" t="s">
        <v>44</v>
      </c>
      <c r="O100" s="85"/>
      <c r="P100" s="224">
        <f>O100*H100</f>
        <v>0</v>
      </c>
      <c r="Q100" s="224">
        <v>3E-05</v>
      </c>
      <c r="R100" s="224">
        <f>Q100*H100</f>
        <v>0.00026424</v>
      </c>
      <c r="S100" s="224">
        <v>0.069</v>
      </c>
      <c r="T100" s="225">
        <f>S100*H100</f>
        <v>0.6077520000000001</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194</v>
      </c>
    </row>
    <row r="101" spans="1:47" s="2" customFormat="1" ht="12">
      <c r="A101" s="39"/>
      <c r="B101" s="40"/>
      <c r="C101" s="41"/>
      <c r="D101" s="228" t="s">
        <v>183</v>
      </c>
      <c r="E101" s="41"/>
      <c r="F101" s="229" t="s">
        <v>195</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183</v>
      </c>
      <c r="AU101" s="18" t="s">
        <v>83</v>
      </c>
    </row>
    <row r="102" spans="1:51" s="13" customFormat="1" ht="12">
      <c r="A102" s="13"/>
      <c r="B102" s="233"/>
      <c r="C102" s="234"/>
      <c r="D102" s="235" t="s">
        <v>189</v>
      </c>
      <c r="E102" s="236" t="s">
        <v>19</v>
      </c>
      <c r="F102" s="237" t="s">
        <v>196</v>
      </c>
      <c r="G102" s="234"/>
      <c r="H102" s="238">
        <v>7.308</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189</v>
      </c>
      <c r="AU102" s="244" t="s">
        <v>83</v>
      </c>
      <c r="AV102" s="13" t="s">
        <v>83</v>
      </c>
      <c r="AW102" s="13" t="s">
        <v>35</v>
      </c>
      <c r="AX102" s="13" t="s">
        <v>73</v>
      </c>
      <c r="AY102" s="244" t="s">
        <v>175</v>
      </c>
    </row>
    <row r="103" spans="1:51" s="13" customFormat="1" ht="12">
      <c r="A103" s="13"/>
      <c r="B103" s="233"/>
      <c r="C103" s="234"/>
      <c r="D103" s="235" t="s">
        <v>189</v>
      </c>
      <c r="E103" s="236" t="s">
        <v>19</v>
      </c>
      <c r="F103" s="237" t="s">
        <v>197</v>
      </c>
      <c r="G103" s="234"/>
      <c r="H103" s="238">
        <v>1.5</v>
      </c>
      <c r="I103" s="239"/>
      <c r="J103" s="234"/>
      <c r="K103" s="234"/>
      <c r="L103" s="240"/>
      <c r="M103" s="241"/>
      <c r="N103" s="242"/>
      <c r="O103" s="242"/>
      <c r="P103" s="242"/>
      <c r="Q103" s="242"/>
      <c r="R103" s="242"/>
      <c r="S103" s="242"/>
      <c r="T103" s="243"/>
      <c r="U103" s="13"/>
      <c r="V103" s="13"/>
      <c r="W103" s="13"/>
      <c r="X103" s="13"/>
      <c r="Y103" s="13"/>
      <c r="Z103" s="13"/>
      <c r="AA103" s="13"/>
      <c r="AB103" s="13"/>
      <c r="AC103" s="13"/>
      <c r="AD103" s="13"/>
      <c r="AE103" s="13"/>
      <c r="AT103" s="244" t="s">
        <v>189</v>
      </c>
      <c r="AU103" s="244" t="s">
        <v>83</v>
      </c>
      <c r="AV103" s="13" t="s">
        <v>83</v>
      </c>
      <c r="AW103" s="13" t="s">
        <v>35</v>
      </c>
      <c r="AX103" s="13" t="s">
        <v>73</v>
      </c>
      <c r="AY103" s="244" t="s">
        <v>175</v>
      </c>
    </row>
    <row r="104" spans="1:51" s="14" customFormat="1" ht="12">
      <c r="A104" s="14"/>
      <c r="B104" s="245"/>
      <c r="C104" s="246"/>
      <c r="D104" s="235" t="s">
        <v>189</v>
      </c>
      <c r="E104" s="247" t="s">
        <v>19</v>
      </c>
      <c r="F104" s="248" t="s">
        <v>198</v>
      </c>
      <c r="G104" s="246"/>
      <c r="H104" s="249">
        <v>8.808</v>
      </c>
      <c r="I104" s="250"/>
      <c r="J104" s="246"/>
      <c r="K104" s="246"/>
      <c r="L104" s="251"/>
      <c r="M104" s="252"/>
      <c r="N104" s="253"/>
      <c r="O104" s="253"/>
      <c r="P104" s="253"/>
      <c r="Q104" s="253"/>
      <c r="R104" s="253"/>
      <c r="S104" s="253"/>
      <c r="T104" s="254"/>
      <c r="U104" s="14"/>
      <c r="V104" s="14"/>
      <c r="W104" s="14"/>
      <c r="X104" s="14"/>
      <c r="Y104" s="14"/>
      <c r="Z104" s="14"/>
      <c r="AA104" s="14"/>
      <c r="AB104" s="14"/>
      <c r="AC104" s="14"/>
      <c r="AD104" s="14"/>
      <c r="AE104" s="14"/>
      <c r="AT104" s="255" t="s">
        <v>189</v>
      </c>
      <c r="AU104" s="255" t="s">
        <v>83</v>
      </c>
      <c r="AV104" s="14" t="s">
        <v>181</v>
      </c>
      <c r="AW104" s="14" t="s">
        <v>35</v>
      </c>
      <c r="AX104" s="14" t="s">
        <v>81</v>
      </c>
      <c r="AY104" s="255" t="s">
        <v>175</v>
      </c>
    </row>
    <row r="105" spans="1:65" s="2" customFormat="1" ht="24.15" customHeight="1">
      <c r="A105" s="39"/>
      <c r="B105" s="40"/>
      <c r="C105" s="214" t="s">
        <v>181</v>
      </c>
      <c r="D105" s="214" t="s">
        <v>177</v>
      </c>
      <c r="E105" s="215" t="s">
        <v>199</v>
      </c>
      <c r="F105" s="216" t="s">
        <v>200</v>
      </c>
      <c r="G105" s="217" t="s">
        <v>180</v>
      </c>
      <c r="H105" s="218">
        <v>4745</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201</v>
      </c>
    </row>
    <row r="106" spans="1:47" s="2" customFormat="1" ht="12">
      <c r="A106" s="39"/>
      <c r="B106" s="40"/>
      <c r="C106" s="41"/>
      <c r="D106" s="228" t="s">
        <v>183</v>
      </c>
      <c r="E106" s="41"/>
      <c r="F106" s="229" t="s">
        <v>202</v>
      </c>
      <c r="G106" s="41"/>
      <c r="H106" s="41"/>
      <c r="I106" s="230"/>
      <c r="J106" s="41"/>
      <c r="K106" s="41"/>
      <c r="L106" s="45"/>
      <c r="M106" s="231"/>
      <c r="N106" s="232"/>
      <c r="O106" s="85"/>
      <c r="P106" s="85"/>
      <c r="Q106" s="85"/>
      <c r="R106" s="85"/>
      <c r="S106" s="85"/>
      <c r="T106" s="86"/>
      <c r="U106" s="39"/>
      <c r="V106" s="39"/>
      <c r="W106" s="39"/>
      <c r="X106" s="39"/>
      <c r="Y106" s="39"/>
      <c r="Z106" s="39"/>
      <c r="AA106" s="39"/>
      <c r="AB106" s="39"/>
      <c r="AC106" s="39"/>
      <c r="AD106" s="39"/>
      <c r="AE106" s="39"/>
      <c r="AT106" s="18" t="s">
        <v>183</v>
      </c>
      <c r="AU106" s="18" t="s">
        <v>83</v>
      </c>
    </row>
    <row r="107" spans="1:47" s="2" customFormat="1" ht="12">
      <c r="A107" s="39"/>
      <c r="B107" s="40"/>
      <c r="C107" s="41"/>
      <c r="D107" s="235" t="s">
        <v>203</v>
      </c>
      <c r="E107" s="41"/>
      <c r="F107" s="256" t="s">
        <v>204</v>
      </c>
      <c r="G107" s="41"/>
      <c r="H107" s="41"/>
      <c r="I107" s="230"/>
      <c r="J107" s="41"/>
      <c r="K107" s="41"/>
      <c r="L107" s="45"/>
      <c r="M107" s="231"/>
      <c r="N107" s="232"/>
      <c r="O107" s="85"/>
      <c r="P107" s="85"/>
      <c r="Q107" s="85"/>
      <c r="R107" s="85"/>
      <c r="S107" s="85"/>
      <c r="T107" s="86"/>
      <c r="U107" s="39"/>
      <c r="V107" s="39"/>
      <c r="W107" s="39"/>
      <c r="X107" s="39"/>
      <c r="Y107" s="39"/>
      <c r="Z107" s="39"/>
      <c r="AA107" s="39"/>
      <c r="AB107" s="39"/>
      <c r="AC107" s="39"/>
      <c r="AD107" s="39"/>
      <c r="AE107" s="39"/>
      <c r="AT107" s="18" t="s">
        <v>203</v>
      </c>
      <c r="AU107" s="18" t="s">
        <v>83</v>
      </c>
    </row>
    <row r="108" spans="1:51" s="13" customFormat="1" ht="12">
      <c r="A108" s="13"/>
      <c r="B108" s="233"/>
      <c r="C108" s="234"/>
      <c r="D108" s="235" t="s">
        <v>189</v>
      </c>
      <c r="E108" s="236" t="s">
        <v>19</v>
      </c>
      <c r="F108" s="237" t="s">
        <v>205</v>
      </c>
      <c r="G108" s="234"/>
      <c r="H108" s="238">
        <v>3719.2</v>
      </c>
      <c r="I108" s="239"/>
      <c r="J108" s="234"/>
      <c r="K108" s="234"/>
      <c r="L108" s="240"/>
      <c r="M108" s="241"/>
      <c r="N108" s="242"/>
      <c r="O108" s="242"/>
      <c r="P108" s="242"/>
      <c r="Q108" s="242"/>
      <c r="R108" s="242"/>
      <c r="S108" s="242"/>
      <c r="T108" s="243"/>
      <c r="U108" s="13"/>
      <c r="V108" s="13"/>
      <c r="W108" s="13"/>
      <c r="X108" s="13"/>
      <c r="Y108" s="13"/>
      <c r="Z108" s="13"/>
      <c r="AA108" s="13"/>
      <c r="AB108" s="13"/>
      <c r="AC108" s="13"/>
      <c r="AD108" s="13"/>
      <c r="AE108" s="13"/>
      <c r="AT108" s="244" t="s">
        <v>189</v>
      </c>
      <c r="AU108" s="244" t="s">
        <v>83</v>
      </c>
      <c r="AV108" s="13" t="s">
        <v>83</v>
      </c>
      <c r="AW108" s="13" t="s">
        <v>35</v>
      </c>
      <c r="AX108" s="13" t="s">
        <v>73</v>
      </c>
      <c r="AY108" s="244" t="s">
        <v>175</v>
      </c>
    </row>
    <row r="109" spans="1:51" s="13" customFormat="1" ht="12">
      <c r="A109" s="13"/>
      <c r="B109" s="233"/>
      <c r="C109" s="234"/>
      <c r="D109" s="235" t="s">
        <v>189</v>
      </c>
      <c r="E109" s="236" t="s">
        <v>19</v>
      </c>
      <c r="F109" s="237" t="s">
        <v>206</v>
      </c>
      <c r="G109" s="234"/>
      <c r="H109" s="238">
        <v>861</v>
      </c>
      <c r="I109" s="239"/>
      <c r="J109" s="234"/>
      <c r="K109" s="234"/>
      <c r="L109" s="240"/>
      <c r="M109" s="241"/>
      <c r="N109" s="242"/>
      <c r="O109" s="242"/>
      <c r="P109" s="242"/>
      <c r="Q109" s="242"/>
      <c r="R109" s="242"/>
      <c r="S109" s="242"/>
      <c r="T109" s="243"/>
      <c r="U109" s="13"/>
      <c r="V109" s="13"/>
      <c r="W109" s="13"/>
      <c r="X109" s="13"/>
      <c r="Y109" s="13"/>
      <c r="Z109" s="13"/>
      <c r="AA109" s="13"/>
      <c r="AB109" s="13"/>
      <c r="AC109" s="13"/>
      <c r="AD109" s="13"/>
      <c r="AE109" s="13"/>
      <c r="AT109" s="244" t="s">
        <v>189</v>
      </c>
      <c r="AU109" s="244" t="s">
        <v>83</v>
      </c>
      <c r="AV109" s="13" t="s">
        <v>83</v>
      </c>
      <c r="AW109" s="13" t="s">
        <v>35</v>
      </c>
      <c r="AX109" s="13" t="s">
        <v>73</v>
      </c>
      <c r="AY109" s="244" t="s">
        <v>175</v>
      </c>
    </row>
    <row r="110" spans="1:51" s="13" customFormat="1" ht="12">
      <c r="A110" s="13"/>
      <c r="B110" s="233"/>
      <c r="C110" s="234"/>
      <c r="D110" s="235" t="s">
        <v>189</v>
      </c>
      <c r="E110" s="236" t="s">
        <v>19</v>
      </c>
      <c r="F110" s="237" t="s">
        <v>207</v>
      </c>
      <c r="G110" s="234"/>
      <c r="H110" s="238">
        <v>26</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189</v>
      </c>
      <c r="AU110" s="244" t="s">
        <v>83</v>
      </c>
      <c r="AV110" s="13" t="s">
        <v>83</v>
      </c>
      <c r="AW110" s="13" t="s">
        <v>35</v>
      </c>
      <c r="AX110" s="13" t="s">
        <v>73</v>
      </c>
      <c r="AY110" s="244" t="s">
        <v>175</v>
      </c>
    </row>
    <row r="111" spans="1:51" s="13" customFormat="1" ht="12">
      <c r="A111" s="13"/>
      <c r="B111" s="233"/>
      <c r="C111" s="234"/>
      <c r="D111" s="235" t="s">
        <v>189</v>
      </c>
      <c r="E111" s="236" t="s">
        <v>19</v>
      </c>
      <c r="F111" s="237" t="s">
        <v>208</v>
      </c>
      <c r="G111" s="234"/>
      <c r="H111" s="238">
        <v>3</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73</v>
      </c>
      <c r="AY111" s="244" t="s">
        <v>175</v>
      </c>
    </row>
    <row r="112" spans="1:51" s="13" customFormat="1" ht="12">
      <c r="A112" s="13"/>
      <c r="B112" s="233"/>
      <c r="C112" s="234"/>
      <c r="D112" s="235" t="s">
        <v>189</v>
      </c>
      <c r="E112" s="236" t="s">
        <v>19</v>
      </c>
      <c r="F112" s="237" t="s">
        <v>209</v>
      </c>
      <c r="G112" s="234"/>
      <c r="H112" s="238">
        <v>81</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73</v>
      </c>
      <c r="AY112" s="244" t="s">
        <v>175</v>
      </c>
    </row>
    <row r="113" spans="1:51" s="13" customFormat="1" ht="12">
      <c r="A113" s="13"/>
      <c r="B113" s="233"/>
      <c r="C113" s="234"/>
      <c r="D113" s="235" t="s">
        <v>189</v>
      </c>
      <c r="E113" s="236" t="s">
        <v>19</v>
      </c>
      <c r="F113" s="237" t="s">
        <v>210</v>
      </c>
      <c r="G113" s="234"/>
      <c r="H113" s="238">
        <v>54.575</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189</v>
      </c>
      <c r="AU113" s="244" t="s">
        <v>83</v>
      </c>
      <c r="AV113" s="13" t="s">
        <v>83</v>
      </c>
      <c r="AW113" s="13" t="s">
        <v>35</v>
      </c>
      <c r="AX113" s="13" t="s">
        <v>73</v>
      </c>
      <c r="AY113" s="244" t="s">
        <v>175</v>
      </c>
    </row>
    <row r="114" spans="1:51" s="14" customFormat="1" ht="12">
      <c r="A114" s="14"/>
      <c r="B114" s="245"/>
      <c r="C114" s="246"/>
      <c r="D114" s="235" t="s">
        <v>189</v>
      </c>
      <c r="E114" s="247" t="s">
        <v>19</v>
      </c>
      <c r="F114" s="248" t="s">
        <v>198</v>
      </c>
      <c r="G114" s="246"/>
      <c r="H114" s="249">
        <v>4744.775</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189</v>
      </c>
      <c r="AU114" s="255" t="s">
        <v>83</v>
      </c>
      <c r="AV114" s="14" t="s">
        <v>181</v>
      </c>
      <c r="AW114" s="14" t="s">
        <v>35</v>
      </c>
      <c r="AX114" s="14" t="s">
        <v>73</v>
      </c>
      <c r="AY114" s="255" t="s">
        <v>175</v>
      </c>
    </row>
    <row r="115" spans="1:51" s="13" customFormat="1" ht="12">
      <c r="A115" s="13"/>
      <c r="B115" s="233"/>
      <c r="C115" s="234"/>
      <c r="D115" s="235" t="s">
        <v>189</v>
      </c>
      <c r="E115" s="236" t="s">
        <v>19</v>
      </c>
      <c r="F115" s="237" t="s">
        <v>211</v>
      </c>
      <c r="G115" s="234"/>
      <c r="H115" s="238">
        <v>4745</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189</v>
      </c>
      <c r="AU115" s="244" t="s">
        <v>83</v>
      </c>
      <c r="AV115" s="13" t="s">
        <v>83</v>
      </c>
      <c r="AW115" s="13" t="s">
        <v>35</v>
      </c>
      <c r="AX115" s="13" t="s">
        <v>81</v>
      </c>
      <c r="AY115" s="244" t="s">
        <v>175</v>
      </c>
    </row>
    <row r="116" spans="1:65" s="2" customFormat="1" ht="49.05" customHeight="1">
      <c r="A116" s="39"/>
      <c r="B116" s="40"/>
      <c r="C116" s="214" t="s">
        <v>212</v>
      </c>
      <c r="D116" s="214" t="s">
        <v>177</v>
      </c>
      <c r="E116" s="215" t="s">
        <v>213</v>
      </c>
      <c r="F116" s="216" t="s">
        <v>214</v>
      </c>
      <c r="G116" s="217" t="s">
        <v>215</v>
      </c>
      <c r="H116" s="218">
        <v>3240.713</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181</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216</v>
      </c>
    </row>
    <row r="117" spans="1:47" s="2" customFormat="1" ht="12">
      <c r="A117" s="39"/>
      <c r="B117" s="40"/>
      <c r="C117" s="41"/>
      <c r="D117" s="228" t="s">
        <v>183</v>
      </c>
      <c r="E117" s="41"/>
      <c r="F117" s="229" t="s">
        <v>217</v>
      </c>
      <c r="G117" s="41"/>
      <c r="H117" s="41"/>
      <c r="I117" s="230"/>
      <c r="J117" s="41"/>
      <c r="K117" s="41"/>
      <c r="L117" s="45"/>
      <c r="M117" s="231"/>
      <c r="N117" s="232"/>
      <c r="O117" s="85"/>
      <c r="P117" s="85"/>
      <c r="Q117" s="85"/>
      <c r="R117" s="85"/>
      <c r="S117" s="85"/>
      <c r="T117" s="86"/>
      <c r="U117" s="39"/>
      <c r="V117" s="39"/>
      <c r="W117" s="39"/>
      <c r="X117" s="39"/>
      <c r="Y117" s="39"/>
      <c r="Z117" s="39"/>
      <c r="AA117" s="39"/>
      <c r="AB117" s="39"/>
      <c r="AC117" s="39"/>
      <c r="AD117" s="39"/>
      <c r="AE117" s="39"/>
      <c r="AT117" s="18" t="s">
        <v>183</v>
      </c>
      <c r="AU117" s="18" t="s">
        <v>83</v>
      </c>
    </row>
    <row r="118" spans="1:47" s="2" customFormat="1" ht="12">
      <c r="A118" s="39"/>
      <c r="B118" s="40"/>
      <c r="C118" s="41"/>
      <c r="D118" s="235" t="s">
        <v>203</v>
      </c>
      <c r="E118" s="41"/>
      <c r="F118" s="256" t="s">
        <v>218</v>
      </c>
      <c r="G118" s="41"/>
      <c r="H118" s="41"/>
      <c r="I118" s="230"/>
      <c r="J118" s="41"/>
      <c r="K118" s="41"/>
      <c r="L118" s="45"/>
      <c r="M118" s="231"/>
      <c r="N118" s="232"/>
      <c r="O118" s="85"/>
      <c r="P118" s="85"/>
      <c r="Q118" s="85"/>
      <c r="R118" s="85"/>
      <c r="S118" s="85"/>
      <c r="T118" s="86"/>
      <c r="U118" s="39"/>
      <c r="V118" s="39"/>
      <c r="W118" s="39"/>
      <c r="X118" s="39"/>
      <c r="Y118" s="39"/>
      <c r="Z118" s="39"/>
      <c r="AA118" s="39"/>
      <c r="AB118" s="39"/>
      <c r="AC118" s="39"/>
      <c r="AD118" s="39"/>
      <c r="AE118" s="39"/>
      <c r="AT118" s="18" t="s">
        <v>203</v>
      </c>
      <c r="AU118" s="18" t="s">
        <v>83</v>
      </c>
    </row>
    <row r="119" spans="1:51" s="13" customFormat="1" ht="12">
      <c r="A119" s="13"/>
      <c r="B119" s="233"/>
      <c r="C119" s="234"/>
      <c r="D119" s="235" t="s">
        <v>189</v>
      </c>
      <c r="E119" s="236" t="s">
        <v>19</v>
      </c>
      <c r="F119" s="237" t="s">
        <v>219</v>
      </c>
      <c r="G119" s="234"/>
      <c r="H119" s="238">
        <v>2603.44</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189</v>
      </c>
      <c r="AU119" s="244" t="s">
        <v>83</v>
      </c>
      <c r="AV119" s="13" t="s">
        <v>83</v>
      </c>
      <c r="AW119" s="13" t="s">
        <v>35</v>
      </c>
      <c r="AX119" s="13" t="s">
        <v>73</v>
      </c>
      <c r="AY119" s="244" t="s">
        <v>175</v>
      </c>
    </row>
    <row r="120" spans="1:51" s="13" customFormat="1" ht="12">
      <c r="A120" s="13"/>
      <c r="B120" s="233"/>
      <c r="C120" s="234"/>
      <c r="D120" s="235" t="s">
        <v>189</v>
      </c>
      <c r="E120" s="236" t="s">
        <v>19</v>
      </c>
      <c r="F120" s="237" t="s">
        <v>220</v>
      </c>
      <c r="G120" s="234"/>
      <c r="H120" s="238">
        <v>602.7</v>
      </c>
      <c r="I120" s="239"/>
      <c r="J120" s="234"/>
      <c r="K120" s="234"/>
      <c r="L120" s="240"/>
      <c r="M120" s="241"/>
      <c r="N120" s="242"/>
      <c r="O120" s="242"/>
      <c r="P120" s="242"/>
      <c r="Q120" s="242"/>
      <c r="R120" s="242"/>
      <c r="S120" s="242"/>
      <c r="T120" s="243"/>
      <c r="U120" s="13"/>
      <c r="V120" s="13"/>
      <c r="W120" s="13"/>
      <c r="X120" s="13"/>
      <c r="Y120" s="13"/>
      <c r="Z120" s="13"/>
      <c r="AA120" s="13"/>
      <c r="AB120" s="13"/>
      <c r="AC120" s="13"/>
      <c r="AD120" s="13"/>
      <c r="AE120" s="13"/>
      <c r="AT120" s="244" t="s">
        <v>189</v>
      </c>
      <c r="AU120" s="244" t="s">
        <v>83</v>
      </c>
      <c r="AV120" s="13" t="s">
        <v>83</v>
      </c>
      <c r="AW120" s="13" t="s">
        <v>35</v>
      </c>
      <c r="AX120" s="13" t="s">
        <v>73</v>
      </c>
      <c r="AY120" s="244" t="s">
        <v>175</v>
      </c>
    </row>
    <row r="121" spans="1:51" s="13" customFormat="1" ht="12">
      <c r="A121" s="13"/>
      <c r="B121" s="233"/>
      <c r="C121" s="234"/>
      <c r="D121" s="235" t="s">
        <v>189</v>
      </c>
      <c r="E121" s="236" t="s">
        <v>19</v>
      </c>
      <c r="F121" s="237" t="s">
        <v>221</v>
      </c>
      <c r="G121" s="234"/>
      <c r="H121" s="238">
        <v>18.2</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189</v>
      </c>
      <c r="AU121" s="244" t="s">
        <v>83</v>
      </c>
      <c r="AV121" s="13" t="s">
        <v>83</v>
      </c>
      <c r="AW121" s="13" t="s">
        <v>35</v>
      </c>
      <c r="AX121" s="13" t="s">
        <v>73</v>
      </c>
      <c r="AY121" s="244" t="s">
        <v>175</v>
      </c>
    </row>
    <row r="122" spans="1:51" s="13" customFormat="1" ht="12">
      <c r="A122" s="13"/>
      <c r="B122" s="233"/>
      <c r="C122" s="234"/>
      <c r="D122" s="235" t="s">
        <v>189</v>
      </c>
      <c r="E122" s="236" t="s">
        <v>19</v>
      </c>
      <c r="F122" s="237" t="s">
        <v>222</v>
      </c>
      <c r="G122" s="234"/>
      <c r="H122" s="238">
        <v>16.373</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189</v>
      </c>
      <c r="AU122" s="244" t="s">
        <v>83</v>
      </c>
      <c r="AV122" s="13" t="s">
        <v>83</v>
      </c>
      <c r="AW122" s="13" t="s">
        <v>35</v>
      </c>
      <c r="AX122" s="13" t="s">
        <v>73</v>
      </c>
      <c r="AY122" s="244" t="s">
        <v>175</v>
      </c>
    </row>
    <row r="123" spans="1:51" s="14" customFormat="1" ht="12">
      <c r="A123" s="14"/>
      <c r="B123" s="245"/>
      <c r="C123" s="246"/>
      <c r="D123" s="235" t="s">
        <v>189</v>
      </c>
      <c r="E123" s="247" t="s">
        <v>19</v>
      </c>
      <c r="F123" s="248" t="s">
        <v>198</v>
      </c>
      <c r="G123" s="246"/>
      <c r="H123" s="249">
        <v>3240.713</v>
      </c>
      <c r="I123" s="250"/>
      <c r="J123" s="246"/>
      <c r="K123" s="246"/>
      <c r="L123" s="251"/>
      <c r="M123" s="252"/>
      <c r="N123" s="253"/>
      <c r="O123" s="253"/>
      <c r="P123" s="253"/>
      <c r="Q123" s="253"/>
      <c r="R123" s="253"/>
      <c r="S123" s="253"/>
      <c r="T123" s="254"/>
      <c r="U123" s="14"/>
      <c r="V123" s="14"/>
      <c r="W123" s="14"/>
      <c r="X123" s="14"/>
      <c r="Y123" s="14"/>
      <c r="Z123" s="14"/>
      <c r="AA123" s="14"/>
      <c r="AB123" s="14"/>
      <c r="AC123" s="14"/>
      <c r="AD123" s="14"/>
      <c r="AE123" s="14"/>
      <c r="AT123" s="255" t="s">
        <v>189</v>
      </c>
      <c r="AU123" s="255" t="s">
        <v>83</v>
      </c>
      <c r="AV123" s="14" t="s">
        <v>181</v>
      </c>
      <c r="AW123" s="14" t="s">
        <v>35</v>
      </c>
      <c r="AX123" s="14" t="s">
        <v>81</v>
      </c>
      <c r="AY123" s="255" t="s">
        <v>175</v>
      </c>
    </row>
    <row r="124" spans="1:65" s="2" customFormat="1" ht="66.75" customHeight="1">
      <c r="A124" s="39"/>
      <c r="B124" s="40"/>
      <c r="C124" s="214" t="s">
        <v>223</v>
      </c>
      <c r="D124" s="214" t="s">
        <v>177</v>
      </c>
      <c r="E124" s="215" t="s">
        <v>224</v>
      </c>
      <c r="F124" s="216" t="s">
        <v>225</v>
      </c>
      <c r="G124" s="217" t="s">
        <v>215</v>
      </c>
      <c r="H124" s="218">
        <v>15.84</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226</v>
      </c>
    </row>
    <row r="125" spans="1:47" s="2" customFormat="1" ht="12">
      <c r="A125" s="39"/>
      <c r="B125" s="40"/>
      <c r="C125" s="41"/>
      <c r="D125" s="228" t="s">
        <v>183</v>
      </c>
      <c r="E125" s="41"/>
      <c r="F125" s="229" t="s">
        <v>227</v>
      </c>
      <c r="G125" s="41"/>
      <c r="H125" s="41"/>
      <c r="I125" s="230"/>
      <c r="J125" s="41"/>
      <c r="K125" s="41"/>
      <c r="L125" s="45"/>
      <c r="M125" s="231"/>
      <c r="N125" s="232"/>
      <c r="O125" s="85"/>
      <c r="P125" s="85"/>
      <c r="Q125" s="85"/>
      <c r="R125" s="85"/>
      <c r="S125" s="85"/>
      <c r="T125" s="86"/>
      <c r="U125" s="39"/>
      <c r="V125" s="39"/>
      <c r="W125" s="39"/>
      <c r="X125" s="39"/>
      <c r="Y125" s="39"/>
      <c r="Z125" s="39"/>
      <c r="AA125" s="39"/>
      <c r="AB125" s="39"/>
      <c r="AC125" s="39"/>
      <c r="AD125" s="39"/>
      <c r="AE125" s="39"/>
      <c r="AT125" s="18" t="s">
        <v>183</v>
      </c>
      <c r="AU125" s="18" t="s">
        <v>83</v>
      </c>
    </row>
    <row r="126" spans="1:47" s="2" customFormat="1" ht="12">
      <c r="A126" s="39"/>
      <c r="B126" s="40"/>
      <c r="C126" s="41"/>
      <c r="D126" s="235" t="s">
        <v>203</v>
      </c>
      <c r="E126" s="41"/>
      <c r="F126" s="256" t="s">
        <v>228</v>
      </c>
      <c r="G126" s="41"/>
      <c r="H126" s="41"/>
      <c r="I126" s="230"/>
      <c r="J126" s="41"/>
      <c r="K126" s="41"/>
      <c r="L126" s="45"/>
      <c r="M126" s="231"/>
      <c r="N126" s="232"/>
      <c r="O126" s="85"/>
      <c r="P126" s="85"/>
      <c r="Q126" s="85"/>
      <c r="R126" s="85"/>
      <c r="S126" s="85"/>
      <c r="T126" s="86"/>
      <c r="U126" s="39"/>
      <c r="V126" s="39"/>
      <c r="W126" s="39"/>
      <c r="X126" s="39"/>
      <c r="Y126" s="39"/>
      <c r="Z126" s="39"/>
      <c r="AA126" s="39"/>
      <c r="AB126" s="39"/>
      <c r="AC126" s="39"/>
      <c r="AD126" s="39"/>
      <c r="AE126" s="39"/>
      <c r="AT126" s="18" t="s">
        <v>203</v>
      </c>
      <c r="AU126" s="18" t="s">
        <v>83</v>
      </c>
    </row>
    <row r="127" spans="1:51" s="15" customFormat="1" ht="12">
      <c r="A127" s="15"/>
      <c r="B127" s="257"/>
      <c r="C127" s="258"/>
      <c r="D127" s="235" t="s">
        <v>189</v>
      </c>
      <c r="E127" s="259" t="s">
        <v>19</v>
      </c>
      <c r="F127" s="260" t="s">
        <v>229</v>
      </c>
      <c r="G127" s="258"/>
      <c r="H127" s="259" t="s">
        <v>19</v>
      </c>
      <c r="I127" s="261"/>
      <c r="J127" s="258"/>
      <c r="K127" s="258"/>
      <c r="L127" s="262"/>
      <c r="M127" s="263"/>
      <c r="N127" s="264"/>
      <c r="O127" s="264"/>
      <c r="P127" s="264"/>
      <c r="Q127" s="264"/>
      <c r="R127" s="264"/>
      <c r="S127" s="264"/>
      <c r="T127" s="265"/>
      <c r="U127" s="15"/>
      <c r="V127" s="15"/>
      <c r="W127" s="15"/>
      <c r="X127" s="15"/>
      <c r="Y127" s="15"/>
      <c r="Z127" s="15"/>
      <c r="AA127" s="15"/>
      <c r="AB127" s="15"/>
      <c r="AC127" s="15"/>
      <c r="AD127" s="15"/>
      <c r="AE127" s="15"/>
      <c r="AT127" s="266" t="s">
        <v>189</v>
      </c>
      <c r="AU127" s="266" t="s">
        <v>83</v>
      </c>
      <c r="AV127" s="15" t="s">
        <v>81</v>
      </c>
      <c r="AW127" s="15" t="s">
        <v>35</v>
      </c>
      <c r="AX127" s="15" t="s">
        <v>73</v>
      </c>
      <c r="AY127" s="266" t="s">
        <v>175</v>
      </c>
    </row>
    <row r="128" spans="1:51" s="13" customFormat="1" ht="12">
      <c r="A128" s="13"/>
      <c r="B128" s="233"/>
      <c r="C128" s="234"/>
      <c r="D128" s="235" t="s">
        <v>189</v>
      </c>
      <c r="E128" s="236" t="s">
        <v>19</v>
      </c>
      <c r="F128" s="237" t="s">
        <v>230</v>
      </c>
      <c r="G128" s="234"/>
      <c r="H128" s="238">
        <v>15.84</v>
      </c>
      <c r="I128" s="239"/>
      <c r="J128" s="234"/>
      <c r="K128" s="234"/>
      <c r="L128" s="240"/>
      <c r="M128" s="241"/>
      <c r="N128" s="242"/>
      <c r="O128" s="242"/>
      <c r="P128" s="242"/>
      <c r="Q128" s="242"/>
      <c r="R128" s="242"/>
      <c r="S128" s="242"/>
      <c r="T128" s="243"/>
      <c r="U128" s="13"/>
      <c r="V128" s="13"/>
      <c r="W128" s="13"/>
      <c r="X128" s="13"/>
      <c r="Y128" s="13"/>
      <c r="Z128" s="13"/>
      <c r="AA128" s="13"/>
      <c r="AB128" s="13"/>
      <c r="AC128" s="13"/>
      <c r="AD128" s="13"/>
      <c r="AE128" s="13"/>
      <c r="AT128" s="244" t="s">
        <v>189</v>
      </c>
      <c r="AU128" s="244" t="s">
        <v>83</v>
      </c>
      <c r="AV128" s="13" t="s">
        <v>83</v>
      </c>
      <c r="AW128" s="13" t="s">
        <v>35</v>
      </c>
      <c r="AX128" s="13" t="s">
        <v>81</v>
      </c>
      <c r="AY128" s="244" t="s">
        <v>175</v>
      </c>
    </row>
    <row r="129" spans="1:65" s="2" customFormat="1" ht="49.05" customHeight="1">
      <c r="A129" s="39"/>
      <c r="B129" s="40"/>
      <c r="C129" s="214" t="s">
        <v>231</v>
      </c>
      <c r="D129" s="214" t="s">
        <v>177</v>
      </c>
      <c r="E129" s="215" t="s">
        <v>232</v>
      </c>
      <c r="F129" s="216" t="s">
        <v>233</v>
      </c>
      <c r="G129" s="217" t="s">
        <v>215</v>
      </c>
      <c r="H129" s="218">
        <v>31</v>
      </c>
      <c r="I129" s="219"/>
      <c r="J129" s="220">
        <f>ROUND(I129*H129,2)</f>
        <v>0</v>
      </c>
      <c r="K129" s="221"/>
      <c r="L129" s="45"/>
      <c r="M129" s="222" t="s">
        <v>19</v>
      </c>
      <c r="N129" s="223"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181</v>
      </c>
      <c r="AT129" s="226" t="s">
        <v>177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234</v>
      </c>
    </row>
    <row r="130" spans="1:47" s="2" customFormat="1" ht="12">
      <c r="A130" s="39"/>
      <c r="B130" s="40"/>
      <c r="C130" s="41"/>
      <c r="D130" s="228" t="s">
        <v>183</v>
      </c>
      <c r="E130" s="41"/>
      <c r="F130" s="229" t="s">
        <v>235</v>
      </c>
      <c r="G130" s="41"/>
      <c r="H130" s="41"/>
      <c r="I130" s="230"/>
      <c r="J130" s="41"/>
      <c r="K130" s="41"/>
      <c r="L130" s="45"/>
      <c r="M130" s="231"/>
      <c r="N130" s="232"/>
      <c r="O130" s="85"/>
      <c r="P130" s="85"/>
      <c r="Q130" s="85"/>
      <c r="R130" s="85"/>
      <c r="S130" s="85"/>
      <c r="T130" s="86"/>
      <c r="U130" s="39"/>
      <c r="V130" s="39"/>
      <c r="W130" s="39"/>
      <c r="X130" s="39"/>
      <c r="Y130" s="39"/>
      <c r="Z130" s="39"/>
      <c r="AA130" s="39"/>
      <c r="AB130" s="39"/>
      <c r="AC130" s="39"/>
      <c r="AD130" s="39"/>
      <c r="AE130" s="39"/>
      <c r="AT130" s="18" t="s">
        <v>183</v>
      </c>
      <c r="AU130" s="18" t="s">
        <v>83</v>
      </c>
    </row>
    <row r="131" spans="1:51" s="13" customFormat="1" ht="12">
      <c r="A131" s="13"/>
      <c r="B131" s="233"/>
      <c r="C131" s="234"/>
      <c r="D131" s="235" t="s">
        <v>189</v>
      </c>
      <c r="E131" s="236" t="s">
        <v>19</v>
      </c>
      <c r="F131" s="237" t="s">
        <v>236</v>
      </c>
      <c r="G131" s="234"/>
      <c r="H131" s="238">
        <v>18.099</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189</v>
      </c>
      <c r="AU131" s="244" t="s">
        <v>83</v>
      </c>
      <c r="AV131" s="13" t="s">
        <v>83</v>
      </c>
      <c r="AW131" s="13" t="s">
        <v>35</v>
      </c>
      <c r="AX131" s="13" t="s">
        <v>73</v>
      </c>
      <c r="AY131" s="244" t="s">
        <v>175</v>
      </c>
    </row>
    <row r="132" spans="1:51" s="13" customFormat="1" ht="12">
      <c r="A132" s="13"/>
      <c r="B132" s="233"/>
      <c r="C132" s="234"/>
      <c r="D132" s="235" t="s">
        <v>189</v>
      </c>
      <c r="E132" s="236" t="s">
        <v>19</v>
      </c>
      <c r="F132" s="237" t="s">
        <v>237</v>
      </c>
      <c r="G132" s="234"/>
      <c r="H132" s="238">
        <v>12.852</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189</v>
      </c>
      <c r="AU132" s="244" t="s">
        <v>83</v>
      </c>
      <c r="AV132" s="13" t="s">
        <v>83</v>
      </c>
      <c r="AW132" s="13" t="s">
        <v>35</v>
      </c>
      <c r="AX132" s="13" t="s">
        <v>73</v>
      </c>
      <c r="AY132" s="244" t="s">
        <v>175</v>
      </c>
    </row>
    <row r="133" spans="1:51" s="14" customFormat="1" ht="12">
      <c r="A133" s="14"/>
      <c r="B133" s="245"/>
      <c r="C133" s="246"/>
      <c r="D133" s="235" t="s">
        <v>189</v>
      </c>
      <c r="E133" s="247" t="s">
        <v>19</v>
      </c>
      <c r="F133" s="248" t="s">
        <v>198</v>
      </c>
      <c r="G133" s="246"/>
      <c r="H133" s="249">
        <v>30.951</v>
      </c>
      <c r="I133" s="250"/>
      <c r="J133" s="246"/>
      <c r="K133" s="246"/>
      <c r="L133" s="251"/>
      <c r="M133" s="252"/>
      <c r="N133" s="253"/>
      <c r="O133" s="253"/>
      <c r="P133" s="253"/>
      <c r="Q133" s="253"/>
      <c r="R133" s="253"/>
      <c r="S133" s="253"/>
      <c r="T133" s="254"/>
      <c r="U133" s="14"/>
      <c r="V133" s="14"/>
      <c r="W133" s="14"/>
      <c r="X133" s="14"/>
      <c r="Y133" s="14"/>
      <c r="Z133" s="14"/>
      <c r="AA133" s="14"/>
      <c r="AB133" s="14"/>
      <c r="AC133" s="14"/>
      <c r="AD133" s="14"/>
      <c r="AE133" s="14"/>
      <c r="AT133" s="255" t="s">
        <v>189</v>
      </c>
      <c r="AU133" s="255" t="s">
        <v>83</v>
      </c>
      <c r="AV133" s="14" t="s">
        <v>181</v>
      </c>
      <c r="AW133" s="14" t="s">
        <v>35</v>
      </c>
      <c r="AX133" s="14" t="s">
        <v>73</v>
      </c>
      <c r="AY133" s="255" t="s">
        <v>175</v>
      </c>
    </row>
    <row r="134" spans="1:51" s="13" customFormat="1" ht="12">
      <c r="A134" s="13"/>
      <c r="B134" s="233"/>
      <c r="C134" s="234"/>
      <c r="D134" s="235" t="s">
        <v>189</v>
      </c>
      <c r="E134" s="236" t="s">
        <v>19</v>
      </c>
      <c r="F134" s="237" t="s">
        <v>238</v>
      </c>
      <c r="G134" s="234"/>
      <c r="H134" s="238">
        <v>31</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189</v>
      </c>
      <c r="AU134" s="244" t="s">
        <v>83</v>
      </c>
      <c r="AV134" s="13" t="s">
        <v>83</v>
      </c>
      <c r="AW134" s="13" t="s">
        <v>35</v>
      </c>
      <c r="AX134" s="13" t="s">
        <v>81</v>
      </c>
      <c r="AY134" s="244" t="s">
        <v>175</v>
      </c>
    </row>
    <row r="135" spans="1:65" s="2" customFormat="1" ht="55.5" customHeight="1">
      <c r="A135" s="39"/>
      <c r="B135" s="40"/>
      <c r="C135" s="214" t="s">
        <v>239</v>
      </c>
      <c r="D135" s="214" t="s">
        <v>177</v>
      </c>
      <c r="E135" s="215" t="s">
        <v>240</v>
      </c>
      <c r="F135" s="216" t="s">
        <v>241</v>
      </c>
      <c r="G135" s="217" t="s">
        <v>215</v>
      </c>
      <c r="H135" s="218">
        <v>3282.153</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242</v>
      </c>
    </row>
    <row r="136" spans="1:47" s="2" customFormat="1" ht="12">
      <c r="A136" s="39"/>
      <c r="B136" s="40"/>
      <c r="C136" s="41"/>
      <c r="D136" s="228" t="s">
        <v>183</v>
      </c>
      <c r="E136" s="41"/>
      <c r="F136" s="229" t="s">
        <v>243</v>
      </c>
      <c r="G136" s="41"/>
      <c r="H136" s="41"/>
      <c r="I136" s="230"/>
      <c r="J136" s="41"/>
      <c r="K136" s="41"/>
      <c r="L136" s="45"/>
      <c r="M136" s="231"/>
      <c r="N136" s="232"/>
      <c r="O136" s="85"/>
      <c r="P136" s="85"/>
      <c r="Q136" s="85"/>
      <c r="R136" s="85"/>
      <c r="S136" s="85"/>
      <c r="T136" s="86"/>
      <c r="U136" s="39"/>
      <c r="V136" s="39"/>
      <c r="W136" s="39"/>
      <c r="X136" s="39"/>
      <c r="Y136" s="39"/>
      <c r="Z136" s="39"/>
      <c r="AA136" s="39"/>
      <c r="AB136" s="39"/>
      <c r="AC136" s="39"/>
      <c r="AD136" s="39"/>
      <c r="AE136" s="39"/>
      <c r="AT136" s="18" t="s">
        <v>183</v>
      </c>
      <c r="AU136" s="18" t="s">
        <v>83</v>
      </c>
    </row>
    <row r="137" spans="1:51" s="13" customFormat="1" ht="12">
      <c r="A137" s="13"/>
      <c r="B137" s="233"/>
      <c r="C137" s="234"/>
      <c r="D137" s="235" t="s">
        <v>189</v>
      </c>
      <c r="E137" s="236" t="s">
        <v>19</v>
      </c>
      <c r="F137" s="237" t="s">
        <v>244</v>
      </c>
      <c r="G137" s="234"/>
      <c r="H137" s="238">
        <v>3287.553</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73</v>
      </c>
      <c r="AY137" s="244" t="s">
        <v>175</v>
      </c>
    </row>
    <row r="138" spans="1:51" s="13" customFormat="1" ht="12">
      <c r="A138" s="13"/>
      <c r="B138" s="233"/>
      <c r="C138" s="234"/>
      <c r="D138" s="235" t="s">
        <v>189</v>
      </c>
      <c r="E138" s="236" t="s">
        <v>19</v>
      </c>
      <c r="F138" s="237" t="s">
        <v>245</v>
      </c>
      <c r="G138" s="234"/>
      <c r="H138" s="238">
        <v>-5.4</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189</v>
      </c>
      <c r="AU138" s="244" t="s">
        <v>83</v>
      </c>
      <c r="AV138" s="13" t="s">
        <v>83</v>
      </c>
      <c r="AW138" s="13" t="s">
        <v>35</v>
      </c>
      <c r="AX138" s="13" t="s">
        <v>73</v>
      </c>
      <c r="AY138" s="244" t="s">
        <v>175</v>
      </c>
    </row>
    <row r="139" spans="1:51" s="14" customFormat="1" ht="12">
      <c r="A139" s="14"/>
      <c r="B139" s="245"/>
      <c r="C139" s="246"/>
      <c r="D139" s="235" t="s">
        <v>189</v>
      </c>
      <c r="E139" s="247" t="s">
        <v>19</v>
      </c>
      <c r="F139" s="248" t="s">
        <v>198</v>
      </c>
      <c r="G139" s="246"/>
      <c r="H139" s="249">
        <v>3282.153</v>
      </c>
      <c r="I139" s="250"/>
      <c r="J139" s="246"/>
      <c r="K139" s="246"/>
      <c r="L139" s="251"/>
      <c r="M139" s="252"/>
      <c r="N139" s="253"/>
      <c r="O139" s="253"/>
      <c r="P139" s="253"/>
      <c r="Q139" s="253"/>
      <c r="R139" s="253"/>
      <c r="S139" s="253"/>
      <c r="T139" s="254"/>
      <c r="U139" s="14"/>
      <c r="V139" s="14"/>
      <c r="W139" s="14"/>
      <c r="X139" s="14"/>
      <c r="Y139" s="14"/>
      <c r="Z139" s="14"/>
      <c r="AA139" s="14"/>
      <c r="AB139" s="14"/>
      <c r="AC139" s="14"/>
      <c r="AD139" s="14"/>
      <c r="AE139" s="14"/>
      <c r="AT139" s="255" t="s">
        <v>189</v>
      </c>
      <c r="AU139" s="255" t="s">
        <v>83</v>
      </c>
      <c r="AV139" s="14" t="s">
        <v>181</v>
      </c>
      <c r="AW139" s="14" t="s">
        <v>35</v>
      </c>
      <c r="AX139" s="14" t="s">
        <v>81</v>
      </c>
      <c r="AY139" s="255" t="s">
        <v>175</v>
      </c>
    </row>
    <row r="140" spans="1:65" s="2" customFormat="1" ht="62.7" customHeight="1">
      <c r="A140" s="39"/>
      <c r="B140" s="40"/>
      <c r="C140" s="214" t="s">
        <v>246</v>
      </c>
      <c r="D140" s="214" t="s">
        <v>177</v>
      </c>
      <c r="E140" s="215" t="s">
        <v>247</v>
      </c>
      <c r="F140" s="216" t="s">
        <v>248</v>
      </c>
      <c r="G140" s="217" t="s">
        <v>215</v>
      </c>
      <c r="H140" s="218">
        <v>67.142</v>
      </c>
      <c r="I140" s="219"/>
      <c r="J140" s="220">
        <f>ROUND(I140*H140,2)</f>
        <v>0</v>
      </c>
      <c r="K140" s="221"/>
      <c r="L140" s="45"/>
      <c r="M140" s="222" t="s">
        <v>19</v>
      </c>
      <c r="N140" s="223" t="s">
        <v>44</v>
      </c>
      <c r="O140" s="85"/>
      <c r="P140" s="224">
        <f>O140*H140</f>
        <v>0</v>
      </c>
      <c r="Q140" s="224">
        <v>0</v>
      </c>
      <c r="R140" s="224">
        <f>Q140*H140</f>
        <v>0</v>
      </c>
      <c r="S140" s="224">
        <v>0</v>
      </c>
      <c r="T140" s="225">
        <f>S140*H140</f>
        <v>0</v>
      </c>
      <c r="U140" s="39"/>
      <c r="V140" s="39"/>
      <c r="W140" s="39"/>
      <c r="X140" s="39"/>
      <c r="Y140" s="39"/>
      <c r="Z140" s="39"/>
      <c r="AA140" s="39"/>
      <c r="AB140" s="39"/>
      <c r="AC140" s="39"/>
      <c r="AD140" s="39"/>
      <c r="AE140" s="39"/>
      <c r="AR140" s="226" t="s">
        <v>181</v>
      </c>
      <c r="AT140" s="226" t="s">
        <v>177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249</v>
      </c>
    </row>
    <row r="141" spans="1:47" s="2" customFormat="1" ht="12">
      <c r="A141" s="39"/>
      <c r="B141" s="40"/>
      <c r="C141" s="41"/>
      <c r="D141" s="228" t="s">
        <v>183</v>
      </c>
      <c r="E141" s="41"/>
      <c r="F141" s="229" t="s">
        <v>250</v>
      </c>
      <c r="G141" s="41"/>
      <c r="H141" s="41"/>
      <c r="I141" s="230"/>
      <c r="J141" s="41"/>
      <c r="K141" s="41"/>
      <c r="L141" s="45"/>
      <c r="M141" s="231"/>
      <c r="N141" s="232"/>
      <c r="O141" s="85"/>
      <c r="P141" s="85"/>
      <c r="Q141" s="85"/>
      <c r="R141" s="85"/>
      <c r="S141" s="85"/>
      <c r="T141" s="86"/>
      <c r="U141" s="39"/>
      <c r="V141" s="39"/>
      <c r="W141" s="39"/>
      <c r="X141" s="39"/>
      <c r="Y141" s="39"/>
      <c r="Z141" s="39"/>
      <c r="AA141" s="39"/>
      <c r="AB141" s="39"/>
      <c r="AC141" s="39"/>
      <c r="AD141" s="39"/>
      <c r="AE141" s="39"/>
      <c r="AT141" s="18" t="s">
        <v>183</v>
      </c>
      <c r="AU141" s="18" t="s">
        <v>83</v>
      </c>
    </row>
    <row r="142" spans="1:51" s="13" customFormat="1" ht="12">
      <c r="A142" s="13"/>
      <c r="B142" s="233"/>
      <c r="C142" s="234"/>
      <c r="D142" s="235" t="s">
        <v>189</v>
      </c>
      <c r="E142" s="236" t="s">
        <v>19</v>
      </c>
      <c r="F142" s="237" t="s">
        <v>251</v>
      </c>
      <c r="G142" s="234"/>
      <c r="H142" s="238">
        <v>24.432</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189</v>
      </c>
      <c r="AU142" s="244" t="s">
        <v>83</v>
      </c>
      <c r="AV142" s="13" t="s">
        <v>83</v>
      </c>
      <c r="AW142" s="13" t="s">
        <v>35</v>
      </c>
      <c r="AX142" s="13" t="s">
        <v>73</v>
      </c>
      <c r="AY142" s="244" t="s">
        <v>175</v>
      </c>
    </row>
    <row r="143" spans="1:51" s="13" customFormat="1" ht="12">
      <c r="A143" s="13"/>
      <c r="B143" s="233"/>
      <c r="C143" s="234"/>
      <c r="D143" s="235" t="s">
        <v>189</v>
      </c>
      <c r="E143" s="236" t="s">
        <v>19</v>
      </c>
      <c r="F143" s="237" t="s">
        <v>252</v>
      </c>
      <c r="G143" s="234"/>
      <c r="H143" s="238">
        <v>6.823</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189</v>
      </c>
      <c r="AU143" s="244" t="s">
        <v>83</v>
      </c>
      <c r="AV143" s="13" t="s">
        <v>83</v>
      </c>
      <c r="AW143" s="13" t="s">
        <v>35</v>
      </c>
      <c r="AX143" s="13" t="s">
        <v>73</v>
      </c>
      <c r="AY143" s="244" t="s">
        <v>175</v>
      </c>
    </row>
    <row r="144" spans="1:51" s="13" customFormat="1" ht="12">
      <c r="A144" s="13"/>
      <c r="B144" s="233"/>
      <c r="C144" s="234"/>
      <c r="D144" s="235" t="s">
        <v>189</v>
      </c>
      <c r="E144" s="236" t="s">
        <v>19</v>
      </c>
      <c r="F144" s="237" t="s">
        <v>253</v>
      </c>
      <c r="G144" s="234"/>
      <c r="H144" s="238">
        <v>0.697</v>
      </c>
      <c r="I144" s="239"/>
      <c r="J144" s="234"/>
      <c r="K144" s="234"/>
      <c r="L144" s="240"/>
      <c r="M144" s="241"/>
      <c r="N144" s="242"/>
      <c r="O144" s="242"/>
      <c r="P144" s="242"/>
      <c r="Q144" s="242"/>
      <c r="R144" s="242"/>
      <c r="S144" s="242"/>
      <c r="T144" s="243"/>
      <c r="U144" s="13"/>
      <c r="V144" s="13"/>
      <c r="W144" s="13"/>
      <c r="X144" s="13"/>
      <c r="Y144" s="13"/>
      <c r="Z144" s="13"/>
      <c r="AA144" s="13"/>
      <c r="AB144" s="13"/>
      <c r="AC144" s="13"/>
      <c r="AD144" s="13"/>
      <c r="AE144" s="13"/>
      <c r="AT144" s="244" t="s">
        <v>189</v>
      </c>
      <c r="AU144" s="244" t="s">
        <v>83</v>
      </c>
      <c r="AV144" s="13" t="s">
        <v>83</v>
      </c>
      <c r="AW144" s="13" t="s">
        <v>35</v>
      </c>
      <c r="AX144" s="13" t="s">
        <v>73</v>
      </c>
      <c r="AY144" s="244" t="s">
        <v>175</v>
      </c>
    </row>
    <row r="145" spans="1:51" s="13" customFormat="1" ht="12">
      <c r="A145" s="13"/>
      <c r="B145" s="233"/>
      <c r="C145" s="234"/>
      <c r="D145" s="235" t="s">
        <v>189</v>
      </c>
      <c r="E145" s="236" t="s">
        <v>19</v>
      </c>
      <c r="F145" s="237" t="s">
        <v>254</v>
      </c>
      <c r="G145" s="234"/>
      <c r="H145" s="238">
        <v>2.9</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189</v>
      </c>
      <c r="AU145" s="244" t="s">
        <v>83</v>
      </c>
      <c r="AV145" s="13" t="s">
        <v>83</v>
      </c>
      <c r="AW145" s="13" t="s">
        <v>35</v>
      </c>
      <c r="AX145" s="13" t="s">
        <v>73</v>
      </c>
      <c r="AY145" s="244" t="s">
        <v>175</v>
      </c>
    </row>
    <row r="146" spans="1:51" s="13" customFormat="1" ht="12">
      <c r="A146" s="13"/>
      <c r="B146" s="233"/>
      <c r="C146" s="234"/>
      <c r="D146" s="235" t="s">
        <v>189</v>
      </c>
      <c r="E146" s="236" t="s">
        <v>19</v>
      </c>
      <c r="F146" s="237" t="s">
        <v>255</v>
      </c>
      <c r="G146" s="234"/>
      <c r="H146" s="238">
        <v>14.31</v>
      </c>
      <c r="I146" s="239"/>
      <c r="J146" s="234"/>
      <c r="K146" s="234"/>
      <c r="L146" s="240"/>
      <c r="M146" s="241"/>
      <c r="N146" s="242"/>
      <c r="O146" s="242"/>
      <c r="P146" s="242"/>
      <c r="Q146" s="242"/>
      <c r="R146" s="242"/>
      <c r="S146" s="242"/>
      <c r="T146" s="243"/>
      <c r="U146" s="13"/>
      <c r="V146" s="13"/>
      <c r="W146" s="13"/>
      <c r="X146" s="13"/>
      <c r="Y146" s="13"/>
      <c r="Z146" s="13"/>
      <c r="AA146" s="13"/>
      <c r="AB146" s="13"/>
      <c r="AC146" s="13"/>
      <c r="AD146" s="13"/>
      <c r="AE146" s="13"/>
      <c r="AT146" s="244" t="s">
        <v>189</v>
      </c>
      <c r="AU146" s="244" t="s">
        <v>83</v>
      </c>
      <c r="AV146" s="13" t="s">
        <v>83</v>
      </c>
      <c r="AW146" s="13" t="s">
        <v>35</v>
      </c>
      <c r="AX146" s="13" t="s">
        <v>73</v>
      </c>
      <c r="AY146" s="244" t="s">
        <v>175</v>
      </c>
    </row>
    <row r="147" spans="1:51" s="13" customFormat="1" ht="12">
      <c r="A147" s="13"/>
      <c r="B147" s="233"/>
      <c r="C147" s="234"/>
      <c r="D147" s="235" t="s">
        <v>189</v>
      </c>
      <c r="E147" s="236" t="s">
        <v>19</v>
      </c>
      <c r="F147" s="237" t="s">
        <v>256</v>
      </c>
      <c r="G147" s="234"/>
      <c r="H147" s="238">
        <v>2.9</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73</v>
      </c>
      <c r="AY147" s="244" t="s">
        <v>175</v>
      </c>
    </row>
    <row r="148" spans="1:51" s="13" customFormat="1" ht="12">
      <c r="A148" s="13"/>
      <c r="B148" s="233"/>
      <c r="C148" s="234"/>
      <c r="D148" s="235" t="s">
        <v>189</v>
      </c>
      <c r="E148" s="236" t="s">
        <v>19</v>
      </c>
      <c r="F148" s="237" t="s">
        <v>257</v>
      </c>
      <c r="G148" s="234"/>
      <c r="H148" s="238">
        <v>7.28</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189</v>
      </c>
      <c r="AU148" s="244" t="s">
        <v>83</v>
      </c>
      <c r="AV148" s="13" t="s">
        <v>83</v>
      </c>
      <c r="AW148" s="13" t="s">
        <v>35</v>
      </c>
      <c r="AX148" s="13" t="s">
        <v>73</v>
      </c>
      <c r="AY148" s="244" t="s">
        <v>175</v>
      </c>
    </row>
    <row r="149" spans="1:51" s="13" customFormat="1" ht="12">
      <c r="A149" s="13"/>
      <c r="B149" s="233"/>
      <c r="C149" s="234"/>
      <c r="D149" s="235" t="s">
        <v>189</v>
      </c>
      <c r="E149" s="236" t="s">
        <v>19</v>
      </c>
      <c r="F149" s="237" t="s">
        <v>258</v>
      </c>
      <c r="G149" s="234"/>
      <c r="H149" s="238">
        <v>7.8</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189</v>
      </c>
      <c r="AU149" s="244" t="s">
        <v>83</v>
      </c>
      <c r="AV149" s="13" t="s">
        <v>83</v>
      </c>
      <c r="AW149" s="13" t="s">
        <v>35</v>
      </c>
      <c r="AX149" s="13" t="s">
        <v>73</v>
      </c>
      <c r="AY149" s="244" t="s">
        <v>175</v>
      </c>
    </row>
    <row r="150" spans="1:51" s="14" customFormat="1" ht="12">
      <c r="A150" s="14"/>
      <c r="B150" s="245"/>
      <c r="C150" s="246"/>
      <c r="D150" s="235" t="s">
        <v>189</v>
      </c>
      <c r="E150" s="247" t="s">
        <v>19</v>
      </c>
      <c r="F150" s="248" t="s">
        <v>198</v>
      </c>
      <c r="G150" s="246"/>
      <c r="H150" s="249">
        <v>67.142</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189</v>
      </c>
      <c r="AU150" s="255" t="s">
        <v>83</v>
      </c>
      <c r="AV150" s="14" t="s">
        <v>181</v>
      </c>
      <c r="AW150" s="14" t="s">
        <v>35</v>
      </c>
      <c r="AX150" s="14" t="s">
        <v>81</v>
      </c>
      <c r="AY150" s="255" t="s">
        <v>175</v>
      </c>
    </row>
    <row r="151" spans="1:65" s="2" customFormat="1" ht="62.7" customHeight="1">
      <c r="A151" s="39"/>
      <c r="B151" s="40"/>
      <c r="C151" s="214" t="s">
        <v>259</v>
      </c>
      <c r="D151" s="214" t="s">
        <v>177</v>
      </c>
      <c r="E151" s="215" t="s">
        <v>260</v>
      </c>
      <c r="F151" s="216" t="s">
        <v>261</v>
      </c>
      <c r="G151" s="217" t="s">
        <v>215</v>
      </c>
      <c r="H151" s="218">
        <v>1737.2</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262</v>
      </c>
    </row>
    <row r="152" spans="1:47" s="2" customFormat="1" ht="12">
      <c r="A152" s="39"/>
      <c r="B152" s="40"/>
      <c r="C152" s="41"/>
      <c r="D152" s="228" t="s">
        <v>183</v>
      </c>
      <c r="E152" s="41"/>
      <c r="F152" s="229" t="s">
        <v>263</v>
      </c>
      <c r="G152" s="41"/>
      <c r="H152" s="41"/>
      <c r="I152" s="230"/>
      <c r="J152" s="41"/>
      <c r="K152" s="41"/>
      <c r="L152" s="45"/>
      <c r="M152" s="231"/>
      <c r="N152" s="232"/>
      <c r="O152" s="85"/>
      <c r="P152" s="85"/>
      <c r="Q152" s="85"/>
      <c r="R152" s="85"/>
      <c r="S152" s="85"/>
      <c r="T152" s="86"/>
      <c r="U152" s="39"/>
      <c r="V152" s="39"/>
      <c r="W152" s="39"/>
      <c r="X152" s="39"/>
      <c r="Y152" s="39"/>
      <c r="Z152" s="39"/>
      <c r="AA152" s="39"/>
      <c r="AB152" s="39"/>
      <c r="AC152" s="39"/>
      <c r="AD152" s="39"/>
      <c r="AE152" s="39"/>
      <c r="AT152" s="18" t="s">
        <v>183</v>
      </c>
      <c r="AU152" s="18" t="s">
        <v>83</v>
      </c>
    </row>
    <row r="153" spans="1:51" s="15" customFormat="1" ht="12">
      <c r="A153" s="15"/>
      <c r="B153" s="257"/>
      <c r="C153" s="258"/>
      <c r="D153" s="235" t="s">
        <v>189</v>
      </c>
      <c r="E153" s="259" t="s">
        <v>19</v>
      </c>
      <c r="F153" s="260" t="s">
        <v>264</v>
      </c>
      <c r="G153" s="258"/>
      <c r="H153" s="259" t="s">
        <v>19</v>
      </c>
      <c r="I153" s="261"/>
      <c r="J153" s="258"/>
      <c r="K153" s="258"/>
      <c r="L153" s="262"/>
      <c r="M153" s="263"/>
      <c r="N153" s="264"/>
      <c r="O153" s="264"/>
      <c r="P153" s="264"/>
      <c r="Q153" s="264"/>
      <c r="R153" s="264"/>
      <c r="S153" s="264"/>
      <c r="T153" s="265"/>
      <c r="U153" s="15"/>
      <c r="V153" s="15"/>
      <c r="W153" s="15"/>
      <c r="X153" s="15"/>
      <c r="Y153" s="15"/>
      <c r="Z153" s="15"/>
      <c r="AA153" s="15"/>
      <c r="AB153" s="15"/>
      <c r="AC153" s="15"/>
      <c r="AD153" s="15"/>
      <c r="AE153" s="15"/>
      <c r="AT153" s="266" t="s">
        <v>189</v>
      </c>
      <c r="AU153" s="266" t="s">
        <v>83</v>
      </c>
      <c r="AV153" s="15" t="s">
        <v>81</v>
      </c>
      <c r="AW153" s="15" t="s">
        <v>35</v>
      </c>
      <c r="AX153" s="15" t="s">
        <v>73</v>
      </c>
      <c r="AY153" s="266" t="s">
        <v>175</v>
      </c>
    </row>
    <row r="154" spans="1:51" s="13" customFormat="1" ht="12">
      <c r="A154" s="13"/>
      <c r="B154" s="233"/>
      <c r="C154" s="234"/>
      <c r="D154" s="235" t="s">
        <v>189</v>
      </c>
      <c r="E154" s="236" t="s">
        <v>19</v>
      </c>
      <c r="F154" s="237" t="s">
        <v>265</v>
      </c>
      <c r="G154" s="234"/>
      <c r="H154" s="238">
        <v>1737.2</v>
      </c>
      <c r="I154" s="239"/>
      <c r="J154" s="234"/>
      <c r="K154" s="234"/>
      <c r="L154" s="240"/>
      <c r="M154" s="241"/>
      <c r="N154" s="242"/>
      <c r="O154" s="242"/>
      <c r="P154" s="242"/>
      <c r="Q154" s="242"/>
      <c r="R154" s="242"/>
      <c r="S154" s="242"/>
      <c r="T154" s="243"/>
      <c r="U154" s="13"/>
      <c r="V154" s="13"/>
      <c r="W154" s="13"/>
      <c r="X154" s="13"/>
      <c r="Y154" s="13"/>
      <c r="Z154" s="13"/>
      <c r="AA154" s="13"/>
      <c r="AB154" s="13"/>
      <c r="AC154" s="13"/>
      <c r="AD154" s="13"/>
      <c r="AE154" s="13"/>
      <c r="AT154" s="244" t="s">
        <v>189</v>
      </c>
      <c r="AU154" s="244" t="s">
        <v>83</v>
      </c>
      <c r="AV154" s="13" t="s">
        <v>83</v>
      </c>
      <c r="AW154" s="13" t="s">
        <v>35</v>
      </c>
      <c r="AX154" s="13" t="s">
        <v>81</v>
      </c>
      <c r="AY154" s="244" t="s">
        <v>175</v>
      </c>
    </row>
    <row r="155" spans="1:65" s="2" customFormat="1" ht="37.8" customHeight="1">
      <c r="A155" s="39"/>
      <c r="B155" s="40"/>
      <c r="C155" s="214" t="s">
        <v>266</v>
      </c>
      <c r="D155" s="214" t="s">
        <v>177</v>
      </c>
      <c r="E155" s="215" t="s">
        <v>267</v>
      </c>
      <c r="F155" s="216" t="s">
        <v>268</v>
      </c>
      <c r="G155" s="217" t="s">
        <v>215</v>
      </c>
      <c r="H155" s="218">
        <v>98464.59</v>
      </c>
      <c r="I155" s="219"/>
      <c r="J155" s="220">
        <f>ROUND(I155*H155,2)</f>
        <v>0</v>
      </c>
      <c r="K155" s="221"/>
      <c r="L155" s="45"/>
      <c r="M155" s="222" t="s">
        <v>19</v>
      </c>
      <c r="N155" s="223" t="s">
        <v>44</v>
      </c>
      <c r="O155" s="85"/>
      <c r="P155" s="224">
        <f>O155*H155</f>
        <v>0</v>
      </c>
      <c r="Q155" s="224">
        <v>0</v>
      </c>
      <c r="R155" s="224">
        <f>Q155*H155</f>
        <v>0</v>
      </c>
      <c r="S155" s="224">
        <v>0</v>
      </c>
      <c r="T155" s="225">
        <f>S155*H155</f>
        <v>0</v>
      </c>
      <c r="U155" s="39"/>
      <c r="V155" s="39"/>
      <c r="W155" s="39"/>
      <c r="X155" s="39"/>
      <c r="Y155" s="39"/>
      <c r="Z155" s="39"/>
      <c r="AA155" s="39"/>
      <c r="AB155" s="39"/>
      <c r="AC155" s="39"/>
      <c r="AD155" s="39"/>
      <c r="AE155" s="39"/>
      <c r="AR155" s="226" t="s">
        <v>181</v>
      </c>
      <c r="AT155" s="226" t="s">
        <v>177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269</v>
      </c>
    </row>
    <row r="156" spans="1:47" s="2" customFormat="1" ht="12">
      <c r="A156" s="39"/>
      <c r="B156" s="40"/>
      <c r="C156" s="41"/>
      <c r="D156" s="228" t="s">
        <v>183</v>
      </c>
      <c r="E156" s="41"/>
      <c r="F156" s="229" t="s">
        <v>270</v>
      </c>
      <c r="G156" s="41"/>
      <c r="H156" s="41"/>
      <c r="I156" s="230"/>
      <c r="J156" s="41"/>
      <c r="K156" s="41"/>
      <c r="L156" s="45"/>
      <c r="M156" s="231"/>
      <c r="N156" s="232"/>
      <c r="O156" s="85"/>
      <c r="P156" s="85"/>
      <c r="Q156" s="85"/>
      <c r="R156" s="85"/>
      <c r="S156" s="85"/>
      <c r="T156" s="86"/>
      <c r="U156" s="39"/>
      <c r="V156" s="39"/>
      <c r="W156" s="39"/>
      <c r="X156" s="39"/>
      <c r="Y156" s="39"/>
      <c r="Z156" s="39"/>
      <c r="AA156" s="39"/>
      <c r="AB156" s="39"/>
      <c r="AC156" s="39"/>
      <c r="AD156" s="39"/>
      <c r="AE156" s="39"/>
      <c r="AT156" s="18" t="s">
        <v>183</v>
      </c>
      <c r="AU156" s="18" t="s">
        <v>83</v>
      </c>
    </row>
    <row r="157" spans="1:51" s="13" customFormat="1" ht="12">
      <c r="A157" s="13"/>
      <c r="B157" s="233"/>
      <c r="C157" s="234"/>
      <c r="D157" s="235" t="s">
        <v>189</v>
      </c>
      <c r="E157" s="236" t="s">
        <v>19</v>
      </c>
      <c r="F157" s="237" t="s">
        <v>271</v>
      </c>
      <c r="G157" s="234"/>
      <c r="H157" s="238">
        <v>98464.59</v>
      </c>
      <c r="I157" s="239"/>
      <c r="J157" s="234"/>
      <c r="K157" s="234"/>
      <c r="L157" s="240"/>
      <c r="M157" s="241"/>
      <c r="N157" s="242"/>
      <c r="O157" s="242"/>
      <c r="P157" s="242"/>
      <c r="Q157" s="242"/>
      <c r="R157" s="242"/>
      <c r="S157" s="242"/>
      <c r="T157" s="243"/>
      <c r="U157" s="13"/>
      <c r="V157" s="13"/>
      <c r="W157" s="13"/>
      <c r="X157" s="13"/>
      <c r="Y157" s="13"/>
      <c r="Z157" s="13"/>
      <c r="AA157" s="13"/>
      <c r="AB157" s="13"/>
      <c r="AC157" s="13"/>
      <c r="AD157" s="13"/>
      <c r="AE157" s="13"/>
      <c r="AT157" s="244" t="s">
        <v>189</v>
      </c>
      <c r="AU157" s="244" t="s">
        <v>83</v>
      </c>
      <c r="AV157" s="13" t="s">
        <v>83</v>
      </c>
      <c r="AW157" s="13" t="s">
        <v>35</v>
      </c>
      <c r="AX157" s="13" t="s">
        <v>81</v>
      </c>
      <c r="AY157" s="244" t="s">
        <v>175</v>
      </c>
    </row>
    <row r="158" spans="1:65" s="2" customFormat="1" ht="44.25" customHeight="1">
      <c r="A158" s="39"/>
      <c r="B158" s="40"/>
      <c r="C158" s="214" t="s">
        <v>272</v>
      </c>
      <c r="D158" s="214" t="s">
        <v>177</v>
      </c>
      <c r="E158" s="215" t="s">
        <v>273</v>
      </c>
      <c r="F158" s="216" t="s">
        <v>274</v>
      </c>
      <c r="G158" s="217" t="s">
        <v>215</v>
      </c>
      <c r="H158" s="218">
        <v>67.142</v>
      </c>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275</v>
      </c>
    </row>
    <row r="159" spans="1:47" s="2" customFormat="1" ht="12">
      <c r="A159" s="39"/>
      <c r="B159" s="40"/>
      <c r="C159" s="41"/>
      <c r="D159" s="228" t="s">
        <v>183</v>
      </c>
      <c r="E159" s="41"/>
      <c r="F159" s="229" t="s">
        <v>276</v>
      </c>
      <c r="G159" s="41"/>
      <c r="H159" s="41"/>
      <c r="I159" s="230"/>
      <c r="J159" s="41"/>
      <c r="K159" s="41"/>
      <c r="L159" s="45"/>
      <c r="M159" s="231"/>
      <c r="N159" s="232"/>
      <c r="O159" s="85"/>
      <c r="P159" s="85"/>
      <c r="Q159" s="85"/>
      <c r="R159" s="85"/>
      <c r="S159" s="85"/>
      <c r="T159" s="86"/>
      <c r="U159" s="39"/>
      <c r="V159" s="39"/>
      <c r="W159" s="39"/>
      <c r="X159" s="39"/>
      <c r="Y159" s="39"/>
      <c r="Z159" s="39"/>
      <c r="AA159" s="39"/>
      <c r="AB159" s="39"/>
      <c r="AC159" s="39"/>
      <c r="AD159" s="39"/>
      <c r="AE159" s="39"/>
      <c r="AT159" s="18" t="s">
        <v>183</v>
      </c>
      <c r="AU159" s="18" t="s">
        <v>83</v>
      </c>
    </row>
    <row r="160" spans="1:51" s="13" customFormat="1" ht="12">
      <c r="A160" s="13"/>
      <c r="B160" s="233"/>
      <c r="C160" s="234"/>
      <c r="D160" s="235" t="s">
        <v>189</v>
      </c>
      <c r="E160" s="236" t="s">
        <v>19</v>
      </c>
      <c r="F160" s="237" t="s">
        <v>277</v>
      </c>
      <c r="G160" s="234"/>
      <c r="H160" s="238">
        <v>67.142</v>
      </c>
      <c r="I160" s="239"/>
      <c r="J160" s="234"/>
      <c r="K160" s="234"/>
      <c r="L160" s="240"/>
      <c r="M160" s="241"/>
      <c r="N160" s="242"/>
      <c r="O160" s="242"/>
      <c r="P160" s="242"/>
      <c r="Q160" s="242"/>
      <c r="R160" s="242"/>
      <c r="S160" s="242"/>
      <c r="T160" s="243"/>
      <c r="U160" s="13"/>
      <c r="V160" s="13"/>
      <c r="W160" s="13"/>
      <c r="X160" s="13"/>
      <c r="Y160" s="13"/>
      <c r="Z160" s="13"/>
      <c r="AA160" s="13"/>
      <c r="AB160" s="13"/>
      <c r="AC160" s="13"/>
      <c r="AD160" s="13"/>
      <c r="AE160" s="13"/>
      <c r="AT160" s="244" t="s">
        <v>189</v>
      </c>
      <c r="AU160" s="244" t="s">
        <v>83</v>
      </c>
      <c r="AV160" s="13" t="s">
        <v>83</v>
      </c>
      <c r="AW160" s="13" t="s">
        <v>35</v>
      </c>
      <c r="AX160" s="13" t="s">
        <v>81</v>
      </c>
      <c r="AY160" s="244" t="s">
        <v>175</v>
      </c>
    </row>
    <row r="161" spans="1:65" s="2" customFormat="1" ht="44.25" customHeight="1">
      <c r="A161" s="39"/>
      <c r="B161" s="40"/>
      <c r="C161" s="214" t="s">
        <v>278</v>
      </c>
      <c r="D161" s="214" t="s">
        <v>177</v>
      </c>
      <c r="E161" s="215" t="s">
        <v>279</v>
      </c>
      <c r="F161" s="216" t="s">
        <v>280</v>
      </c>
      <c r="G161" s="217" t="s">
        <v>281</v>
      </c>
      <c r="H161" s="218">
        <v>5907.875</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282</v>
      </c>
    </row>
    <row r="162" spans="1:47" s="2" customFormat="1" ht="12">
      <c r="A162" s="39"/>
      <c r="B162" s="40"/>
      <c r="C162" s="41"/>
      <c r="D162" s="228" t="s">
        <v>183</v>
      </c>
      <c r="E162" s="41"/>
      <c r="F162" s="229" t="s">
        <v>283</v>
      </c>
      <c r="G162" s="41"/>
      <c r="H162" s="41"/>
      <c r="I162" s="230"/>
      <c r="J162" s="41"/>
      <c r="K162" s="41"/>
      <c r="L162" s="45"/>
      <c r="M162" s="231"/>
      <c r="N162" s="232"/>
      <c r="O162" s="85"/>
      <c r="P162" s="85"/>
      <c r="Q162" s="85"/>
      <c r="R162" s="85"/>
      <c r="S162" s="85"/>
      <c r="T162" s="86"/>
      <c r="U162" s="39"/>
      <c r="V162" s="39"/>
      <c r="W162" s="39"/>
      <c r="X162" s="39"/>
      <c r="Y162" s="39"/>
      <c r="Z162" s="39"/>
      <c r="AA162" s="39"/>
      <c r="AB162" s="39"/>
      <c r="AC162" s="39"/>
      <c r="AD162" s="39"/>
      <c r="AE162" s="39"/>
      <c r="AT162" s="18" t="s">
        <v>183</v>
      </c>
      <c r="AU162" s="18" t="s">
        <v>83</v>
      </c>
    </row>
    <row r="163" spans="1:51" s="13" customFormat="1" ht="12">
      <c r="A163" s="13"/>
      <c r="B163" s="233"/>
      <c r="C163" s="234"/>
      <c r="D163" s="235" t="s">
        <v>189</v>
      </c>
      <c r="E163" s="236" t="s">
        <v>19</v>
      </c>
      <c r="F163" s="237" t="s">
        <v>284</v>
      </c>
      <c r="G163" s="234"/>
      <c r="H163" s="238">
        <v>5907.875</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189</v>
      </c>
      <c r="AU163" s="244" t="s">
        <v>83</v>
      </c>
      <c r="AV163" s="13" t="s">
        <v>83</v>
      </c>
      <c r="AW163" s="13" t="s">
        <v>35</v>
      </c>
      <c r="AX163" s="13" t="s">
        <v>81</v>
      </c>
      <c r="AY163" s="244" t="s">
        <v>175</v>
      </c>
    </row>
    <row r="164" spans="1:65" s="2" customFormat="1" ht="37.8" customHeight="1">
      <c r="A164" s="39"/>
      <c r="B164" s="40"/>
      <c r="C164" s="214" t="s">
        <v>285</v>
      </c>
      <c r="D164" s="214" t="s">
        <v>177</v>
      </c>
      <c r="E164" s="215" t="s">
        <v>286</v>
      </c>
      <c r="F164" s="216" t="s">
        <v>287</v>
      </c>
      <c r="G164" s="217" t="s">
        <v>215</v>
      </c>
      <c r="H164" s="218">
        <v>3282.153</v>
      </c>
      <c r="I164" s="219"/>
      <c r="J164" s="220">
        <f>ROUND(I164*H164,2)</f>
        <v>0</v>
      </c>
      <c r="K164" s="221"/>
      <c r="L164" s="45"/>
      <c r="M164" s="222" t="s">
        <v>19</v>
      </c>
      <c r="N164" s="223" t="s">
        <v>44</v>
      </c>
      <c r="O164" s="85"/>
      <c r="P164" s="224">
        <f>O164*H164</f>
        <v>0</v>
      </c>
      <c r="Q164" s="224">
        <v>0</v>
      </c>
      <c r="R164" s="224">
        <f>Q164*H164</f>
        <v>0</v>
      </c>
      <c r="S164" s="224">
        <v>0</v>
      </c>
      <c r="T164" s="225">
        <f>S164*H164</f>
        <v>0</v>
      </c>
      <c r="U164" s="39"/>
      <c r="V164" s="39"/>
      <c r="W164" s="39"/>
      <c r="X164" s="39"/>
      <c r="Y164" s="39"/>
      <c r="Z164" s="39"/>
      <c r="AA164" s="39"/>
      <c r="AB164" s="39"/>
      <c r="AC164" s="39"/>
      <c r="AD164" s="39"/>
      <c r="AE164" s="39"/>
      <c r="AR164" s="226" t="s">
        <v>181</v>
      </c>
      <c r="AT164" s="226" t="s">
        <v>177</v>
      </c>
      <c r="AU164" s="226" t="s">
        <v>83</v>
      </c>
      <c r="AY164" s="18" t="s">
        <v>175</v>
      </c>
      <c r="BE164" s="227">
        <f>IF(N164="základní",J164,0)</f>
        <v>0</v>
      </c>
      <c r="BF164" s="227">
        <f>IF(N164="snížená",J164,0)</f>
        <v>0</v>
      </c>
      <c r="BG164" s="227">
        <f>IF(N164="zákl. přenesená",J164,0)</f>
        <v>0</v>
      </c>
      <c r="BH164" s="227">
        <f>IF(N164="sníž. přenesená",J164,0)</f>
        <v>0</v>
      </c>
      <c r="BI164" s="227">
        <f>IF(N164="nulová",J164,0)</f>
        <v>0</v>
      </c>
      <c r="BJ164" s="18" t="s">
        <v>81</v>
      </c>
      <c r="BK164" s="227">
        <f>ROUND(I164*H164,2)</f>
        <v>0</v>
      </c>
      <c r="BL164" s="18" t="s">
        <v>181</v>
      </c>
      <c r="BM164" s="226" t="s">
        <v>288</v>
      </c>
    </row>
    <row r="165" spans="1:47" s="2" customFormat="1" ht="12">
      <c r="A165" s="39"/>
      <c r="B165" s="40"/>
      <c r="C165" s="41"/>
      <c r="D165" s="228" t="s">
        <v>183</v>
      </c>
      <c r="E165" s="41"/>
      <c r="F165" s="229" t="s">
        <v>289</v>
      </c>
      <c r="G165" s="41"/>
      <c r="H165" s="41"/>
      <c r="I165" s="230"/>
      <c r="J165" s="41"/>
      <c r="K165" s="41"/>
      <c r="L165" s="45"/>
      <c r="M165" s="231"/>
      <c r="N165" s="232"/>
      <c r="O165" s="85"/>
      <c r="P165" s="85"/>
      <c r="Q165" s="85"/>
      <c r="R165" s="85"/>
      <c r="S165" s="85"/>
      <c r="T165" s="86"/>
      <c r="U165" s="39"/>
      <c r="V165" s="39"/>
      <c r="W165" s="39"/>
      <c r="X165" s="39"/>
      <c r="Y165" s="39"/>
      <c r="Z165" s="39"/>
      <c r="AA165" s="39"/>
      <c r="AB165" s="39"/>
      <c r="AC165" s="39"/>
      <c r="AD165" s="39"/>
      <c r="AE165" s="39"/>
      <c r="AT165" s="18" t="s">
        <v>183</v>
      </c>
      <c r="AU165" s="18" t="s">
        <v>83</v>
      </c>
    </row>
    <row r="166" spans="1:65" s="2" customFormat="1" ht="55.5" customHeight="1">
      <c r="A166" s="39"/>
      <c r="B166" s="40"/>
      <c r="C166" s="214" t="s">
        <v>8</v>
      </c>
      <c r="D166" s="214" t="s">
        <v>177</v>
      </c>
      <c r="E166" s="215" t="s">
        <v>290</v>
      </c>
      <c r="F166" s="216" t="s">
        <v>291</v>
      </c>
      <c r="G166" s="217" t="s">
        <v>215</v>
      </c>
      <c r="H166" s="218">
        <v>5.4</v>
      </c>
      <c r="I166" s="219"/>
      <c r="J166" s="220">
        <f>ROUND(I166*H166,2)</f>
        <v>0</v>
      </c>
      <c r="K166" s="221"/>
      <c r="L166" s="45"/>
      <c r="M166" s="222" t="s">
        <v>19</v>
      </c>
      <c r="N166" s="223" t="s">
        <v>44</v>
      </c>
      <c r="O166" s="85"/>
      <c r="P166" s="224">
        <f>O166*H166</f>
        <v>0</v>
      </c>
      <c r="Q166" s="224">
        <v>0</v>
      </c>
      <c r="R166" s="224">
        <f>Q166*H166</f>
        <v>0</v>
      </c>
      <c r="S166" s="224">
        <v>0</v>
      </c>
      <c r="T166" s="225">
        <f>S166*H166</f>
        <v>0</v>
      </c>
      <c r="U166" s="39"/>
      <c r="V166" s="39"/>
      <c r="W166" s="39"/>
      <c r="X166" s="39"/>
      <c r="Y166" s="39"/>
      <c r="Z166" s="39"/>
      <c r="AA166" s="39"/>
      <c r="AB166" s="39"/>
      <c r="AC166" s="39"/>
      <c r="AD166" s="39"/>
      <c r="AE166" s="39"/>
      <c r="AR166" s="226" t="s">
        <v>181</v>
      </c>
      <c r="AT166" s="226" t="s">
        <v>177</v>
      </c>
      <c r="AU166" s="226" t="s">
        <v>83</v>
      </c>
      <c r="AY166" s="18" t="s">
        <v>175</v>
      </c>
      <c r="BE166" s="227">
        <f>IF(N166="základní",J166,0)</f>
        <v>0</v>
      </c>
      <c r="BF166" s="227">
        <f>IF(N166="snížená",J166,0)</f>
        <v>0</v>
      </c>
      <c r="BG166" s="227">
        <f>IF(N166="zákl. přenesená",J166,0)</f>
        <v>0</v>
      </c>
      <c r="BH166" s="227">
        <f>IF(N166="sníž. přenesená",J166,0)</f>
        <v>0</v>
      </c>
      <c r="BI166" s="227">
        <f>IF(N166="nulová",J166,0)</f>
        <v>0</v>
      </c>
      <c r="BJ166" s="18" t="s">
        <v>81</v>
      </c>
      <c r="BK166" s="227">
        <f>ROUND(I166*H166,2)</f>
        <v>0</v>
      </c>
      <c r="BL166" s="18" t="s">
        <v>181</v>
      </c>
      <c r="BM166" s="226" t="s">
        <v>292</v>
      </c>
    </row>
    <row r="167" spans="1:47" s="2" customFormat="1" ht="12">
      <c r="A167" s="39"/>
      <c r="B167" s="40"/>
      <c r="C167" s="41"/>
      <c r="D167" s="228" t="s">
        <v>183</v>
      </c>
      <c r="E167" s="41"/>
      <c r="F167" s="229" t="s">
        <v>293</v>
      </c>
      <c r="G167" s="41"/>
      <c r="H167" s="41"/>
      <c r="I167" s="230"/>
      <c r="J167" s="41"/>
      <c r="K167" s="41"/>
      <c r="L167" s="45"/>
      <c r="M167" s="231"/>
      <c r="N167" s="232"/>
      <c r="O167" s="85"/>
      <c r="P167" s="85"/>
      <c r="Q167" s="85"/>
      <c r="R167" s="85"/>
      <c r="S167" s="85"/>
      <c r="T167" s="86"/>
      <c r="U167" s="39"/>
      <c r="V167" s="39"/>
      <c r="W167" s="39"/>
      <c r="X167" s="39"/>
      <c r="Y167" s="39"/>
      <c r="Z167" s="39"/>
      <c r="AA167" s="39"/>
      <c r="AB167" s="39"/>
      <c r="AC167" s="39"/>
      <c r="AD167" s="39"/>
      <c r="AE167" s="39"/>
      <c r="AT167" s="18" t="s">
        <v>183</v>
      </c>
      <c r="AU167" s="18" t="s">
        <v>83</v>
      </c>
    </row>
    <row r="168" spans="1:51" s="15" customFormat="1" ht="12">
      <c r="A168" s="15"/>
      <c r="B168" s="257"/>
      <c r="C168" s="258"/>
      <c r="D168" s="235" t="s">
        <v>189</v>
      </c>
      <c r="E168" s="259" t="s">
        <v>19</v>
      </c>
      <c r="F168" s="260" t="s">
        <v>294</v>
      </c>
      <c r="G168" s="258"/>
      <c r="H168" s="259" t="s">
        <v>19</v>
      </c>
      <c r="I168" s="261"/>
      <c r="J168" s="258"/>
      <c r="K168" s="258"/>
      <c r="L168" s="262"/>
      <c r="M168" s="263"/>
      <c r="N168" s="264"/>
      <c r="O168" s="264"/>
      <c r="P168" s="264"/>
      <c r="Q168" s="264"/>
      <c r="R168" s="264"/>
      <c r="S168" s="264"/>
      <c r="T168" s="265"/>
      <c r="U168" s="15"/>
      <c r="V168" s="15"/>
      <c r="W168" s="15"/>
      <c r="X168" s="15"/>
      <c r="Y168" s="15"/>
      <c r="Z168" s="15"/>
      <c r="AA168" s="15"/>
      <c r="AB168" s="15"/>
      <c r="AC168" s="15"/>
      <c r="AD168" s="15"/>
      <c r="AE168" s="15"/>
      <c r="AT168" s="266" t="s">
        <v>189</v>
      </c>
      <c r="AU168" s="266" t="s">
        <v>83</v>
      </c>
      <c r="AV168" s="15" t="s">
        <v>81</v>
      </c>
      <c r="AW168" s="15" t="s">
        <v>35</v>
      </c>
      <c r="AX168" s="15" t="s">
        <v>73</v>
      </c>
      <c r="AY168" s="266" t="s">
        <v>175</v>
      </c>
    </row>
    <row r="169" spans="1:51" s="13" customFormat="1" ht="12">
      <c r="A169" s="13"/>
      <c r="B169" s="233"/>
      <c r="C169" s="234"/>
      <c r="D169" s="235" t="s">
        <v>189</v>
      </c>
      <c r="E169" s="236" t="s">
        <v>19</v>
      </c>
      <c r="F169" s="237" t="s">
        <v>295</v>
      </c>
      <c r="G169" s="234"/>
      <c r="H169" s="238">
        <v>5.4</v>
      </c>
      <c r="I169" s="239"/>
      <c r="J169" s="234"/>
      <c r="K169" s="234"/>
      <c r="L169" s="240"/>
      <c r="M169" s="241"/>
      <c r="N169" s="242"/>
      <c r="O169" s="242"/>
      <c r="P169" s="242"/>
      <c r="Q169" s="242"/>
      <c r="R169" s="242"/>
      <c r="S169" s="242"/>
      <c r="T169" s="243"/>
      <c r="U169" s="13"/>
      <c r="V169" s="13"/>
      <c r="W169" s="13"/>
      <c r="X169" s="13"/>
      <c r="Y169" s="13"/>
      <c r="Z169" s="13"/>
      <c r="AA169" s="13"/>
      <c r="AB169" s="13"/>
      <c r="AC169" s="13"/>
      <c r="AD169" s="13"/>
      <c r="AE169" s="13"/>
      <c r="AT169" s="244" t="s">
        <v>189</v>
      </c>
      <c r="AU169" s="244" t="s">
        <v>83</v>
      </c>
      <c r="AV169" s="13" t="s">
        <v>83</v>
      </c>
      <c r="AW169" s="13" t="s">
        <v>35</v>
      </c>
      <c r="AX169" s="13" t="s">
        <v>81</v>
      </c>
      <c r="AY169" s="244" t="s">
        <v>175</v>
      </c>
    </row>
    <row r="170" spans="1:65" s="2" customFormat="1" ht="66.75" customHeight="1">
      <c r="A170" s="39"/>
      <c r="B170" s="40"/>
      <c r="C170" s="214" t="s">
        <v>296</v>
      </c>
      <c r="D170" s="214" t="s">
        <v>177</v>
      </c>
      <c r="E170" s="215" t="s">
        <v>297</v>
      </c>
      <c r="F170" s="216" t="s">
        <v>298</v>
      </c>
      <c r="G170" s="217" t="s">
        <v>215</v>
      </c>
      <c r="H170" s="218">
        <v>31.255</v>
      </c>
      <c r="I170" s="219"/>
      <c r="J170" s="220">
        <f>ROUND(I170*H170,2)</f>
        <v>0</v>
      </c>
      <c r="K170" s="221"/>
      <c r="L170" s="45"/>
      <c r="M170" s="222" t="s">
        <v>19</v>
      </c>
      <c r="N170" s="223" t="s">
        <v>44</v>
      </c>
      <c r="O170" s="85"/>
      <c r="P170" s="224">
        <f>O170*H170</f>
        <v>0</v>
      </c>
      <c r="Q170" s="224">
        <v>0</v>
      </c>
      <c r="R170" s="224">
        <f>Q170*H170</f>
        <v>0</v>
      </c>
      <c r="S170" s="224">
        <v>0</v>
      </c>
      <c r="T170" s="225">
        <f>S170*H170</f>
        <v>0</v>
      </c>
      <c r="U170" s="39"/>
      <c r="V170" s="39"/>
      <c r="W170" s="39"/>
      <c r="X170" s="39"/>
      <c r="Y170" s="39"/>
      <c r="Z170" s="39"/>
      <c r="AA170" s="39"/>
      <c r="AB170" s="39"/>
      <c r="AC170" s="39"/>
      <c r="AD170" s="39"/>
      <c r="AE170" s="39"/>
      <c r="AR170" s="226" t="s">
        <v>181</v>
      </c>
      <c r="AT170" s="226" t="s">
        <v>177</v>
      </c>
      <c r="AU170" s="226" t="s">
        <v>83</v>
      </c>
      <c r="AY170" s="18" t="s">
        <v>175</v>
      </c>
      <c r="BE170" s="227">
        <f>IF(N170="základní",J170,0)</f>
        <v>0</v>
      </c>
      <c r="BF170" s="227">
        <f>IF(N170="snížená",J170,0)</f>
        <v>0</v>
      </c>
      <c r="BG170" s="227">
        <f>IF(N170="zákl. přenesená",J170,0)</f>
        <v>0</v>
      </c>
      <c r="BH170" s="227">
        <f>IF(N170="sníž. přenesená",J170,0)</f>
        <v>0</v>
      </c>
      <c r="BI170" s="227">
        <f>IF(N170="nulová",J170,0)</f>
        <v>0</v>
      </c>
      <c r="BJ170" s="18" t="s">
        <v>81</v>
      </c>
      <c r="BK170" s="227">
        <f>ROUND(I170*H170,2)</f>
        <v>0</v>
      </c>
      <c r="BL170" s="18" t="s">
        <v>181</v>
      </c>
      <c r="BM170" s="226" t="s">
        <v>299</v>
      </c>
    </row>
    <row r="171" spans="1:47" s="2" customFormat="1" ht="12">
      <c r="A171" s="39"/>
      <c r="B171" s="40"/>
      <c r="C171" s="41"/>
      <c r="D171" s="228" t="s">
        <v>183</v>
      </c>
      <c r="E171" s="41"/>
      <c r="F171" s="229" t="s">
        <v>300</v>
      </c>
      <c r="G171" s="41"/>
      <c r="H171" s="41"/>
      <c r="I171" s="230"/>
      <c r="J171" s="41"/>
      <c r="K171" s="41"/>
      <c r="L171" s="45"/>
      <c r="M171" s="231"/>
      <c r="N171" s="232"/>
      <c r="O171" s="85"/>
      <c r="P171" s="85"/>
      <c r="Q171" s="85"/>
      <c r="R171" s="85"/>
      <c r="S171" s="85"/>
      <c r="T171" s="86"/>
      <c r="U171" s="39"/>
      <c r="V171" s="39"/>
      <c r="W171" s="39"/>
      <c r="X171" s="39"/>
      <c r="Y171" s="39"/>
      <c r="Z171" s="39"/>
      <c r="AA171" s="39"/>
      <c r="AB171" s="39"/>
      <c r="AC171" s="39"/>
      <c r="AD171" s="39"/>
      <c r="AE171" s="39"/>
      <c r="AT171" s="18" t="s">
        <v>183</v>
      </c>
      <c r="AU171" s="18" t="s">
        <v>83</v>
      </c>
    </row>
    <row r="172" spans="1:51" s="15" customFormat="1" ht="12">
      <c r="A172" s="15"/>
      <c r="B172" s="257"/>
      <c r="C172" s="258"/>
      <c r="D172" s="235" t="s">
        <v>189</v>
      </c>
      <c r="E172" s="259" t="s">
        <v>19</v>
      </c>
      <c r="F172" s="260" t="s">
        <v>301</v>
      </c>
      <c r="G172" s="258"/>
      <c r="H172" s="259" t="s">
        <v>19</v>
      </c>
      <c r="I172" s="261"/>
      <c r="J172" s="258"/>
      <c r="K172" s="258"/>
      <c r="L172" s="262"/>
      <c r="M172" s="263"/>
      <c r="N172" s="264"/>
      <c r="O172" s="264"/>
      <c r="P172" s="264"/>
      <c r="Q172" s="264"/>
      <c r="R172" s="264"/>
      <c r="S172" s="264"/>
      <c r="T172" s="265"/>
      <c r="U172" s="15"/>
      <c r="V172" s="15"/>
      <c r="W172" s="15"/>
      <c r="X172" s="15"/>
      <c r="Y172" s="15"/>
      <c r="Z172" s="15"/>
      <c r="AA172" s="15"/>
      <c r="AB172" s="15"/>
      <c r="AC172" s="15"/>
      <c r="AD172" s="15"/>
      <c r="AE172" s="15"/>
      <c r="AT172" s="266" t="s">
        <v>189</v>
      </c>
      <c r="AU172" s="266" t="s">
        <v>83</v>
      </c>
      <c r="AV172" s="15" t="s">
        <v>81</v>
      </c>
      <c r="AW172" s="15" t="s">
        <v>35</v>
      </c>
      <c r="AX172" s="15" t="s">
        <v>73</v>
      </c>
      <c r="AY172" s="266" t="s">
        <v>175</v>
      </c>
    </row>
    <row r="173" spans="1:51" s="13" customFormat="1" ht="12">
      <c r="A173" s="13"/>
      <c r="B173" s="233"/>
      <c r="C173" s="234"/>
      <c r="D173" s="235" t="s">
        <v>189</v>
      </c>
      <c r="E173" s="236" t="s">
        <v>19</v>
      </c>
      <c r="F173" s="237" t="s">
        <v>302</v>
      </c>
      <c r="G173" s="234"/>
      <c r="H173" s="238">
        <v>18.132</v>
      </c>
      <c r="I173" s="239"/>
      <c r="J173" s="234"/>
      <c r="K173" s="234"/>
      <c r="L173" s="240"/>
      <c r="M173" s="241"/>
      <c r="N173" s="242"/>
      <c r="O173" s="242"/>
      <c r="P173" s="242"/>
      <c r="Q173" s="242"/>
      <c r="R173" s="242"/>
      <c r="S173" s="242"/>
      <c r="T173" s="243"/>
      <c r="U173" s="13"/>
      <c r="V173" s="13"/>
      <c r="W173" s="13"/>
      <c r="X173" s="13"/>
      <c r="Y173" s="13"/>
      <c r="Z173" s="13"/>
      <c r="AA173" s="13"/>
      <c r="AB173" s="13"/>
      <c r="AC173" s="13"/>
      <c r="AD173" s="13"/>
      <c r="AE173" s="13"/>
      <c r="AT173" s="244" t="s">
        <v>189</v>
      </c>
      <c r="AU173" s="244" t="s">
        <v>83</v>
      </c>
      <c r="AV173" s="13" t="s">
        <v>83</v>
      </c>
      <c r="AW173" s="13" t="s">
        <v>35</v>
      </c>
      <c r="AX173" s="13" t="s">
        <v>73</v>
      </c>
      <c r="AY173" s="244" t="s">
        <v>175</v>
      </c>
    </row>
    <row r="174" spans="1:51" s="13" customFormat="1" ht="12">
      <c r="A174" s="13"/>
      <c r="B174" s="233"/>
      <c r="C174" s="234"/>
      <c r="D174" s="235" t="s">
        <v>189</v>
      </c>
      <c r="E174" s="236" t="s">
        <v>19</v>
      </c>
      <c r="F174" s="237" t="s">
        <v>303</v>
      </c>
      <c r="G174" s="234"/>
      <c r="H174" s="238">
        <v>6.3</v>
      </c>
      <c r="I174" s="239"/>
      <c r="J174" s="234"/>
      <c r="K174" s="234"/>
      <c r="L174" s="240"/>
      <c r="M174" s="241"/>
      <c r="N174" s="242"/>
      <c r="O174" s="242"/>
      <c r="P174" s="242"/>
      <c r="Q174" s="242"/>
      <c r="R174" s="242"/>
      <c r="S174" s="242"/>
      <c r="T174" s="243"/>
      <c r="U174" s="13"/>
      <c r="V174" s="13"/>
      <c r="W174" s="13"/>
      <c r="X174" s="13"/>
      <c r="Y174" s="13"/>
      <c r="Z174" s="13"/>
      <c r="AA174" s="13"/>
      <c r="AB174" s="13"/>
      <c r="AC174" s="13"/>
      <c r="AD174" s="13"/>
      <c r="AE174" s="13"/>
      <c r="AT174" s="244" t="s">
        <v>189</v>
      </c>
      <c r="AU174" s="244" t="s">
        <v>83</v>
      </c>
      <c r="AV174" s="13" t="s">
        <v>83</v>
      </c>
      <c r="AW174" s="13" t="s">
        <v>35</v>
      </c>
      <c r="AX174" s="13" t="s">
        <v>73</v>
      </c>
      <c r="AY174" s="244" t="s">
        <v>175</v>
      </c>
    </row>
    <row r="175" spans="1:51" s="15" customFormat="1" ht="12">
      <c r="A175" s="15"/>
      <c r="B175" s="257"/>
      <c r="C175" s="258"/>
      <c r="D175" s="235" t="s">
        <v>189</v>
      </c>
      <c r="E175" s="259" t="s">
        <v>19</v>
      </c>
      <c r="F175" s="260" t="s">
        <v>304</v>
      </c>
      <c r="G175" s="258"/>
      <c r="H175" s="259" t="s">
        <v>19</v>
      </c>
      <c r="I175" s="261"/>
      <c r="J175" s="258"/>
      <c r="K175" s="258"/>
      <c r="L175" s="262"/>
      <c r="M175" s="263"/>
      <c r="N175" s="264"/>
      <c r="O175" s="264"/>
      <c r="P175" s="264"/>
      <c r="Q175" s="264"/>
      <c r="R175" s="264"/>
      <c r="S175" s="264"/>
      <c r="T175" s="265"/>
      <c r="U175" s="15"/>
      <c r="V175" s="15"/>
      <c r="W175" s="15"/>
      <c r="X175" s="15"/>
      <c r="Y175" s="15"/>
      <c r="Z175" s="15"/>
      <c r="AA175" s="15"/>
      <c r="AB175" s="15"/>
      <c r="AC175" s="15"/>
      <c r="AD175" s="15"/>
      <c r="AE175" s="15"/>
      <c r="AT175" s="266" t="s">
        <v>189</v>
      </c>
      <c r="AU175" s="266" t="s">
        <v>83</v>
      </c>
      <c r="AV175" s="15" t="s">
        <v>81</v>
      </c>
      <c r="AW175" s="15" t="s">
        <v>35</v>
      </c>
      <c r="AX175" s="15" t="s">
        <v>73</v>
      </c>
      <c r="AY175" s="266" t="s">
        <v>175</v>
      </c>
    </row>
    <row r="176" spans="1:51" s="13" customFormat="1" ht="12">
      <c r="A176" s="13"/>
      <c r="B176" s="233"/>
      <c r="C176" s="234"/>
      <c r="D176" s="235" t="s">
        <v>189</v>
      </c>
      <c r="E176" s="236" t="s">
        <v>19</v>
      </c>
      <c r="F176" s="237" t="s">
        <v>305</v>
      </c>
      <c r="G176" s="234"/>
      <c r="H176" s="238">
        <v>6.823</v>
      </c>
      <c r="I176" s="239"/>
      <c r="J176" s="234"/>
      <c r="K176" s="234"/>
      <c r="L176" s="240"/>
      <c r="M176" s="241"/>
      <c r="N176" s="242"/>
      <c r="O176" s="242"/>
      <c r="P176" s="242"/>
      <c r="Q176" s="242"/>
      <c r="R176" s="242"/>
      <c r="S176" s="242"/>
      <c r="T176" s="243"/>
      <c r="U176" s="13"/>
      <c r="V176" s="13"/>
      <c r="W176" s="13"/>
      <c r="X176" s="13"/>
      <c r="Y176" s="13"/>
      <c r="Z176" s="13"/>
      <c r="AA176" s="13"/>
      <c r="AB176" s="13"/>
      <c r="AC176" s="13"/>
      <c r="AD176" s="13"/>
      <c r="AE176" s="13"/>
      <c r="AT176" s="244" t="s">
        <v>189</v>
      </c>
      <c r="AU176" s="244" t="s">
        <v>83</v>
      </c>
      <c r="AV176" s="13" t="s">
        <v>83</v>
      </c>
      <c r="AW176" s="13" t="s">
        <v>35</v>
      </c>
      <c r="AX176" s="13" t="s">
        <v>73</v>
      </c>
      <c r="AY176" s="244" t="s">
        <v>175</v>
      </c>
    </row>
    <row r="177" spans="1:51" s="14" customFormat="1" ht="12">
      <c r="A177" s="14"/>
      <c r="B177" s="245"/>
      <c r="C177" s="246"/>
      <c r="D177" s="235" t="s">
        <v>189</v>
      </c>
      <c r="E177" s="247" t="s">
        <v>19</v>
      </c>
      <c r="F177" s="248" t="s">
        <v>198</v>
      </c>
      <c r="G177" s="246"/>
      <c r="H177" s="249">
        <v>31.255000000000003</v>
      </c>
      <c r="I177" s="250"/>
      <c r="J177" s="246"/>
      <c r="K177" s="246"/>
      <c r="L177" s="251"/>
      <c r="M177" s="252"/>
      <c r="N177" s="253"/>
      <c r="O177" s="253"/>
      <c r="P177" s="253"/>
      <c r="Q177" s="253"/>
      <c r="R177" s="253"/>
      <c r="S177" s="253"/>
      <c r="T177" s="254"/>
      <c r="U177" s="14"/>
      <c r="V177" s="14"/>
      <c r="W177" s="14"/>
      <c r="X177" s="14"/>
      <c r="Y177" s="14"/>
      <c r="Z177" s="14"/>
      <c r="AA177" s="14"/>
      <c r="AB177" s="14"/>
      <c r="AC177" s="14"/>
      <c r="AD177" s="14"/>
      <c r="AE177" s="14"/>
      <c r="AT177" s="255" t="s">
        <v>189</v>
      </c>
      <c r="AU177" s="255" t="s">
        <v>83</v>
      </c>
      <c r="AV177" s="14" t="s">
        <v>181</v>
      </c>
      <c r="AW177" s="14" t="s">
        <v>35</v>
      </c>
      <c r="AX177" s="14" t="s">
        <v>81</v>
      </c>
      <c r="AY177" s="255" t="s">
        <v>175</v>
      </c>
    </row>
    <row r="178" spans="1:65" s="2" customFormat="1" ht="16.5" customHeight="1">
      <c r="A178" s="39"/>
      <c r="B178" s="40"/>
      <c r="C178" s="267" t="s">
        <v>306</v>
      </c>
      <c r="D178" s="267" t="s">
        <v>307</v>
      </c>
      <c r="E178" s="268" t="s">
        <v>308</v>
      </c>
      <c r="F178" s="269" t="s">
        <v>309</v>
      </c>
      <c r="G178" s="270" t="s">
        <v>281</v>
      </c>
      <c r="H178" s="271">
        <v>48.86</v>
      </c>
      <c r="I178" s="272"/>
      <c r="J178" s="273">
        <f>ROUND(I178*H178,2)</f>
        <v>0</v>
      </c>
      <c r="K178" s="274"/>
      <c r="L178" s="275"/>
      <c r="M178" s="276" t="s">
        <v>19</v>
      </c>
      <c r="N178" s="277" t="s">
        <v>44</v>
      </c>
      <c r="O178" s="85"/>
      <c r="P178" s="224">
        <f>O178*H178</f>
        <v>0</v>
      </c>
      <c r="Q178" s="224">
        <v>0</v>
      </c>
      <c r="R178" s="224">
        <f>Q178*H178</f>
        <v>0</v>
      </c>
      <c r="S178" s="224">
        <v>0</v>
      </c>
      <c r="T178" s="225">
        <f>S178*H178</f>
        <v>0</v>
      </c>
      <c r="U178" s="39"/>
      <c r="V178" s="39"/>
      <c r="W178" s="39"/>
      <c r="X178" s="39"/>
      <c r="Y178" s="39"/>
      <c r="Z178" s="39"/>
      <c r="AA178" s="39"/>
      <c r="AB178" s="39"/>
      <c r="AC178" s="39"/>
      <c r="AD178" s="39"/>
      <c r="AE178" s="39"/>
      <c r="AR178" s="226" t="s">
        <v>239</v>
      </c>
      <c r="AT178" s="226" t="s">
        <v>307</v>
      </c>
      <c r="AU178" s="226" t="s">
        <v>83</v>
      </c>
      <c r="AY178" s="18" t="s">
        <v>175</v>
      </c>
      <c r="BE178" s="227">
        <f>IF(N178="základní",J178,0)</f>
        <v>0</v>
      </c>
      <c r="BF178" s="227">
        <f>IF(N178="snížená",J178,0)</f>
        <v>0</v>
      </c>
      <c r="BG178" s="227">
        <f>IF(N178="zákl. přenesená",J178,0)</f>
        <v>0</v>
      </c>
      <c r="BH178" s="227">
        <f>IF(N178="sníž. přenesená",J178,0)</f>
        <v>0</v>
      </c>
      <c r="BI178" s="227">
        <f>IF(N178="nulová",J178,0)</f>
        <v>0</v>
      </c>
      <c r="BJ178" s="18" t="s">
        <v>81</v>
      </c>
      <c r="BK178" s="227">
        <f>ROUND(I178*H178,2)</f>
        <v>0</v>
      </c>
      <c r="BL178" s="18" t="s">
        <v>181</v>
      </c>
      <c r="BM178" s="226" t="s">
        <v>310</v>
      </c>
    </row>
    <row r="179" spans="1:51" s="13" customFormat="1" ht="12">
      <c r="A179" s="13"/>
      <c r="B179" s="233"/>
      <c r="C179" s="234"/>
      <c r="D179" s="235" t="s">
        <v>189</v>
      </c>
      <c r="E179" s="234"/>
      <c r="F179" s="237" t="s">
        <v>311</v>
      </c>
      <c r="G179" s="234"/>
      <c r="H179" s="238">
        <v>48.86</v>
      </c>
      <c r="I179" s="239"/>
      <c r="J179" s="234"/>
      <c r="K179" s="234"/>
      <c r="L179" s="240"/>
      <c r="M179" s="241"/>
      <c r="N179" s="242"/>
      <c r="O179" s="242"/>
      <c r="P179" s="242"/>
      <c r="Q179" s="242"/>
      <c r="R179" s="242"/>
      <c r="S179" s="242"/>
      <c r="T179" s="243"/>
      <c r="U179" s="13"/>
      <c r="V179" s="13"/>
      <c r="W179" s="13"/>
      <c r="X179" s="13"/>
      <c r="Y179" s="13"/>
      <c r="Z179" s="13"/>
      <c r="AA179" s="13"/>
      <c r="AB179" s="13"/>
      <c r="AC179" s="13"/>
      <c r="AD179" s="13"/>
      <c r="AE179" s="13"/>
      <c r="AT179" s="244" t="s">
        <v>189</v>
      </c>
      <c r="AU179" s="244" t="s">
        <v>83</v>
      </c>
      <c r="AV179" s="13" t="s">
        <v>83</v>
      </c>
      <c r="AW179" s="13" t="s">
        <v>4</v>
      </c>
      <c r="AX179" s="13" t="s">
        <v>81</v>
      </c>
      <c r="AY179" s="244" t="s">
        <v>175</v>
      </c>
    </row>
    <row r="180" spans="1:65" s="2" customFormat="1" ht="16.5" customHeight="1">
      <c r="A180" s="39"/>
      <c r="B180" s="40"/>
      <c r="C180" s="267" t="s">
        <v>312</v>
      </c>
      <c r="D180" s="267" t="s">
        <v>307</v>
      </c>
      <c r="E180" s="268" t="s">
        <v>313</v>
      </c>
      <c r="F180" s="269" t="s">
        <v>314</v>
      </c>
      <c r="G180" s="270" t="s">
        <v>281</v>
      </c>
      <c r="H180" s="271">
        <v>13.65</v>
      </c>
      <c r="I180" s="272"/>
      <c r="J180" s="273">
        <f>ROUND(I180*H180,2)</f>
        <v>0</v>
      </c>
      <c r="K180" s="274"/>
      <c r="L180" s="275"/>
      <c r="M180" s="276" t="s">
        <v>19</v>
      </c>
      <c r="N180" s="277" t="s">
        <v>44</v>
      </c>
      <c r="O180" s="85"/>
      <c r="P180" s="224">
        <f>O180*H180</f>
        <v>0</v>
      </c>
      <c r="Q180" s="224">
        <v>0</v>
      </c>
      <c r="R180" s="224">
        <f>Q180*H180</f>
        <v>0</v>
      </c>
      <c r="S180" s="224">
        <v>0</v>
      </c>
      <c r="T180" s="225">
        <f>S180*H180</f>
        <v>0</v>
      </c>
      <c r="U180" s="39"/>
      <c r="V180" s="39"/>
      <c r="W180" s="39"/>
      <c r="X180" s="39"/>
      <c r="Y180" s="39"/>
      <c r="Z180" s="39"/>
      <c r="AA180" s="39"/>
      <c r="AB180" s="39"/>
      <c r="AC180" s="39"/>
      <c r="AD180" s="39"/>
      <c r="AE180" s="39"/>
      <c r="AR180" s="226" t="s">
        <v>239</v>
      </c>
      <c r="AT180" s="226" t="s">
        <v>307</v>
      </c>
      <c r="AU180" s="226" t="s">
        <v>83</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315</v>
      </c>
    </row>
    <row r="181" spans="1:51" s="13" customFormat="1" ht="12">
      <c r="A181" s="13"/>
      <c r="B181" s="233"/>
      <c r="C181" s="234"/>
      <c r="D181" s="235" t="s">
        <v>189</v>
      </c>
      <c r="E181" s="236" t="s">
        <v>19</v>
      </c>
      <c r="F181" s="237" t="s">
        <v>316</v>
      </c>
      <c r="G181" s="234"/>
      <c r="H181" s="238">
        <v>13.65</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189</v>
      </c>
      <c r="AU181" s="244" t="s">
        <v>83</v>
      </c>
      <c r="AV181" s="13" t="s">
        <v>83</v>
      </c>
      <c r="AW181" s="13" t="s">
        <v>35</v>
      </c>
      <c r="AX181" s="13" t="s">
        <v>81</v>
      </c>
      <c r="AY181" s="244" t="s">
        <v>175</v>
      </c>
    </row>
    <row r="182" spans="1:65" s="2" customFormat="1" ht="55.5" customHeight="1">
      <c r="A182" s="39"/>
      <c r="B182" s="40"/>
      <c r="C182" s="214" t="s">
        <v>317</v>
      </c>
      <c r="D182" s="214" t="s">
        <v>177</v>
      </c>
      <c r="E182" s="215" t="s">
        <v>318</v>
      </c>
      <c r="F182" s="216" t="s">
        <v>319</v>
      </c>
      <c r="G182" s="217" t="s">
        <v>180</v>
      </c>
      <c r="H182" s="218">
        <v>804</v>
      </c>
      <c r="I182" s="219"/>
      <c r="J182" s="220">
        <f>ROUND(I182*H182,2)</f>
        <v>0</v>
      </c>
      <c r="K182" s="221"/>
      <c r="L182" s="45"/>
      <c r="M182" s="222" t="s">
        <v>19</v>
      </c>
      <c r="N182" s="223" t="s">
        <v>44</v>
      </c>
      <c r="O182" s="85"/>
      <c r="P182" s="224">
        <f>O182*H182</f>
        <v>0</v>
      </c>
      <c r="Q182" s="224">
        <v>0</v>
      </c>
      <c r="R182" s="224">
        <f>Q182*H182</f>
        <v>0</v>
      </c>
      <c r="S182" s="224">
        <v>0</v>
      </c>
      <c r="T182" s="225">
        <f>S182*H182</f>
        <v>0</v>
      </c>
      <c r="U182" s="39"/>
      <c r="V182" s="39"/>
      <c r="W182" s="39"/>
      <c r="X182" s="39"/>
      <c r="Y182" s="39"/>
      <c r="Z182" s="39"/>
      <c r="AA182" s="39"/>
      <c r="AB182" s="39"/>
      <c r="AC182" s="39"/>
      <c r="AD182" s="39"/>
      <c r="AE182" s="39"/>
      <c r="AR182" s="226" t="s">
        <v>181</v>
      </c>
      <c r="AT182" s="226" t="s">
        <v>177</v>
      </c>
      <c r="AU182" s="226" t="s">
        <v>83</v>
      </c>
      <c r="AY182" s="18" t="s">
        <v>175</v>
      </c>
      <c r="BE182" s="227">
        <f>IF(N182="základní",J182,0)</f>
        <v>0</v>
      </c>
      <c r="BF182" s="227">
        <f>IF(N182="snížená",J182,0)</f>
        <v>0</v>
      </c>
      <c r="BG182" s="227">
        <f>IF(N182="zákl. přenesená",J182,0)</f>
        <v>0</v>
      </c>
      <c r="BH182" s="227">
        <f>IF(N182="sníž. přenesená",J182,0)</f>
        <v>0</v>
      </c>
      <c r="BI182" s="227">
        <f>IF(N182="nulová",J182,0)</f>
        <v>0</v>
      </c>
      <c r="BJ182" s="18" t="s">
        <v>81</v>
      </c>
      <c r="BK182" s="227">
        <f>ROUND(I182*H182,2)</f>
        <v>0</v>
      </c>
      <c r="BL182" s="18" t="s">
        <v>181</v>
      </c>
      <c r="BM182" s="226" t="s">
        <v>320</v>
      </c>
    </row>
    <row r="183" spans="1:47" s="2" customFormat="1" ht="12">
      <c r="A183" s="39"/>
      <c r="B183" s="40"/>
      <c r="C183" s="41"/>
      <c r="D183" s="228" t="s">
        <v>183</v>
      </c>
      <c r="E183" s="41"/>
      <c r="F183" s="229" t="s">
        <v>321</v>
      </c>
      <c r="G183" s="41"/>
      <c r="H183" s="41"/>
      <c r="I183" s="230"/>
      <c r="J183" s="41"/>
      <c r="K183" s="41"/>
      <c r="L183" s="45"/>
      <c r="M183" s="231"/>
      <c r="N183" s="232"/>
      <c r="O183" s="85"/>
      <c r="P183" s="85"/>
      <c r="Q183" s="85"/>
      <c r="R183" s="85"/>
      <c r="S183" s="85"/>
      <c r="T183" s="86"/>
      <c r="U183" s="39"/>
      <c r="V183" s="39"/>
      <c r="W183" s="39"/>
      <c r="X183" s="39"/>
      <c r="Y183" s="39"/>
      <c r="Z183" s="39"/>
      <c r="AA183" s="39"/>
      <c r="AB183" s="39"/>
      <c r="AC183" s="39"/>
      <c r="AD183" s="39"/>
      <c r="AE183" s="39"/>
      <c r="AT183" s="18" t="s">
        <v>183</v>
      </c>
      <c r="AU183" s="18" t="s">
        <v>83</v>
      </c>
    </row>
    <row r="184" spans="1:47" s="2" customFormat="1" ht="12">
      <c r="A184" s="39"/>
      <c r="B184" s="40"/>
      <c r="C184" s="41"/>
      <c r="D184" s="235" t="s">
        <v>203</v>
      </c>
      <c r="E184" s="41"/>
      <c r="F184" s="256" t="s">
        <v>322</v>
      </c>
      <c r="G184" s="41"/>
      <c r="H184" s="41"/>
      <c r="I184" s="230"/>
      <c r="J184" s="41"/>
      <c r="K184" s="41"/>
      <c r="L184" s="45"/>
      <c r="M184" s="231"/>
      <c r="N184" s="232"/>
      <c r="O184" s="85"/>
      <c r="P184" s="85"/>
      <c r="Q184" s="85"/>
      <c r="R184" s="85"/>
      <c r="S184" s="85"/>
      <c r="T184" s="86"/>
      <c r="U184" s="39"/>
      <c r="V184" s="39"/>
      <c r="W184" s="39"/>
      <c r="X184" s="39"/>
      <c r="Y184" s="39"/>
      <c r="Z184" s="39"/>
      <c r="AA184" s="39"/>
      <c r="AB184" s="39"/>
      <c r="AC184" s="39"/>
      <c r="AD184" s="39"/>
      <c r="AE184" s="39"/>
      <c r="AT184" s="18" t="s">
        <v>203</v>
      </c>
      <c r="AU184" s="18" t="s">
        <v>83</v>
      </c>
    </row>
    <row r="185" spans="1:65" s="2" customFormat="1" ht="37.8" customHeight="1">
      <c r="A185" s="39"/>
      <c r="B185" s="40"/>
      <c r="C185" s="214" t="s">
        <v>323</v>
      </c>
      <c r="D185" s="214" t="s">
        <v>177</v>
      </c>
      <c r="E185" s="215" t="s">
        <v>324</v>
      </c>
      <c r="F185" s="216" t="s">
        <v>325</v>
      </c>
      <c r="G185" s="217" t="s">
        <v>180</v>
      </c>
      <c r="H185" s="218">
        <v>804</v>
      </c>
      <c r="I185" s="219"/>
      <c r="J185" s="220">
        <f>ROUND(I185*H185,2)</f>
        <v>0</v>
      </c>
      <c r="K185" s="221"/>
      <c r="L185" s="45"/>
      <c r="M185" s="222" t="s">
        <v>19</v>
      </c>
      <c r="N185" s="223" t="s">
        <v>44</v>
      </c>
      <c r="O185" s="85"/>
      <c r="P185" s="224">
        <f>O185*H185</f>
        <v>0</v>
      </c>
      <c r="Q185" s="224">
        <v>0</v>
      </c>
      <c r="R185" s="224">
        <f>Q185*H185</f>
        <v>0</v>
      </c>
      <c r="S185" s="224">
        <v>0</v>
      </c>
      <c r="T185" s="225">
        <f>S185*H185</f>
        <v>0</v>
      </c>
      <c r="U185" s="39"/>
      <c r="V185" s="39"/>
      <c r="W185" s="39"/>
      <c r="X185" s="39"/>
      <c r="Y185" s="39"/>
      <c r="Z185" s="39"/>
      <c r="AA185" s="39"/>
      <c r="AB185" s="39"/>
      <c r="AC185" s="39"/>
      <c r="AD185" s="39"/>
      <c r="AE185" s="39"/>
      <c r="AR185" s="226" t="s">
        <v>181</v>
      </c>
      <c r="AT185" s="226" t="s">
        <v>177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326</v>
      </c>
    </row>
    <row r="186" spans="1:47" s="2" customFormat="1" ht="12">
      <c r="A186" s="39"/>
      <c r="B186" s="40"/>
      <c r="C186" s="41"/>
      <c r="D186" s="228" t="s">
        <v>183</v>
      </c>
      <c r="E186" s="41"/>
      <c r="F186" s="229" t="s">
        <v>327</v>
      </c>
      <c r="G186" s="41"/>
      <c r="H186" s="41"/>
      <c r="I186" s="230"/>
      <c r="J186" s="41"/>
      <c r="K186" s="41"/>
      <c r="L186" s="45"/>
      <c r="M186" s="231"/>
      <c r="N186" s="232"/>
      <c r="O186" s="85"/>
      <c r="P186" s="85"/>
      <c r="Q186" s="85"/>
      <c r="R186" s="85"/>
      <c r="S186" s="85"/>
      <c r="T186" s="86"/>
      <c r="U186" s="39"/>
      <c r="V186" s="39"/>
      <c r="W186" s="39"/>
      <c r="X186" s="39"/>
      <c r="Y186" s="39"/>
      <c r="Z186" s="39"/>
      <c r="AA186" s="39"/>
      <c r="AB186" s="39"/>
      <c r="AC186" s="39"/>
      <c r="AD186" s="39"/>
      <c r="AE186" s="39"/>
      <c r="AT186" s="18" t="s">
        <v>183</v>
      </c>
      <c r="AU186" s="18" t="s">
        <v>83</v>
      </c>
    </row>
    <row r="187" spans="1:65" s="2" customFormat="1" ht="37.8" customHeight="1">
      <c r="A187" s="39"/>
      <c r="B187" s="40"/>
      <c r="C187" s="214" t="s">
        <v>7</v>
      </c>
      <c r="D187" s="214" t="s">
        <v>177</v>
      </c>
      <c r="E187" s="215" t="s">
        <v>328</v>
      </c>
      <c r="F187" s="216" t="s">
        <v>329</v>
      </c>
      <c r="G187" s="217" t="s">
        <v>180</v>
      </c>
      <c r="H187" s="218">
        <v>804</v>
      </c>
      <c r="I187" s="219"/>
      <c r="J187" s="220">
        <f>ROUND(I187*H187,2)</f>
        <v>0</v>
      </c>
      <c r="K187" s="221"/>
      <c r="L187" s="45"/>
      <c r="M187" s="222" t="s">
        <v>19</v>
      </c>
      <c r="N187" s="223" t="s">
        <v>44</v>
      </c>
      <c r="O187" s="85"/>
      <c r="P187" s="224">
        <f>O187*H187</f>
        <v>0</v>
      </c>
      <c r="Q187" s="224">
        <v>0</v>
      </c>
      <c r="R187" s="224">
        <f>Q187*H187</f>
        <v>0</v>
      </c>
      <c r="S187" s="224">
        <v>0</v>
      </c>
      <c r="T187" s="225">
        <f>S187*H187</f>
        <v>0</v>
      </c>
      <c r="U187" s="39"/>
      <c r="V187" s="39"/>
      <c r="W187" s="39"/>
      <c r="X187" s="39"/>
      <c r="Y187" s="39"/>
      <c r="Z187" s="39"/>
      <c r="AA187" s="39"/>
      <c r="AB187" s="39"/>
      <c r="AC187" s="39"/>
      <c r="AD187" s="39"/>
      <c r="AE187" s="39"/>
      <c r="AR187" s="226" t="s">
        <v>181</v>
      </c>
      <c r="AT187" s="226" t="s">
        <v>177</v>
      </c>
      <c r="AU187" s="226" t="s">
        <v>83</v>
      </c>
      <c r="AY187" s="18" t="s">
        <v>175</v>
      </c>
      <c r="BE187" s="227">
        <f>IF(N187="základní",J187,0)</f>
        <v>0</v>
      </c>
      <c r="BF187" s="227">
        <f>IF(N187="snížená",J187,0)</f>
        <v>0</v>
      </c>
      <c r="BG187" s="227">
        <f>IF(N187="zákl. přenesená",J187,0)</f>
        <v>0</v>
      </c>
      <c r="BH187" s="227">
        <f>IF(N187="sníž. přenesená",J187,0)</f>
        <v>0</v>
      </c>
      <c r="BI187" s="227">
        <f>IF(N187="nulová",J187,0)</f>
        <v>0</v>
      </c>
      <c r="BJ187" s="18" t="s">
        <v>81</v>
      </c>
      <c r="BK187" s="227">
        <f>ROUND(I187*H187,2)</f>
        <v>0</v>
      </c>
      <c r="BL187" s="18" t="s">
        <v>181</v>
      </c>
      <c r="BM187" s="226" t="s">
        <v>330</v>
      </c>
    </row>
    <row r="188" spans="1:47" s="2" customFormat="1" ht="12">
      <c r="A188" s="39"/>
      <c r="B188" s="40"/>
      <c r="C188" s="41"/>
      <c r="D188" s="228" t="s">
        <v>183</v>
      </c>
      <c r="E188" s="41"/>
      <c r="F188" s="229" t="s">
        <v>331</v>
      </c>
      <c r="G188" s="41"/>
      <c r="H188" s="41"/>
      <c r="I188" s="230"/>
      <c r="J188" s="41"/>
      <c r="K188" s="41"/>
      <c r="L188" s="45"/>
      <c r="M188" s="231"/>
      <c r="N188" s="232"/>
      <c r="O188" s="85"/>
      <c r="P188" s="85"/>
      <c r="Q188" s="85"/>
      <c r="R188" s="85"/>
      <c r="S188" s="85"/>
      <c r="T188" s="86"/>
      <c r="U188" s="39"/>
      <c r="V188" s="39"/>
      <c r="W188" s="39"/>
      <c r="X188" s="39"/>
      <c r="Y188" s="39"/>
      <c r="Z188" s="39"/>
      <c r="AA188" s="39"/>
      <c r="AB188" s="39"/>
      <c r="AC188" s="39"/>
      <c r="AD188" s="39"/>
      <c r="AE188" s="39"/>
      <c r="AT188" s="18" t="s">
        <v>183</v>
      </c>
      <c r="AU188" s="18" t="s">
        <v>83</v>
      </c>
    </row>
    <row r="189" spans="1:65" s="2" customFormat="1" ht="16.5" customHeight="1">
      <c r="A189" s="39"/>
      <c r="B189" s="40"/>
      <c r="C189" s="267" t="s">
        <v>332</v>
      </c>
      <c r="D189" s="267" t="s">
        <v>307</v>
      </c>
      <c r="E189" s="268" t="s">
        <v>333</v>
      </c>
      <c r="F189" s="269" t="s">
        <v>334</v>
      </c>
      <c r="G189" s="270" t="s">
        <v>335</v>
      </c>
      <c r="H189" s="271">
        <v>16.08</v>
      </c>
      <c r="I189" s="272"/>
      <c r="J189" s="273">
        <f>ROUND(I189*H189,2)</f>
        <v>0</v>
      </c>
      <c r="K189" s="274"/>
      <c r="L189" s="275"/>
      <c r="M189" s="276" t="s">
        <v>19</v>
      </c>
      <c r="N189" s="277" t="s">
        <v>44</v>
      </c>
      <c r="O189" s="85"/>
      <c r="P189" s="224">
        <f>O189*H189</f>
        <v>0</v>
      </c>
      <c r="Q189" s="224">
        <v>0.001</v>
      </c>
      <c r="R189" s="224">
        <f>Q189*H189</f>
        <v>0.016079999999999997</v>
      </c>
      <c r="S189" s="224">
        <v>0</v>
      </c>
      <c r="T189" s="225">
        <f>S189*H189</f>
        <v>0</v>
      </c>
      <c r="U189" s="39"/>
      <c r="V189" s="39"/>
      <c r="W189" s="39"/>
      <c r="X189" s="39"/>
      <c r="Y189" s="39"/>
      <c r="Z189" s="39"/>
      <c r="AA189" s="39"/>
      <c r="AB189" s="39"/>
      <c r="AC189" s="39"/>
      <c r="AD189" s="39"/>
      <c r="AE189" s="39"/>
      <c r="AR189" s="226" t="s">
        <v>239</v>
      </c>
      <c r="AT189" s="226" t="s">
        <v>307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336</v>
      </c>
    </row>
    <row r="190" spans="1:51" s="13" customFormat="1" ht="12">
      <c r="A190" s="13"/>
      <c r="B190" s="233"/>
      <c r="C190" s="234"/>
      <c r="D190" s="235" t="s">
        <v>189</v>
      </c>
      <c r="E190" s="234"/>
      <c r="F190" s="237" t="s">
        <v>337</v>
      </c>
      <c r="G190" s="234"/>
      <c r="H190" s="238">
        <v>16.08</v>
      </c>
      <c r="I190" s="239"/>
      <c r="J190" s="234"/>
      <c r="K190" s="234"/>
      <c r="L190" s="240"/>
      <c r="M190" s="241"/>
      <c r="N190" s="242"/>
      <c r="O190" s="242"/>
      <c r="P190" s="242"/>
      <c r="Q190" s="242"/>
      <c r="R190" s="242"/>
      <c r="S190" s="242"/>
      <c r="T190" s="243"/>
      <c r="U190" s="13"/>
      <c r="V190" s="13"/>
      <c r="W190" s="13"/>
      <c r="X190" s="13"/>
      <c r="Y190" s="13"/>
      <c r="Z190" s="13"/>
      <c r="AA190" s="13"/>
      <c r="AB190" s="13"/>
      <c r="AC190" s="13"/>
      <c r="AD190" s="13"/>
      <c r="AE190" s="13"/>
      <c r="AT190" s="244" t="s">
        <v>189</v>
      </c>
      <c r="AU190" s="244" t="s">
        <v>83</v>
      </c>
      <c r="AV190" s="13" t="s">
        <v>83</v>
      </c>
      <c r="AW190" s="13" t="s">
        <v>4</v>
      </c>
      <c r="AX190" s="13" t="s">
        <v>81</v>
      </c>
      <c r="AY190" s="244" t="s">
        <v>175</v>
      </c>
    </row>
    <row r="191" spans="1:63" s="12" customFormat="1" ht="22.8" customHeight="1">
      <c r="A191" s="12"/>
      <c r="B191" s="198"/>
      <c r="C191" s="199"/>
      <c r="D191" s="200" t="s">
        <v>72</v>
      </c>
      <c r="E191" s="212" t="s">
        <v>83</v>
      </c>
      <c r="F191" s="212" t="s">
        <v>338</v>
      </c>
      <c r="G191" s="199"/>
      <c r="H191" s="199"/>
      <c r="I191" s="202"/>
      <c r="J191" s="213">
        <f>BK191</f>
        <v>0</v>
      </c>
      <c r="K191" s="199"/>
      <c r="L191" s="204"/>
      <c r="M191" s="205"/>
      <c r="N191" s="206"/>
      <c r="O191" s="206"/>
      <c r="P191" s="207">
        <f>SUM(P192:P196)</f>
        <v>0</v>
      </c>
      <c r="Q191" s="206"/>
      <c r="R191" s="207">
        <f>SUM(R192:R196)</f>
        <v>23.8024648</v>
      </c>
      <c r="S191" s="206"/>
      <c r="T191" s="208">
        <f>SUM(T192:T196)</f>
        <v>0</v>
      </c>
      <c r="U191" s="12"/>
      <c r="V191" s="12"/>
      <c r="W191" s="12"/>
      <c r="X191" s="12"/>
      <c r="Y191" s="12"/>
      <c r="Z191" s="12"/>
      <c r="AA191" s="12"/>
      <c r="AB191" s="12"/>
      <c r="AC191" s="12"/>
      <c r="AD191" s="12"/>
      <c r="AE191" s="12"/>
      <c r="AR191" s="209" t="s">
        <v>81</v>
      </c>
      <c r="AT191" s="210" t="s">
        <v>72</v>
      </c>
      <c r="AU191" s="210" t="s">
        <v>81</v>
      </c>
      <c r="AY191" s="209" t="s">
        <v>175</v>
      </c>
      <c r="BK191" s="211">
        <f>SUM(BK192:BK196)</f>
        <v>0</v>
      </c>
    </row>
    <row r="192" spans="1:65" s="2" customFormat="1" ht="55.5" customHeight="1">
      <c r="A192" s="39"/>
      <c r="B192" s="40"/>
      <c r="C192" s="214" t="s">
        <v>339</v>
      </c>
      <c r="D192" s="214" t="s">
        <v>177</v>
      </c>
      <c r="E192" s="215" t="s">
        <v>340</v>
      </c>
      <c r="F192" s="216" t="s">
        <v>341</v>
      </c>
      <c r="G192" s="217" t="s">
        <v>342</v>
      </c>
      <c r="H192" s="218">
        <v>116.24</v>
      </c>
      <c r="I192" s="219"/>
      <c r="J192" s="220">
        <f>ROUND(I192*H192,2)</f>
        <v>0</v>
      </c>
      <c r="K192" s="221"/>
      <c r="L192" s="45"/>
      <c r="M192" s="222" t="s">
        <v>19</v>
      </c>
      <c r="N192" s="223" t="s">
        <v>44</v>
      </c>
      <c r="O192" s="85"/>
      <c r="P192" s="224">
        <f>O192*H192</f>
        <v>0</v>
      </c>
      <c r="Q192" s="224">
        <v>0.20477</v>
      </c>
      <c r="R192" s="224">
        <f>Q192*H192</f>
        <v>23.8024648</v>
      </c>
      <c r="S192" s="224">
        <v>0</v>
      </c>
      <c r="T192" s="225">
        <f>S192*H192</f>
        <v>0</v>
      </c>
      <c r="U192" s="39"/>
      <c r="V192" s="39"/>
      <c r="W192" s="39"/>
      <c r="X192" s="39"/>
      <c r="Y192" s="39"/>
      <c r="Z192" s="39"/>
      <c r="AA192" s="39"/>
      <c r="AB192" s="39"/>
      <c r="AC192" s="39"/>
      <c r="AD192" s="39"/>
      <c r="AE192" s="39"/>
      <c r="AR192" s="226" t="s">
        <v>181</v>
      </c>
      <c r="AT192" s="226" t="s">
        <v>177</v>
      </c>
      <c r="AU192" s="226" t="s">
        <v>83</v>
      </c>
      <c r="AY192" s="18" t="s">
        <v>175</v>
      </c>
      <c r="BE192" s="227">
        <f>IF(N192="základní",J192,0)</f>
        <v>0</v>
      </c>
      <c r="BF192" s="227">
        <f>IF(N192="snížená",J192,0)</f>
        <v>0</v>
      </c>
      <c r="BG192" s="227">
        <f>IF(N192="zákl. přenesená",J192,0)</f>
        <v>0</v>
      </c>
      <c r="BH192" s="227">
        <f>IF(N192="sníž. přenesená",J192,0)</f>
        <v>0</v>
      </c>
      <c r="BI192" s="227">
        <f>IF(N192="nulová",J192,0)</f>
        <v>0</v>
      </c>
      <c r="BJ192" s="18" t="s">
        <v>81</v>
      </c>
      <c r="BK192" s="227">
        <f>ROUND(I192*H192,2)</f>
        <v>0</v>
      </c>
      <c r="BL192" s="18" t="s">
        <v>181</v>
      </c>
      <c r="BM192" s="226" t="s">
        <v>343</v>
      </c>
    </row>
    <row r="193" spans="1:47" s="2" customFormat="1" ht="12">
      <c r="A193" s="39"/>
      <c r="B193" s="40"/>
      <c r="C193" s="41"/>
      <c r="D193" s="228" t="s">
        <v>183</v>
      </c>
      <c r="E193" s="41"/>
      <c r="F193" s="229" t="s">
        <v>344</v>
      </c>
      <c r="G193" s="41"/>
      <c r="H193" s="41"/>
      <c r="I193" s="230"/>
      <c r="J193" s="41"/>
      <c r="K193" s="41"/>
      <c r="L193" s="45"/>
      <c r="M193" s="231"/>
      <c r="N193" s="232"/>
      <c r="O193" s="85"/>
      <c r="P193" s="85"/>
      <c r="Q193" s="85"/>
      <c r="R193" s="85"/>
      <c r="S193" s="85"/>
      <c r="T193" s="86"/>
      <c r="U193" s="39"/>
      <c r="V193" s="39"/>
      <c r="W193" s="39"/>
      <c r="X193" s="39"/>
      <c r="Y193" s="39"/>
      <c r="Z193" s="39"/>
      <c r="AA193" s="39"/>
      <c r="AB193" s="39"/>
      <c r="AC193" s="39"/>
      <c r="AD193" s="39"/>
      <c r="AE193" s="39"/>
      <c r="AT193" s="18" t="s">
        <v>183</v>
      </c>
      <c r="AU193" s="18" t="s">
        <v>83</v>
      </c>
    </row>
    <row r="194" spans="1:51" s="13" customFormat="1" ht="12">
      <c r="A194" s="13"/>
      <c r="B194" s="233"/>
      <c r="C194" s="234"/>
      <c r="D194" s="235" t="s">
        <v>189</v>
      </c>
      <c r="E194" s="236" t="s">
        <v>19</v>
      </c>
      <c r="F194" s="237" t="s">
        <v>345</v>
      </c>
      <c r="G194" s="234"/>
      <c r="H194" s="238">
        <v>88.38</v>
      </c>
      <c r="I194" s="239"/>
      <c r="J194" s="234"/>
      <c r="K194" s="234"/>
      <c r="L194" s="240"/>
      <c r="M194" s="241"/>
      <c r="N194" s="242"/>
      <c r="O194" s="242"/>
      <c r="P194" s="242"/>
      <c r="Q194" s="242"/>
      <c r="R194" s="242"/>
      <c r="S194" s="242"/>
      <c r="T194" s="243"/>
      <c r="U194" s="13"/>
      <c r="V194" s="13"/>
      <c r="W194" s="13"/>
      <c r="X194" s="13"/>
      <c r="Y194" s="13"/>
      <c r="Z194" s="13"/>
      <c r="AA194" s="13"/>
      <c r="AB194" s="13"/>
      <c r="AC194" s="13"/>
      <c r="AD194" s="13"/>
      <c r="AE194" s="13"/>
      <c r="AT194" s="244" t="s">
        <v>189</v>
      </c>
      <c r="AU194" s="244" t="s">
        <v>83</v>
      </c>
      <c r="AV194" s="13" t="s">
        <v>83</v>
      </c>
      <c r="AW194" s="13" t="s">
        <v>35</v>
      </c>
      <c r="AX194" s="13" t="s">
        <v>73</v>
      </c>
      <c r="AY194" s="244" t="s">
        <v>175</v>
      </c>
    </row>
    <row r="195" spans="1:51" s="13" customFormat="1" ht="12">
      <c r="A195" s="13"/>
      <c r="B195" s="233"/>
      <c r="C195" s="234"/>
      <c r="D195" s="235" t="s">
        <v>189</v>
      </c>
      <c r="E195" s="236" t="s">
        <v>19</v>
      </c>
      <c r="F195" s="237" t="s">
        <v>346</v>
      </c>
      <c r="G195" s="234"/>
      <c r="H195" s="238">
        <v>27.86</v>
      </c>
      <c r="I195" s="239"/>
      <c r="J195" s="234"/>
      <c r="K195" s="234"/>
      <c r="L195" s="240"/>
      <c r="M195" s="241"/>
      <c r="N195" s="242"/>
      <c r="O195" s="242"/>
      <c r="P195" s="242"/>
      <c r="Q195" s="242"/>
      <c r="R195" s="242"/>
      <c r="S195" s="242"/>
      <c r="T195" s="243"/>
      <c r="U195" s="13"/>
      <c r="V195" s="13"/>
      <c r="W195" s="13"/>
      <c r="X195" s="13"/>
      <c r="Y195" s="13"/>
      <c r="Z195" s="13"/>
      <c r="AA195" s="13"/>
      <c r="AB195" s="13"/>
      <c r="AC195" s="13"/>
      <c r="AD195" s="13"/>
      <c r="AE195" s="13"/>
      <c r="AT195" s="244" t="s">
        <v>189</v>
      </c>
      <c r="AU195" s="244" t="s">
        <v>83</v>
      </c>
      <c r="AV195" s="13" t="s">
        <v>83</v>
      </c>
      <c r="AW195" s="13" t="s">
        <v>35</v>
      </c>
      <c r="AX195" s="13" t="s">
        <v>73</v>
      </c>
      <c r="AY195" s="244" t="s">
        <v>175</v>
      </c>
    </row>
    <row r="196" spans="1:51" s="14" customFormat="1" ht="12">
      <c r="A196" s="14"/>
      <c r="B196" s="245"/>
      <c r="C196" s="246"/>
      <c r="D196" s="235" t="s">
        <v>189</v>
      </c>
      <c r="E196" s="247" t="s">
        <v>19</v>
      </c>
      <c r="F196" s="248" t="s">
        <v>198</v>
      </c>
      <c r="G196" s="246"/>
      <c r="H196" s="249">
        <v>116.24</v>
      </c>
      <c r="I196" s="250"/>
      <c r="J196" s="246"/>
      <c r="K196" s="246"/>
      <c r="L196" s="251"/>
      <c r="M196" s="252"/>
      <c r="N196" s="253"/>
      <c r="O196" s="253"/>
      <c r="P196" s="253"/>
      <c r="Q196" s="253"/>
      <c r="R196" s="253"/>
      <c r="S196" s="253"/>
      <c r="T196" s="254"/>
      <c r="U196" s="14"/>
      <c r="V196" s="14"/>
      <c r="W196" s="14"/>
      <c r="X196" s="14"/>
      <c r="Y196" s="14"/>
      <c r="Z196" s="14"/>
      <c r="AA196" s="14"/>
      <c r="AB196" s="14"/>
      <c r="AC196" s="14"/>
      <c r="AD196" s="14"/>
      <c r="AE196" s="14"/>
      <c r="AT196" s="255" t="s">
        <v>189</v>
      </c>
      <c r="AU196" s="255" t="s">
        <v>83</v>
      </c>
      <c r="AV196" s="14" t="s">
        <v>181</v>
      </c>
      <c r="AW196" s="14" t="s">
        <v>35</v>
      </c>
      <c r="AX196" s="14" t="s">
        <v>81</v>
      </c>
      <c r="AY196" s="255" t="s">
        <v>175</v>
      </c>
    </row>
    <row r="197" spans="1:63" s="12" customFormat="1" ht="22.8" customHeight="1">
      <c r="A197" s="12"/>
      <c r="B197" s="198"/>
      <c r="C197" s="199"/>
      <c r="D197" s="200" t="s">
        <v>72</v>
      </c>
      <c r="E197" s="212" t="s">
        <v>181</v>
      </c>
      <c r="F197" s="212" t="s">
        <v>347</v>
      </c>
      <c r="G197" s="199"/>
      <c r="H197" s="199"/>
      <c r="I197" s="202"/>
      <c r="J197" s="213">
        <f>BK197</f>
        <v>0</v>
      </c>
      <c r="K197" s="199"/>
      <c r="L197" s="204"/>
      <c r="M197" s="205"/>
      <c r="N197" s="206"/>
      <c r="O197" s="206"/>
      <c r="P197" s="207">
        <f>SUM(P198:P214)</f>
        <v>0</v>
      </c>
      <c r="Q197" s="206"/>
      <c r="R197" s="207">
        <f>SUM(R198:R214)</f>
        <v>4.8233143</v>
      </c>
      <c r="S197" s="206"/>
      <c r="T197" s="208">
        <f>SUM(T198:T214)</f>
        <v>0</v>
      </c>
      <c r="U197" s="12"/>
      <c r="V197" s="12"/>
      <c r="W197" s="12"/>
      <c r="X197" s="12"/>
      <c r="Y197" s="12"/>
      <c r="Z197" s="12"/>
      <c r="AA197" s="12"/>
      <c r="AB197" s="12"/>
      <c r="AC197" s="12"/>
      <c r="AD197" s="12"/>
      <c r="AE197" s="12"/>
      <c r="AR197" s="209" t="s">
        <v>81</v>
      </c>
      <c r="AT197" s="210" t="s">
        <v>72</v>
      </c>
      <c r="AU197" s="210" t="s">
        <v>81</v>
      </c>
      <c r="AY197" s="209" t="s">
        <v>175</v>
      </c>
      <c r="BK197" s="211">
        <f>SUM(BK198:BK214)</f>
        <v>0</v>
      </c>
    </row>
    <row r="198" spans="1:65" s="2" customFormat="1" ht="33" customHeight="1">
      <c r="A198" s="39"/>
      <c r="B198" s="40"/>
      <c r="C198" s="214" t="s">
        <v>348</v>
      </c>
      <c r="D198" s="214" t="s">
        <v>177</v>
      </c>
      <c r="E198" s="215" t="s">
        <v>349</v>
      </c>
      <c r="F198" s="216" t="s">
        <v>350</v>
      </c>
      <c r="G198" s="217" t="s">
        <v>215</v>
      </c>
      <c r="H198" s="218">
        <v>0.697</v>
      </c>
      <c r="I198" s="219"/>
      <c r="J198" s="220">
        <f>ROUND(I198*H198,2)</f>
        <v>0</v>
      </c>
      <c r="K198" s="221"/>
      <c r="L198" s="45"/>
      <c r="M198" s="222" t="s">
        <v>19</v>
      </c>
      <c r="N198" s="223" t="s">
        <v>44</v>
      </c>
      <c r="O198" s="85"/>
      <c r="P198" s="224">
        <f>O198*H198</f>
        <v>0</v>
      </c>
      <c r="Q198" s="224">
        <v>0</v>
      </c>
      <c r="R198" s="224">
        <f>Q198*H198</f>
        <v>0</v>
      </c>
      <c r="S198" s="224">
        <v>0</v>
      </c>
      <c r="T198" s="225">
        <f>S198*H198</f>
        <v>0</v>
      </c>
      <c r="U198" s="39"/>
      <c r="V198" s="39"/>
      <c r="W198" s="39"/>
      <c r="X198" s="39"/>
      <c r="Y198" s="39"/>
      <c r="Z198" s="39"/>
      <c r="AA198" s="39"/>
      <c r="AB198" s="39"/>
      <c r="AC198" s="39"/>
      <c r="AD198" s="39"/>
      <c r="AE198" s="39"/>
      <c r="AR198" s="226" t="s">
        <v>181</v>
      </c>
      <c r="AT198" s="226" t="s">
        <v>177</v>
      </c>
      <c r="AU198" s="226" t="s">
        <v>83</v>
      </c>
      <c r="AY198" s="18" t="s">
        <v>175</v>
      </c>
      <c r="BE198" s="227">
        <f>IF(N198="základní",J198,0)</f>
        <v>0</v>
      </c>
      <c r="BF198" s="227">
        <f>IF(N198="snížená",J198,0)</f>
        <v>0</v>
      </c>
      <c r="BG198" s="227">
        <f>IF(N198="zákl. přenesená",J198,0)</f>
        <v>0</v>
      </c>
      <c r="BH198" s="227">
        <f>IF(N198="sníž. přenesená",J198,0)</f>
        <v>0</v>
      </c>
      <c r="BI198" s="227">
        <f>IF(N198="nulová",J198,0)</f>
        <v>0</v>
      </c>
      <c r="BJ198" s="18" t="s">
        <v>81</v>
      </c>
      <c r="BK198" s="227">
        <f>ROUND(I198*H198,2)</f>
        <v>0</v>
      </c>
      <c r="BL198" s="18" t="s">
        <v>181</v>
      </c>
      <c r="BM198" s="226" t="s">
        <v>351</v>
      </c>
    </row>
    <row r="199" spans="1:47" s="2" customFormat="1" ht="12">
      <c r="A199" s="39"/>
      <c r="B199" s="40"/>
      <c r="C199" s="41"/>
      <c r="D199" s="228" t="s">
        <v>183</v>
      </c>
      <c r="E199" s="41"/>
      <c r="F199" s="229" t="s">
        <v>352</v>
      </c>
      <c r="G199" s="41"/>
      <c r="H199" s="41"/>
      <c r="I199" s="230"/>
      <c r="J199" s="41"/>
      <c r="K199" s="41"/>
      <c r="L199" s="45"/>
      <c r="M199" s="231"/>
      <c r="N199" s="232"/>
      <c r="O199" s="85"/>
      <c r="P199" s="85"/>
      <c r="Q199" s="85"/>
      <c r="R199" s="85"/>
      <c r="S199" s="85"/>
      <c r="T199" s="86"/>
      <c r="U199" s="39"/>
      <c r="V199" s="39"/>
      <c r="W199" s="39"/>
      <c r="X199" s="39"/>
      <c r="Y199" s="39"/>
      <c r="Z199" s="39"/>
      <c r="AA199" s="39"/>
      <c r="AB199" s="39"/>
      <c r="AC199" s="39"/>
      <c r="AD199" s="39"/>
      <c r="AE199" s="39"/>
      <c r="AT199" s="18" t="s">
        <v>183</v>
      </c>
      <c r="AU199" s="18" t="s">
        <v>83</v>
      </c>
    </row>
    <row r="200" spans="1:51" s="15" customFormat="1" ht="12">
      <c r="A200" s="15"/>
      <c r="B200" s="257"/>
      <c r="C200" s="258"/>
      <c r="D200" s="235" t="s">
        <v>189</v>
      </c>
      <c r="E200" s="259" t="s">
        <v>19</v>
      </c>
      <c r="F200" s="260" t="s">
        <v>353</v>
      </c>
      <c r="G200" s="258"/>
      <c r="H200" s="259" t="s">
        <v>19</v>
      </c>
      <c r="I200" s="261"/>
      <c r="J200" s="258"/>
      <c r="K200" s="258"/>
      <c r="L200" s="262"/>
      <c r="M200" s="263"/>
      <c r="N200" s="264"/>
      <c r="O200" s="264"/>
      <c r="P200" s="264"/>
      <c r="Q200" s="264"/>
      <c r="R200" s="264"/>
      <c r="S200" s="264"/>
      <c r="T200" s="265"/>
      <c r="U200" s="15"/>
      <c r="V200" s="15"/>
      <c r="W200" s="15"/>
      <c r="X200" s="15"/>
      <c r="Y200" s="15"/>
      <c r="Z200" s="15"/>
      <c r="AA200" s="15"/>
      <c r="AB200" s="15"/>
      <c r="AC200" s="15"/>
      <c r="AD200" s="15"/>
      <c r="AE200" s="15"/>
      <c r="AT200" s="266" t="s">
        <v>189</v>
      </c>
      <c r="AU200" s="266" t="s">
        <v>83</v>
      </c>
      <c r="AV200" s="15" t="s">
        <v>81</v>
      </c>
      <c r="AW200" s="15" t="s">
        <v>35</v>
      </c>
      <c r="AX200" s="15" t="s">
        <v>73</v>
      </c>
      <c r="AY200" s="266" t="s">
        <v>175</v>
      </c>
    </row>
    <row r="201" spans="1:51" s="13" customFormat="1" ht="12">
      <c r="A201" s="13"/>
      <c r="B201" s="233"/>
      <c r="C201" s="234"/>
      <c r="D201" s="235" t="s">
        <v>189</v>
      </c>
      <c r="E201" s="236" t="s">
        <v>19</v>
      </c>
      <c r="F201" s="237" t="s">
        <v>354</v>
      </c>
      <c r="G201" s="234"/>
      <c r="H201" s="238">
        <v>0.697</v>
      </c>
      <c r="I201" s="239"/>
      <c r="J201" s="234"/>
      <c r="K201" s="234"/>
      <c r="L201" s="240"/>
      <c r="M201" s="241"/>
      <c r="N201" s="242"/>
      <c r="O201" s="242"/>
      <c r="P201" s="242"/>
      <c r="Q201" s="242"/>
      <c r="R201" s="242"/>
      <c r="S201" s="242"/>
      <c r="T201" s="243"/>
      <c r="U201" s="13"/>
      <c r="V201" s="13"/>
      <c r="W201" s="13"/>
      <c r="X201" s="13"/>
      <c r="Y201" s="13"/>
      <c r="Z201" s="13"/>
      <c r="AA201" s="13"/>
      <c r="AB201" s="13"/>
      <c r="AC201" s="13"/>
      <c r="AD201" s="13"/>
      <c r="AE201" s="13"/>
      <c r="AT201" s="244" t="s">
        <v>189</v>
      </c>
      <c r="AU201" s="244" t="s">
        <v>83</v>
      </c>
      <c r="AV201" s="13" t="s">
        <v>83</v>
      </c>
      <c r="AW201" s="13" t="s">
        <v>35</v>
      </c>
      <c r="AX201" s="13" t="s">
        <v>81</v>
      </c>
      <c r="AY201" s="244" t="s">
        <v>175</v>
      </c>
    </row>
    <row r="202" spans="1:65" s="2" customFormat="1" ht="33" customHeight="1">
      <c r="A202" s="39"/>
      <c r="B202" s="40"/>
      <c r="C202" s="214" t="s">
        <v>355</v>
      </c>
      <c r="D202" s="214" t="s">
        <v>177</v>
      </c>
      <c r="E202" s="215" t="s">
        <v>356</v>
      </c>
      <c r="F202" s="216" t="s">
        <v>357</v>
      </c>
      <c r="G202" s="217" t="s">
        <v>358</v>
      </c>
      <c r="H202" s="218">
        <v>20</v>
      </c>
      <c r="I202" s="219"/>
      <c r="J202" s="220">
        <f>ROUND(I202*H202,2)</f>
        <v>0</v>
      </c>
      <c r="K202" s="221"/>
      <c r="L202" s="45"/>
      <c r="M202" s="222" t="s">
        <v>19</v>
      </c>
      <c r="N202" s="223" t="s">
        <v>44</v>
      </c>
      <c r="O202" s="85"/>
      <c r="P202" s="224">
        <f>O202*H202</f>
        <v>0</v>
      </c>
      <c r="Q202" s="224">
        <v>0.00165</v>
      </c>
      <c r="R202" s="224">
        <f>Q202*H202</f>
        <v>0.033</v>
      </c>
      <c r="S202" s="224">
        <v>0</v>
      </c>
      <c r="T202" s="225">
        <f>S202*H202</f>
        <v>0</v>
      </c>
      <c r="U202" s="39"/>
      <c r="V202" s="39"/>
      <c r="W202" s="39"/>
      <c r="X202" s="39"/>
      <c r="Y202" s="39"/>
      <c r="Z202" s="39"/>
      <c r="AA202" s="39"/>
      <c r="AB202" s="39"/>
      <c r="AC202" s="39"/>
      <c r="AD202" s="39"/>
      <c r="AE202" s="39"/>
      <c r="AR202" s="226" t="s">
        <v>181</v>
      </c>
      <c r="AT202" s="226" t="s">
        <v>177</v>
      </c>
      <c r="AU202" s="226" t="s">
        <v>83</v>
      </c>
      <c r="AY202" s="18" t="s">
        <v>175</v>
      </c>
      <c r="BE202" s="227">
        <f>IF(N202="základní",J202,0)</f>
        <v>0</v>
      </c>
      <c r="BF202" s="227">
        <f>IF(N202="snížená",J202,0)</f>
        <v>0</v>
      </c>
      <c r="BG202" s="227">
        <f>IF(N202="zákl. přenesená",J202,0)</f>
        <v>0</v>
      </c>
      <c r="BH202" s="227">
        <f>IF(N202="sníž. přenesená",J202,0)</f>
        <v>0</v>
      </c>
      <c r="BI202" s="227">
        <f>IF(N202="nulová",J202,0)</f>
        <v>0</v>
      </c>
      <c r="BJ202" s="18" t="s">
        <v>81</v>
      </c>
      <c r="BK202" s="227">
        <f>ROUND(I202*H202,2)</f>
        <v>0</v>
      </c>
      <c r="BL202" s="18" t="s">
        <v>181</v>
      </c>
      <c r="BM202" s="226" t="s">
        <v>359</v>
      </c>
    </row>
    <row r="203" spans="1:47" s="2" customFormat="1" ht="12">
      <c r="A203" s="39"/>
      <c r="B203" s="40"/>
      <c r="C203" s="41"/>
      <c r="D203" s="228" t="s">
        <v>183</v>
      </c>
      <c r="E203" s="41"/>
      <c r="F203" s="229" t="s">
        <v>360</v>
      </c>
      <c r="G203" s="41"/>
      <c r="H203" s="41"/>
      <c r="I203" s="230"/>
      <c r="J203" s="41"/>
      <c r="K203" s="41"/>
      <c r="L203" s="45"/>
      <c r="M203" s="231"/>
      <c r="N203" s="232"/>
      <c r="O203" s="85"/>
      <c r="P203" s="85"/>
      <c r="Q203" s="85"/>
      <c r="R203" s="85"/>
      <c r="S203" s="85"/>
      <c r="T203" s="86"/>
      <c r="U203" s="39"/>
      <c r="V203" s="39"/>
      <c r="W203" s="39"/>
      <c r="X203" s="39"/>
      <c r="Y203" s="39"/>
      <c r="Z203" s="39"/>
      <c r="AA203" s="39"/>
      <c r="AB203" s="39"/>
      <c r="AC203" s="39"/>
      <c r="AD203" s="39"/>
      <c r="AE203" s="39"/>
      <c r="AT203" s="18" t="s">
        <v>183</v>
      </c>
      <c r="AU203" s="18" t="s">
        <v>83</v>
      </c>
    </row>
    <row r="204" spans="1:51" s="13" customFormat="1" ht="12">
      <c r="A204" s="13"/>
      <c r="B204" s="233"/>
      <c r="C204" s="234"/>
      <c r="D204" s="235" t="s">
        <v>189</v>
      </c>
      <c r="E204" s="236" t="s">
        <v>19</v>
      </c>
      <c r="F204" s="237" t="s">
        <v>361</v>
      </c>
      <c r="G204" s="234"/>
      <c r="H204" s="238">
        <v>6</v>
      </c>
      <c r="I204" s="239"/>
      <c r="J204" s="234"/>
      <c r="K204" s="234"/>
      <c r="L204" s="240"/>
      <c r="M204" s="241"/>
      <c r="N204" s="242"/>
      <c r="O204" s="242"/>
      <c r="P204" s="242"/>
      <c r="Q204" s="242"/>
      <c r="R204" s="242"/>
      <c r="S204" s="242"/>
      <c r="T204" s="243"/>
      <c r="U204" s="13"/>
      <c r="V204" s="13"/>
      <c r="W204" s="13"/>
      <c r="X204" s="13"/>
      <c r="Y204" s="13"/>
      <c r="Z204" s="13"/>
      <c r="AA204" s="13"/>
      <c r="AB204" s="13"/>
      <c r="AC204" s="13"/>
      <c r="AD204" s="13"/>
      <c r="AE204" s="13"/>
      <c r="AT204" s="244" t="s">
        <v>189</v>
      </c>
      <c r="AU204" s="244" t="s">
        <v>83</v>
      </c>
      <c r="AV204" s="13" t="s">
        <v>83</v>
      </c>
      <c r="AW204" s="13" t="s">
        <v>35</v>
      </c>
      <c r="AX204" s="13" t="s">
        <v>73</v>
      </c>
      <c r="AY204" s="244" t="s">
        <v>175</v>
      </c>
    </row>
    <row r="205" spans="1:51" s="13" customFormat="1" ht="12">
      <c r="A205" s="13"/>
      <c r="B205" s="233"/>
      <c r="C205" s="234"/>
      <c r="D205" s="235" t="s">
        <v>189</v>
      </c>
      <c r="E205" s="236" t="s">
        <v>19</v>
      </c>
      <c r="F205" s="237" t="s">
        <v>362</v>
      </c>
      <c r="G205" s="234"/>
      <c r="H205" s="238">
        <v>14</v>
      </c>
      <c r="I205" s="239"/>
      <c r="J205" s="234"/>
      <c r="K205" s="234"/>
      <c r="L205" s="240"/>
      <c r="M205" s="241"/>
      <c r="N205" s="242"/>
      <c r="O205" s="242"/>
      <c r="P205" s="242"/>
      <c r="Q205" s="242"/>
      <c r="R205" s="242"/>
      <c r="S205" s="242"/>
      <c r="T205" s="243"/>
      <c r="U205" s="13"/>
      <c r="V205" s="13"/>
      <c r="W205" s="13"/>
      <c r="X205" s="13"/>
      <c r="Y205" s="13"/>
      <c r="Z205" s="13"/>
      <c r="AA205" s="13"/>
      <c r="AB205" s="13"/>
      <c r="AC205" s="13"/>
      <c r="AD205" s="13"/>
      <c r="AE205" s="13"/>
      <c r="AT205" s="244" t="s">
        <v>189</v>
      </c>
      <c r="AU205" s="244" t="s">
        <v>83</v>
      </c>
      <c r="AV205" s="13" t="s">
        <v>83</v>
      </c>
      <c r="AW205" s="13" t="s">
        <v>35</v>
      </c>
      <c r="AX205" s="13" t="s">
        <v>73</v>
      </c>
      <c r="AY205" s="244" t="s">
        <v>175</v>
      </c>
    </row>
    <row r="206" spans="1:51" s="14" customFormat="1" ht="12">
      <c r="A206" s="14"/>
      <c r="B206" s="245"/>
      <c r="C206" s="246"/>
      <c r="D206" s="235" t="s">
        <v>189</v>
      </c>
      <c r="E206" s="247" t="s">
        <v>19</v>
      </c>
      <c r="F206" s="248" t="s">
        <v>198</v>
      </c>
      <c r="G206" s="246"/>
      <c r="H206" s="249">
        <v>20</v>
      </c>
      <c r="I206" s="250"/>
      <c r="J206" s="246"/>
      <c r="K206" s="246"/>
      <c r="L206" s="251"/>
      <c r="M206" s="252"/>
      <c r="N206" s="253"/>
      <c r="O206" s="253"/>
      <c r="P206" s="253"/>
      <c r="Q206" s="253"/>
      <c r="R206" s="253"/>
      <c r="S206" s="253"/>
      <c r="T206" s="254"/>
      <c r="U206" s="14"/>
      <c r="V206" s="14"/>
      <c r="W206" s="14"/>
      <c r="X206" s="14"/>
      <c r="Y206" s="14"/>
      <c r="Z206" s="14"/>
      <c r="AA206" s="14"/>
      <c r="AB206" s="14"/>
      <c r="AC206" s="14"/>
      <c r="AD206" s="14"/>
      <c r="AE206" s="14"/>
      <c r="AT206" s="255" t="s">
        <v>189</v>
      </c>
      <c r="AU206" s="255" t="s">
        <v>83</v>
      </c>
      <c r="AV206" s="14" t="s">
        <v>181</v>
      </c>
      <c r="AW206" s="14" t="s">
        <v>35</v>
      </c>
      <c r="AX206" s="14" t="s">
        <v>81</v>
      </c>
      <c r="AY206" s="255" t="s">
        <v>175</v>
      </c>
    </row>
    <row r="207" spans="1:65" s="2" customFormat="1" ht="24.15" customHeight="1">
      <c r="A207" s="39"/>
      <c r="B207" s="40"/>
      <c r="C207" s="267" t="s">
        <v>363</v>
      </c>
      <c r="D207" s="267" t="s">
        <v>307</v>
      </c>
      <c r="E207" s="268" t="s">
        <v>364</v>
      </c>
      <c r="F207" s="269" t="s">
        <v>365</v>
      </c>
      <c r="G207" s="270" t="s">
        <v>358</v>
      </c>
      <c r="H207" s="271">
        <v>20</v>
      </c>
      <c r="I207" s="272"/>
      <c r="J207" s="273">
        <f>ROUND(I207*H207,2)</f>
        <v>0</v>
      </c>
      <c r="K207" s="274"/>
      <c r="L207" s="275"/>
      <c r="M207" s="276" t="s">
        <v>19</v>
      </c>
      <c r="N207" s="277" t="s">
        <v>44</v>
      </c>
      <c r="O207" s="85"/>
      <c r="P207" s="224">
        <f>O207*H207</f>
        <v>0</v>
      </c>
      <c r="Q207" s="224">
        <v>0.048</v>
      </c>
      <c r="R207" s="224">
        <f>Q207*H207</f>
        <v>0.96</v>
      </c>
      <c r="S207" s="224">
        <v>0</v>
      </c>
      <c r="T207" s="225">
        <f>S207*H207</f>
        <v>0</v>
      </c>
      <c r="U207" s="39"/>
      <c r="V207" s="39"/>
      <c r="W207" s="39"/>
      <c r="X207" s="39"/>
      <c r="Y207" s="39"/>
      <c r="Z207" s="39"/>
      <c r="AA207" s="39"/>
      <c r="AB207" s="39"/>
      <c r="AC207" s="39"/>
      <c r="AD207" s="39"/>
      <c r="AE207" s="39"/>
      <c r="AR207" s="226" t="s">
        <v>239</v>
      </c>
      <c r="AT207" s="226" t="s">
        <v>307</v>
      </c>
      <c r="AU207" s="226" t="s">
        <v>83</v>
      </c>
      <c r="AY207" s="18" t="s">
        <v>175</v>
      </c>
      <c r="BE207" s="227">
        <f>IF(N207="základní",J207,0)</f>
        <v>0</v>
      </c>
      <c r="BF207" s="227">
        <f>IF(N207="snížená",J207,0)</f>
        <v>0</v>
      </c>
      <c r="BG207" s="227">
        <f>IF(N207="zákl. přenesená",J207,0)</f>
        <v>0</v>
      </c>
      <c r="BH207" s="227">
        <f>IF(N207="sníž. přenesená",J207,0)</f>
        <v>0</v>
      </c>
      <c r="BI207" s="227">
        <f>IF(N207="nulová",J207,0)</f>
        <v>0</v>
      </c>
      <c r="BJ207" s="18" t="s">
        <v>81</v>
      </c>
      <c r="BK207" s="227">
        <f>ROUND(I207*H207,2)</f>
        <v>0</v>
      </c>
      <c r="BL207" s="18" t="s">
        <v>181</v>
      </c>
      <c r="BM207" s="226" t="s">
        <v>366</v>
      </c>
    </row>
    <row r="208" spans="1:65" s="2" customFormat="1" ht="24.15" customHeight="1">
      <c r="A208" s="39"/>
      <c r="B208" s="40"/>
      <c r="C208" s="214" t="s">
        <v>367</v>
      </c>
      <c r="D208" s="214" t="s">
        <v>177</v>
      </c>
      <c r="E208" s="215" t="s">
        <v>368</v>
      </c>
      <c r="F208" s="216" t="s">
        <v>369</v>
      </c>
      <c r="G208" s="217" t="s">
        <v>358</v>
      </c>
      <c r="H208" s="218">
        <v>11</v>
      </c>
      <c r="I208" s="219"/>
      <c r="J208" s="220">
        <f>ROUND(I208*H208,2)</f>
        <v>0</v>
      </c>
      <c r="K208" s="221"/>
      <c r="L208" s="45"/>
      <c r="M208" s="222" t="s">
        <v>19</v>
      </c>
      <c r="N208" s="223" t="s">
        <v>44</v>
      </c>
      <c r="O208" s="85"/>
      <c r="P208" s="224">
        <f>O208*H208</f>
        <v>0</v>
      </c>
      <c r="Q208" s="224">
        <v>0.22394</v>
      </c>
      <c r="R208" s="224">
        <f>Q208*H208</f>
        <v>2.46334</v>
      </c>
      <c r="S208" s="224">
        <v>0</v>
      </c>
      <c r="T208" s="225">
        <f>S208*H208</f>
        <v>0</v>
      </c>
      <c r="U208" s="39"/>
      <c r="V208" s="39"/>
      <c r="W208" s="39"/>
      <c r="X208" s="39"/>
      <c r="Y208" s="39"/>
      <c r="Z208" s="39"/>
      <c r="AA208" s="39"/>
      <c r="AB208" s="39"/>
      <c r="AC208" s="39"/>
      <c r="AD208" s="39"/>
      <c r="AE208" s="39"/>
      <c r="AR208" s="226" t="s">
        <v>181</v>
      </c>
      <c r="AT208" s="226" t="s">
        <v>177</v>
      </c>
      <c r="AU208" s="226" t="s">
        <v>83</v>
      </c>
      <c r="AY208" s="18" t="s">
        <v>175</v>
      </c>
      <c r="BE208" s="227">
        <f>IF(N208="základní",J208,0)</f>
        <v>0</v>
      </c>
      <c r="BF208" s="227">
        <f>IF(N208="snížená",J208,0)</f>
        <v>0</v>
      </c>
      <c r="BG208" s="227">
        <f>IF(N208="zákl. přenesená",J208,0)</f>
        <v>0</v>
      </c>
      <c r="BH208" s="227">
        <f>IF(N208="sníž. přenesená",J208,0)</f>
        <v>0</v>
      </c>
      <c r="BI208" s="227">
        <f>IF(N208="nulová",J208,0)</f>
        <v>0</v>
      </c>
      <c r="BJ208" s="18" t="s">
        <v>81</v>
      </c>
      <c r="BK208" s="227">
        <f>ROUND(I208*H208,2)</f>
        <v>0</v>
      </c>
      <c r="BL208" s="18" t="s">
        <v>181</v>
      </c>
      <c r="BM208" s="226" t="s">
        <v>370</v>
      </c>
    </row>
    <row r="209" spans="1:47" s="2" customFormat="1" ht="12">
      <c r="A209" s="39"/>
      <c r="B209" s="40"/>
      <c r="C209" s="41"/>
      <c r="D209" s="228" t="s">
        <v>183</v>
      </c>
      <c r="E209" s="41"/>
      <c r="F209" s="229" t="s">
        <v>371</v>
      </c>
      <c r="G209" s="41"/>
      <c r="H209" s="41"/>
      <c r="I209" s="230"/>
      <c r="J209" s="41"/>
      <c r="K209" s="41"/>
      <c r="L209" s="45"/>
      <c r="M209" s="231"/>
      <c r="N209" s="232"/>
      <c r="O209" s="85"/>
      <c r="P209" s="85"/>
      <c r="Q209" s="85"/>
      <c r="R209" s="85"/>
      <c r="S209" s="85"/>
      <c r="T209" s="86"/>
      <c r="U209" s="39"/>
      <c r="V209" s="39"/>
      <c r="W209" s="39"/>
      <c r="X209" s="39"/>
      <c r="Y209" s="39"/>
      <c r="Z209" s="39"/>
      <c r="AA209" s="39"/>
      <c r="AB209" s="39"/>
      <c r="AC209" s="39"/>
      <c r="AD209" s="39"/>
      <c r="AE209" s="39"/>
      <c r="AT209" s="18" t="s">
        <v>183</v>
      </c>
      <c r="AU209" s="18" t="s">
        <v>83</v>
      </c>
    </row>
    <row r="210" spans="1:65" s="2" customFormat="1" ht="24.15" customHeight="1">
      <c r="A210" s="39"/>
      <c r="B210" s="40"/>
      <c r="C210" s="267" t="s">
        <v>372</v>
      </c>
      <c r="D210" s="267" t="s">
        <v>307</v>
      </c>
      <c r="E210" s="268" t="s">
        <v>373</v>
      </c>
      <c r="F210" s="269" t="s">
        <v>374</v>
      </c>
      <c r="G210" s="270" t="s">
        <v>358</v>
      </c>
      <c r="H210" s="271">
        <v>11</v>
      </c>
      <c r="I210" s="272"/>
      <c r="J210" s="273">
        <f>ROUND(I210*H210,2)</f>
        <v>0</v>
      </c>
      <c r="K210" s="274"/>
      <c r="L210" s="275"/>
      <c r="M210" s="276" t="s">
        <v>19</v>
      </c>
      <c r="N210" s="277" t="s">
        <v>44</v>
      </c>
      <c r="O210" s="85"/>
      <c r="P210" s="224">
        <f>O210*H210</f>
        <v>0</v>
      </c>
      <c r="Q210" s="224">
        <v>0.027</v>
      </c>
      <c r="R210" s="224">
        <f>Q210*H210</f>
        <v>0.297</v>
      </c>
      <c r="S210" s="224">
        <v>0</v>
      </c>
      <c r="T210" s="225">
        <f>S210*H210</f>
        <v>0</v>
      </c>
      <c r="U210" s="39"/>
      <c r="V210" s="39"/>
      <c r="W210" s="39"/>
      <c r="X210" s="39"/>
      <c r="Y210" s="39"/>
      <c r="Z210" s="39"/>
      <c r="AA210" s="39"/>
      <c r="AB210" s="39"/>
      <c r="AC210" s="39"/>
      <c r="AD210" s="39"/>
      <c r="AE210" s="39"/>
      <c r="AR210" s="226" t="s">
        <v>239</v>
      </c>
      <c r="AT210" s="226" t="s">
        <v>307</v>
      </c>
      <c r="AU210" s="226" t="s">
        <v>83</v>
      </c>
      <c r="AY210" s="18" t="s">
        <v>175</v>
      </c>
      <c r="BE210" s="227">
        <f>IF(N210="základní",J210,0)</f>
        <v>0</v>
      </c>
      <c r="BF210" s="227">
        <f>IF(N210="snížená",J210,0)</f>
        <v>0</v>
      </c>
      <c r="BG210" s="227">
        <f>IF(N210="zákl. přenesená",J210,0)</f>
        <v>0</v>
      </c>
      <c r="BH210" s="227">
        <f>IF(N210="sníž. přenesená",J210,0)</f>
        <v>0</v>
      </c>
      <c r="BI210" s="227">
        <f>IF(N210="nulová",J210,0)</f>
        <v>0</v>
      </c>
      <c r="BJ210" s="18" t="s">
        <v>81</v>
      </c>
      <c r="BK210" s="227">
        <f>ROUND(I210*H210,2)</f>
        <v>0</v>
      </c>
      <c r="BL210" s="18" t="s">
        <v>181</v>
      </c>
      <c r="BM210" s="226" t="s">
        <v>375</v>
      </c>
    </row>
    <row r="211" spans="1:65" s="2" customFormat="1" ht="37.8" customHeight="1">
      <c r="A211" s="39"/>
      <c r="B211" s="40"/>
      <c r="C211" s="214" t="s">
        <v>376</v>
      </c>
      <c r="D211" s="214" t="s">
        <v>177</v>
      </c>
      <c r="E211" s="215" t="s">
        <v>377</v>
      </c>
      <c r="F211" s="216" t="s">
        <v>378</v>
      </c>
      <c r="G211" s="217" t="s">
        <v>215</v>
      </c>
      <c r="H211" s="218">
        <v>0.465</v>
      </c>
      <c r="I211" s="219"/>
      <c r="J211" s="220">
        <f>ROUND(I211*H211,2)</f>
        <v>0</v>
      </c>
      <c r="K211" s="221"/>
      <c r="L211" s="45"/>
      <c r="M211" s="222" t="s">
        <v>19</v>
      </c>
      <c r="N211" s="223" t="s">
        <v>44</v>
      </c>
      <c r="O211" s="85"/>
      <c r="P211" s="224">
        <f>O211*H211</f>
        <v>0</v>
      </c>
      <c r="Q211" s="224">
        <v>2.30102</v>
      </c>
      <c r="R211" s="224">
        <f>Q211*H211</f>
        <v>1.0699743</v>
      </c>
      <c r="S211" s="224">
        <v>0</v>
      </c>
      <c r="T211" s="225">
        <f>S211*H211</f>
        <v>0</v>
      </c>
      <c r="U211" s="39"/>
      <c r="V211" s="39"/>
      <c r="W211" s="39"/>
      <c r="X211" s="39"/>
      <c r="Y211" s="39"/>
      <c r="Z211" s="39"/>
      <c r="AA211" s="39"/>
      <c r="AB211" s="39"/>
      <c r="AC211" s="39"/>
      <c r="AD211" s="39"/>
      <c r="AE211" s="39"/>
      <c r="AR211" s="226" t="s">
        <v>181</v>
      </c>
      <c r="AT211" s="226" t="s">
        <v>177</v>
      </c>
      <c r="AU211" s="226" t="s">
        <v>83</v>
      </c>
      <c r="AY211" s="18" t="s">
        <v>175</v>
      </c>
      <c r="BE211" s="227">
        <f>IF(N211="základní",J211,0)</f>
        <v>0</v>
      </c>
      <c r="BF211" s="227">
        <f>IF(N211="snížená",J211,0)</f>
        <v>0</v>
      </c>
      <c r="BG211" s="227">
        <f>IF(N211="zákl. přenesená",J211,0)</f>
        <v>0</v>
      </c>
      <c r="BH211" s="227">
        <f>IF(N211="sníž. přenesená",J211,0)</f>
        <v>0</v>
      </c>
      <c r="BI211" s="227">
        <f>IF(N211="nulová",J211,0)</f>
        <v>0</v>
      </c>
      <c r="BJ211" s="18" t="s">
        <v>81</v>
      </c>
      <c r="BK211" s="227">
        <f>ROUND(I211*H211,2)</f>
        <v>0</v>
      </c>
      <c r="BL211" s="18" t="s">
        <v>181</v>
      </c>
      <c r="BM211" s="226" t="s">
        <v>379</v>
      </c>
    </row>
    <row r="212" spans="1:47" s="2" customFormat="1" ht="12">
      <c r="A212" s="39"/>
      <c r="B212" s="40"/>
      <c r="C212" s="41"/>
      <c r="D212" s="228" t="s">
        <v>183</v>
      </c>
      <c r="E212" s="41"/>
      <c r="F212" s="229" t="s">
        <v>380</v>
      </c>
      <c r="G212" s="41"/>
      <c r="H212" s="41"/>
      <c r="I212" s="230"/>
      <c r="J212" s="41"/>
      <c r="K212" s="41"/>
      <c r="L212" s="45"/>
      <c r="M212" s="231"/>
      <c r="N212" s="232"/>
      <c r="O212" s="85"/>
      <c r="P212" s="85"/>
      <c r="Q212" s="85"/>
      <c r="R212" s="85"/>
      <c r="S212" s="85"/>
      <c r="T212" s="86"/>
      <c r="U212" s="39"/>
      <c r="V212" s="39"/>
      <c r="W212" s="39"/>
      <c r="X212" s="39"/>
      <c r="Y212" s="39"/>
      <c r="Z212" s="39"/>
      <c r="AA212" s="39"/>
      <c r="AB212" s="39"/>
      <c r="AC212" s="39"/>
      <c r="AD212" s="39"/>
      <c r="AE212" s="39"/>
      <c r="AT212" s="18" t="s">
        <v>183</v>
      </c>
      <c r="AU212" s="18" t="s">
        <v>83</v>
      </c>
    </row>
    <row r="213" spans="1:51" s="15" customFormat="1" ht="12">
      <c r="A213" s="15"/>
      <c r="B213" s="257"/>
      <c r="C213" s="258"/>
      <c r="D213" s="235" t="s">
        <v>189</v>
      </c>
      <c r="E213" s="259" t="s">
        <v>19</v>
      </c>
      <c r="F213" s="260" t="s">
        <v>381</v>
      </c>
      <c r="G213" s="258"/>
      <c r="H213" s="259" t="s">
        <v>19</v>
      </c>
      <c r="I213" s="261"/>
      <c r="J213" s="258"/>
      <c r="K213" s="258"/>
      <c r="L213" s="262"/>
      <c r="M213" s="263"/>
      <c r="N213" s="264"/>
      <c r="O213" s="264"/>
      <c r="P213" s="264"/>
      <c r="Q213" s="264"/>
      <c r="R213" s="264"/>
      <c r="S213" s="264"/>
      <c r="T213" s="265"/>
      <c r="U213" s="15"/>
      <c r="V213" s="15"/>
      <c r="W213" s="15"/>
      <c r="X213" s="15"/>
      <c r="Y213" s="15"/>
      <c r="Z213" s="15"/>
      <c r="AA213" s="15"/>
      <c r="AB213" s="15"/>
      <c r="AC213" s="15"/>
      <c r="AD213" s="15"/>
      <c r="AE213" s="15"/>
      <c r="AT213" s="266" t="s">
        <v>189</v>
      </c>
      <c r="AU213" s="266" t="s">
        <v>83</v>
      </c>
      <c r="AV213" s="15" t="s">
        <v>81</v>
      </c>
      <c r="AW213" s="15" t="s">
        <v>35</v>
      </c>
      <c r="AX213" s="15" t="s">
        <v>73</v>
      </c>
      <c r="AY213" s="266" t="s">
        <v>175</v>
      </c>
    </row>
    <row r="214" spans="1:51" s="13" customFormat="1" ht="12">
      <c r="A214" s="13"/>
      <c r="B214" s="233"/>
      <c r="C214" s="234"/>
      <c r="D214" s="235" t="s">
        <v>189</v>
      </c>
      <c r="E214" s="236" t="s">
        <v>19</v>
      </c>
      <c r="F214" s="237" t="s">
        <v>382</v>
      </c>
      <c r="G214" s="234"/>
      <c r="H214" s="238">
        <v>0.465</v>
      </c>
      <c r="I214" s="239"/>
      <c r="J214" s="234"/>
      <c r="K214" s="234"/>
      <c r="L214" s="240"/>
      <c r="M214" s="241"/>
      <c r="N214" s="242"/>
      <c r="O214" s="242"/>
      <c r="P214" s="242"/>
      <c r="Q214" s="242"/>
      <c r="R214" s="242"/>
      <c r="S214" s="242"/>
      <c r="T214" s="243"/>
      <c r="U214" s="13"/>
      <c r="V214" s="13"/>
      <c r="W214" s="13"/>
      <c r="X214" s="13"/>
      <c r="Y214" s="13"/>
      <c r="Z214" s="13"/>
      <c r="AA214" s="13"/>
      <c r="AB214" s="13"/>
      <c r="AC214" s="13"/>
      <c r="AD214" s="13"/>
      <c r="AE214" s="13"/>
      <c r="AT214" s="244" t="s">
        <v>189</v>
      </c>
      <c r="AU214" s="244" t="s">
        <v>83</v>
      </c>
      <c r="AV214" s="13" t="s">
        <v>83</v>
      </c>
      <c r="AW214" s="13" t="s">
        <v>35</v>
      </c>
      <c r="AX214" s="13" t="s">
        <v>81</v>
      </c>
      <c r="AY214" s="244" t="s">
        <v>175</v>
      </c>
    </row>
    <row r="215" spans="1:63" s="12" customFormat="1" ht="22.8" customHeight="1">
      <c r="A215" s="12"/>
      <c r="B215" s="198"/>
      <c r="C215" s="199"/>
      <c r="D215" s="200" t="s">
        <v>72</v>
      </c>
      <c r="E215" s="212" t="s">
        <v>212</v>
      </c>
      <c r="F215" s="212" t="s">
        <v>383</v>
      </c>
      <c r="G215" s="199"/>
      <c r="H215" s="199"/>
      <c r="I215" s="202"/>
      <c r="J215" s="213">
        <f>BK215</f>
        <v>0</v>
      </c>
      <c r="K215" s="199"/>
      <c r="L215" s="204"/>
      <c r="M215" s="205"/>
      <c r="N215" s="206"/>
      <c r="O215" s="206"/>
      <c r="P215" s="207">
        <f>SUM(P216:P299)</f>
        <v>0</v>
      </c>
      <c r="Q215" s="206"/>
      <c r="R215" s="207">
        <f>SUM(R216:R299)</f>
        <v>52.28753</v>
      </c>
      <c r="S215" s="206"/>
      <c r="T215" s="208">
        <f>SUM(T216:T299)</f>
        <v>0</v>
      </c>
      <c r="U215" s="12"/>
      <c r="V215" s="12"/>
      <c r="W215" s="12"/>
      <c r="X215" s="12"/>
      <c r="Y215" s="12"/>
      <c r="Z215" s="12"/>
      <c r="AA215" s="12"/>
      <c r="AB215" s="12"/>
      <c r="AC215" s="12"/>
      <c r="AD215" s="12"/>
      <c r="AE215" s="12"/>
      <c r="AR215" s="209" t="s">
        <v>81</v>
      </c>
      <c r="AT215" s="210" t="s">
        <v>72</v>
      </c>
      <c r="AU215" s="210" t="s">
        <v>81</v>
      </c>
      <c r="AY215" s="209" t="s">
        <v>175</v>
      </c>
      <c r="BK215" s="211">
        <f>SUM(BK216:BK299)</f>
        <v>0</v>
      </c>
    </row>
    <row r="216" spans="1:65" s="2" customFormat="1" ht="44.25" customHeight="1">
      <c r="A216" s="39"/>
      <c r="B216" s="40"/>
      <c r="C216" s="214" t="s">
        <v>384</v>
      </c>
      <c r="D216" s="214" t="s">
        <v>177</v>
      </c>
      <c r="E216" s="215" t="s">
        <v>385</v>
      </c>
      <c r="F216" s="216" t="s">
        <v>386</v>
      </c>
      <c r="G216" s="217" t="s">
        <v>180</v>
      </c>
      <c r="H216" s="218">
        <v>29</v>
      </c>
      <c r="I216" s="219"/>
      <c r="J216" s="220">
        <f>ROUND(I216*H216,2)</f>
        <v>0</v>
      </c>
      <c r="K216" s="221"/>
      <c r="L216" s="45"/>
      <c r="M216" s="222" t="s">
        <v>19</v>
      </c>
      <c r="N216" s="223" t="s">
        <v>44</v>
      </c>
      <c r="O216" s="85"/>
      <c r="P216" s="224">
        <f>O216*H216</f>
        <v>0</v>
      </c>
      <c r="Q216" s="224">
        <v>0</v>
      </c>
      <c r="R216" s="224">
        <f>Q216*H216</f>
        <v>0</v>
      </c>
      <c r="S216" s="224">
        <v>0</v>
      </c>
      <c r="T216" s="225">
        <f>S216*H216</f>
        <v>0</v>
      </c>
      <c r="U216" s="39"/>
      <c r="V216" s="39"/>
      <c r="W216" s="39"/>
      <c r="X216" s="39"/>
      <c r="Y216" s="39"/>
      <c r="Z216" s="39"/>
      <c r="AA216" s="39"/>
      <c r="AB216" s="39"/>
      <c r="AC216" s="39"/>
      <c r="AD216" s="39"/>
      <c r="AE216" s="39"/>
      <c r="AR216" s="226" t="s">
        <v>181</v>
      </c>
      <c r="AT216" s="226" t="s">
        <v>177</v>
      </c>
      <c r="AU216" s="226" t="s">
        <v>83</v>
      </c>
      <c r="AY216" s="18" t="s">
        <v>175</v>
      </c>
      <c r="BE216" s="227">
        <f>IF(N216="základní",J216,0)</f>
        <v>0</v>
      </c>
      <c r="BF216" s="227">
        <f>IF(N216="snížená",J216,0)</f>
        <v>0</v>
      </c>
      <c r="BG216" s="227">
        <f>IF(N216="zákl. přenesená",J216,0)</f>
        <v>0</v>
      </c>
      <c r="BH216" s="227">
        <f>IF(N216="sníž. přenesená",J216,0)</f>
        <v>0</v>
      </c>
      <c r="BI216" s="227">
        <f>IF(N216="nulová",J216,0)</f>
        <v>0</v>
      </c>
      <c r="BJ216" s="18" t="s">
        <v>81</v>
      </c>
      <c r="BK216" s="227">
        <f>ROUND(I216*H216,2)</f>
        <v>0</v>
      </c>
      <c r="BL216" s="18" t="s">
        <v>181</v>
      </c>
      <c r="BM216" s="226" t="s">
        <v>387</v>
      </c>
    </row>
    <row r="217" spans="1:47" s="2" customFormat="1" ht="12">
      <c r="A217" s="39"/>
      <c r="B217" s="40"/>
      <c r="C217" s="41"/>
      <c r="D217" s="228" t="s">
        <v>183</v>
      </c>
      <c r="E217" s="41"/>
      <c r="F217" s="229" t="s">
        <v>388</v>
      </c>
      <c r="G217" s="41"/>
      <c r="H217" s="41"/>
      <c r="I217" s="230"/>
      <c r="J217" s="41"/>
      <c r="K217" s="41"/>
      <c r="L217" s="45"/>
      <c r="M217" s="231"/>
      <c r="N217" s="232"/>
      <c r="O217" s="85"/>
      <c r="P217" s="85"/>
      <c r="Q217" s="85"/>
      <c r="R217" s="85"/>
      <c r="S217" s="85"/>
      <c r="T217" s="86"/>
      <c r="U217" s="39"/>
      <c r="V217" s="39"/>
      <c r="W217" s="39"/>
      <c r="X217" s="39"/>
      <c r="Y217" s="39"/>
      <c r="Z217" s="39"/>
      <c r="AA217" s="39"/>
      <c r="AB217" s="39"/>
      <c r="AC217" s="39"/>
      <c r="AD217" s="39"/>
      <c r="AE217" s="39"/>
      <c r="AT217" s="18" t="s">
        <v>183</v>
      </c>
      <c r="AU217" s="18" t="s">
        <v>83</v>
      </c>
    </row>
    <row r="218" spans="1:51" s="13" customFormat="1" ht="12">
      <c r="A218" s="13"/>
      <c r="B218" s="233"/>
      <c r="C218" s="234"/>
      <c r="D218" s="235" t="s">
        <v>189</v>
      </c>
      <c r="E218" s="236" t="s">
        <v>19</v>
      </c>
      <c r="F218" s="237" t="s">
        <v>389</v>
      </c>
      <c r="G218" s="234"/>
      <c r="H218" s="238">
        <v>26</v>
      </c>
      <c r="I218" s="239"/>
      <c r="J218" s="234"/>
      <c r="K218" s="234"/>
      <c r="L218" s="240"/>
      <c r="M218" s="241"/>
      <c r="N218" s="242"/>
      <c r="O218" s="242"/>
      <c r="P218" s="242"/>
      <c r="Q218" s="242"/>
      <c r="R218" s="242"/>
      <c r="S218" s="242"/>
      <c r="T218" s="243"/>
      <c r="U218" s="13"/>
      <c r="V218" s="13"/>
      <c r="W218" s="13"/>
      <c r="X218" s="13"/>
      <c r="Y218" s="13"/>
      <c r="Z218" s="13"/>
      <c r="AA218" s="13"/>
      <c r="AB218" s="13"/>
      <c r="AC218" s="13"/>
      <c r="AD218" s="13"/>
      <c r="AE218" s="13"/>
      <c r="AT218" s="244" t="s">
        <v>189</v>
      </c>
      <c r="AU218" s="244" t="s">
        <v>83</v>
      </c>
      <c r="AV218" s="13" t="s">
        <v>83</v>
      </c>
      <c r="AW218" s="13" t="s">
        <v>35</v>
      </c>
      <c r="AX218" s="13" t="s">
        <v>73</v>
      </c>
      <c r="AY218" s="244" t="s">
        <v>175</v>
      </c>
    </row>
    <row r="219" spans="1:51" s="13" customFormat="1" ht="12">
      <c r="A219" s="13"/>
      <c r="B219" s="233"/>
      <c r="C219" s="234"/>
      <c r="D219" s="235" t="s">
        <v>189</v>
      </c>
      <c r="E219" s="236" t="s">
        <v>19</v>
      </c>
      <c r="F219" s="237" t="s">
        <v>208</v>
      </c>
      <c r="G219" s="234"/>
      <c r="H219" s="238">
        <v>3</v>
      </c>
      <c r="I219" s="239"/>
      <c r="J219" s="234"/>
      <c r="K219" s="234"/>
      <c r="L219" s="240"/>
      <c r="M219" s="241"/>
      <c r="N219" s="242"/>
      <c r="O219" s="242"/>
      <c r="P219" s="242"/>
      <c r="Q219" s="242"/>
      <c r="R219" s="242"/>
      <c r="S219" s="242"/>
      <c r="T219" s="243"/>
      <c r="U219" s="13"/>
      <c r="V219" s="13"/>
      <c r="W219" s="13"/>
      <c r="X219" s="13"/>
      <c r="Y219" s="13"/>
      <c r="Z219" s="13"/>
      <c r="AA219" s="13"/>
      <c r="AB219" s="13"/>
      <c r="AC219" s="13"/>
      <c r="AD219" s="13"/>
      <c r="AE219" s="13"/>
      <c r="AT219" s="244" t="s">
        <v>189</v>
      </c>
      <c r="AU219" s="244" t="s">
        <v>83</v>
      </c>
      <c r="AV219" s="13" t="s">
        <v>83</v>
      </c>
      <c r="AW219" s="13" t="s">
        <v>35</v>
      </c>
      <c r="AX219" s="13" t="s">
        <v>73</v>
      </c>
      <c r="AY219" s="244" t="s">
        <v>175</v>
      </c>
    </row>
    <row r="220" spans="1:51" s="14" customFormat="1" ht="12">
      <c r="A220" s="14"/>
      <c r="B220" s="245"/>
      <c r="C220" s="246"/>
      <c r="D220" s="235" t="s">
        <v>189</v>
      </c>
      <c r="E220" s="247" t="s">
        <v>19</v>
      </c>
      <c r="F220" s="248" t="s">
        <v>198</v>
      </c>
      <c r="G220" s="246"/>
      <c r="H220" s="249">
        <v>29</v>
      </c>
      <c r="I220" s="250"/>
      <c r="J220" s="246"/>
      <c r="K220" s="246"/>
      <c r="L220" s="251"/>
      <c r="M220" s="252"/>
      <c r="N220" s="253"/>
      <c r="O220" s="253"/>
      <c r="P220" s="253"/>
      <c r="Q220" s="253"/>
      <c r="R220" s="253"/>
      <c r="S220" s="253"/>
      <c r="T220" s="254"/>
      <c r="U220" s="14"/>
      <c r="V220" s="14"/>
      <c r="W220" s="14"/>
      <c r="X220" s="14"/>
      <c r="Y220" s="14"/>
      <c r="Z220" s="14"/>
      <c r="AA220" s="14"/>
      <c r="AB220" s="14"/>
      <c r="AC220" s="14"/>
      <c r="AD220" s="14"/>
      <c r="AE220" s="14"/>
      <c r="AT220" s="255" t="s">
        <v>189</v>
      </c>
      <c r="AU220" s="255" t="s">
        <v>83</v>
      </c>
      <c r="AV220" s="14" t="s">
        <v>181</v>
      </c>
      <c r="AW220" s="14" t="s">
        <v>35</v>
      </c>
      <c r="AX220" s="14" t="s">
        <v>81</v>
      </c>
      <c r="AY220" s="255" t="s">
        <v>175</v>
      </c>
    </row>
    <row r="221" spans="1:65" s="2" customFormat="1" ht="44.25" customHeight="1">
      <c r="A221" s="39"/>
      <c r="B221" s="40"/>
      <c r="C221" s="214" t="s">
        <v>238</v>
      </c>
      <c r="D221" s="214" t="s">
        <v>177</v>
      </c>
      <c r="E221" s="215" t="s">
        <v>390</v>
      </c>
      <c r="F221" s="216" t="s">
        <v>391</v>
      </c>
      <c r="G221" s="217" t="s">
        <v>180</v>
      </c>
      <c r="H221" s="218">
        <v>95.4</v>
      </c>
      <c r="I221" s="219"/>
      <c r="J221" s="220">
        <f>ROUND(I221*H221,2)</f>
        <v>0</v>
      </c>
      <c r="K221" s="221"/>
      <c r="L221" s="45"/>
      <c r="M221" s="222" t="s">
        <v>19</v>
      </c>
      <c r="N221" s="223" t="s">
        <v>44</v>
      </c>
      <c r="O221" s="85"/>
      <c r="P221" s="224">
        <f>O221*H221</f>
        <v>0</v>
      </c>
      <c r="Q221" s="224">
        <v>0</v>
      </c>
      <c r="R221" s="224">
        <f>Q221*H221</f>
        <v>0</v>
      </c>
      <c r="S221" s="224">
        <v>0</v>
      </c>
      <c r="T221" s="225">
        <f>S221*H221</f>
        <v>0</v>
      </c>
      <c r="U221" s="39"/>
      <c r="V221" s="39"/>
      <c r="W221" s="39"/>
      <c r="X221" s="39"/>
      <c r="Y221" s="39"/>
      <c r="Z221" s="39"/>
      <c r="AA221" s="39"/>
      <c r="AB221" s="39"/>
      <c r="AC221" s="39"/>
      <c r="AD221" s="39"/>
      <c r="AE221" s="39"/>
      <c r="AR221" s="226" t="s">
        <v>181</v>
      </c>
      <c r="AT221" s="226" t="s">
        <v>177</v>
      </c>
      <c r="AU221" s="226" t="s">
        <v>83</v>
      </c>
      <c r="AY221" s="18" t="s">
        <v>175</v>
      </c>
      <c r="BE221" s="227">
        <f>IF(N221="základní",J221,0)</f>
        <v>0</v>
      </c>
      <c r="BF221" s="227">
        <f>IF(N221="snížená",J221,0)</f>
        <v>0</v>
      </c>
      <c r="BG221" s="227">
        <f>IF(N221="zákl. přenesená",J221,0)</f>
        <v>0</v>
      </c>
      <c r="BH221" s="227">
        <f>IF(N221="sníž. přenesená",J221,0)</f>
        <v>0</v>
      </c>
      <c r="BI221" s="227">
        <f>IF(N221="nulová",J221,0)</f>
        <v>0</v>
      </c>
      <c r="BJ221" s="18" t="s">
        <v>81</v>
      </c>
      <c r="BK221" s="227">
        <f>ROUND(I221*H221,2)</f>
        <v>0</v>
      </c>
      <c r="BL221" s="18" t="s">
        <v>181</v>
      </c>
      <c r="BM221" s="226" t="s">
        <v>392</v>
      </c>
    </row>
    <row r="222" spans="1:47" s="2" customFormat="1" ht="12">
      <c r="A222" s="39"/>
      <c r="B222" s="40"/>
      <c r="C222" s="41"/>
      <c r="D222" s="228" t="s">
        <v>183</v>
      </c>
      <c r="E222" s="41"/>
      <c r="F222" s="229" t="s">
        <v>393</v>
      </c>
      <c r="G222" s="41"/>
      <c r="H222" s="41"/>
      <c r="I222" s="230"/>
      <c r="J222" s="41"/>
      <c r="K222" s="41"/>
      <c r="L222" s="45"/>
      <c r="M222" s="231"/>
      <c r="N222" s="232"/>
      <c r="O222" s="85"/>
      <c r="P222" s="85"/>
      <c r="Q222" s="85"/>
      <c r="R222" s="85"/>
      <c r="S222" s="85"/>
      <c r="T222" s="86"/>
      <c r="U222" s="39"/>
      <c r="V222" s="39"/>
      <c r="W222" s="39"/>
      <c r="X222" s="39"/>
      <c r="Y222" s="39"/>
      <c r="Z222" s="39"/>
      <c r="AA222" s="39"/>
      <c r="AB222" s="39"/>
      <c r="AC222" s="39"/>
      <c r="AD222" s="39"/>
      <c r="AE222" s="39"/>
      <c r="AT222" s="18" t="s">
        <v>183</v>
      </c>
      <c r="AU222" s="18" t="s">
        <v>83</v>
      </c>
    </row>
    <row r="223" spans="1:51" s="13" customFormat="1" ht="12">
      <c r="A223" s="13"/>
      <c r="B223" s="233"/>
      <c r="C223" s="234"/>
      <c r="D223" s="235" t="s">
        <v>189</v>
      </c>
      <c r="E223" s="236" t="s">
        <v>19</v>
      </c>
      <c r="F223" s="237" t="s">
        <v>394</v>
      </c>
      <c r="G223" s="234"/>
      <c r="H223" s="238">
        <v>14.4</v>
      </c>
      <c r="I223" s="239"/>
      <c r="J223" s="234"/>
      <c r="K223" s="234"/>
      <c r="L223" s="240"/>
      <c r="M223" s="241"/>
      <c r="N223" s="242"/>
      <c r="O223" s="242"/>
      <c r="P223" s="242"/>
      <c r="Q223" s="242"/>
      <c r="R223" s="242"/>
      <c r="S223" s="242"/>
      <c r="T223" s="243"/>
      <c r="U223" s="13"/>
      <c r="V223" s="13"/>
      <c r="W223" s="13"/>
      <c r="X223" s="13"/>
      <c r="Y223" s="13"/>
      <c r="Z223" s="13"/>
      <c r="AA223" s="13"/>
      <c r="AB223" s="13"/>
      <c r="AC223" s="13"/>
      <c r="AD223" s="13"/>
      <c r="AE223" s="13"/>
      <c r="AT223" s="244" t="s">
        <v>189</v>
      </c>
      <c r="AU223" s="244" t="s">
        <v>83</v>
      </c>
      <c r="AV223" s="13" t="s">
        <v>83</v>
      </c>
      <c r="AW223" s="13" t="s">
        <v>35</v>
      </c>
      <c r="AX223" s="13" t="s">
        <v>73</v>
      </c>
      <c r="AY223" s="244" t="s">
        <v>175</v>
      </c>
    </row>
    <row r="224" spans="1:51" s="13" customFormat="1" ht="12">
      <c r="A224" s="13"/>
      <c r="B224" s="233"/>
      <c r="C224" s="234"/>
      <c r="D224" s="235" t="s">
        <v>189</v>
      </c>
      <c r="E224" s="236" t="s">
        <v>19</v>
      </c>
      <c r="F224" s="237" t="s">
        <v>395</v>
      </c>
      <c r="G224" s="234"/>
      <c r="H224" s="238">
        <v>81</v>
      </c>
      <c r="I224" s="239"/>
      <c r="J224" s="234"/>
      <c r="K224" s="234"/>
      <c r="L224" s="240"/>
      <c r="M224" s="241"/>
      <c r="N224" s="242"/>
      <c r="O224" s="242"/>
      <c r="P224" s="242"/>
      <c r="Q224" s="242"/>
      <c r="R224" s="242"/>
      <c r="S224" s="242"/>
      <c r="T224" s="243"/>
      <c r="U224" s="13"/>
      <c r="V224" s="13"/>
      <c r="W224" s="13"/>
      <c r="X224" s="13"/>
      <c r="Y224" s="13"/>
      <c r="Z224" s="13"/>
      <c r="AA224" s="13"/>
      <c r="AB224" s="13"/>
      <c r="AC224" s="13"/>
      <c r="AD224" s="13"/>
      <c r="AE224" s="13"/>
      <c r="AT224" s="244" t="s">
        <v>189</v>
      </c>
      <c r="AU224" s="244" t="s">
        <v>83</v>
      </c>
      <c r="AV224" s="13" t="s">
        <v>83</v>
      </c>
      <c r="AW224" s="13" t="s">
        <v>35</v>
      </c>
      <c r="AX224" s="13" t="s">
        <v>73</v>
      </c>
      <c r="AY224" s="244" t="s">
        <v>175</v>
      </c>
    </row>
    <row r="225" spans="1:51" s="14" customFormat="1" ht="12">
      <c r="A225" s="14"/>
      <c r="B225" s="245"/>
      <c r="C225" s="246"/>
      <c r="D225" s="235" t="s">
        <v>189</v>
      </c>
      <c r="E225" s="247" t="s">
        <v>19</v>
      </c>
      <c r="F225" s="248" t="s">
        <v>198</v>
      </c>
      <c r="G225" s="246"/>
      <c r="H225" s="249">
        <v>95.4</v>
      </c>
      <c r="I225" s="250"/>
      <c r="J225" s="246"/>
      <c r="K225" s="246"/>
      <c r="L225" s="251"/>
      <c r="M225" s="252"/>
      <c r="N225" s="253"/>
      <c r="O225" s="253"/>
      <c r="P225" s="253"/>
      <c r="Q225" s="253"/>
      <c r="R225" s="253"/>
      <c r="S225" s="253"/>
      <c r="T225" s="254"/>
      <c r="U225" s="14"/>
      <c r="V225" s="14"/>
      <c r="W225" s="14"/>
      <c r="X225" s="14"/>
      <c r="Y225" s="14"/>
      <c r="Z225" s="14"/>
      <c r="AA225" s="14"/>
      <c r="AB225" s="14"/>
      <c r="AC225" s="14"/>
      <c r="AD225" s="14"/>
      <c r="AE225" s="14"/>
      <c r="AT225" s="255" t="s">
        <v>189</v>
      </c>
      <c r="AU225" s="255" t="s">
        <v>83</v>
      </c>
      <c r="AV225" s="14" t="s">
        <v>181</v>
      </c>
      <c r="AW225" s="14" t="s">
        <v>35</v>
      </c>
      <c r="AX225" s="14" t="s">
        <v>81</v>
      </c>
      <c r="AY225" s="255" t="s">
        <v>175</v>
      </c>
    </row>
    <row r="226" spans="1:65" s="2" customFormat="1" ht="44.25" customHeight="1">
      <c r="A226" s="39"/>
      <c r="B226" s="40"/>
      <c r="C226" s="214" t="s">
        <v>396</v>
      </c>
      <c r="D226" s="214" t="s">
        <v>177</v>
      </c>
      <c r="E226" s="215" t="s">
        <v>397</v>
      </c>
      <c r="F226" s="216" t="s">
        <v>398</v>
      </c>
      <c r="G226" s="217" t="s">
        <v>180</v>
      </c>
      <c r="H226" s="218">
        <v>29</v>
      </c>
      <c r="I226" s="219"/>
      <c r="J226" s="220">
        <f>ROUND(I226*H226,2)</f>
        <v>0</v>
      </c>
      <c r="K226" s="221"/>
      <c r="L226" s="45"/>
      <c r="M226" s="222" t="s">
        <v>19</v>
      </c>
      <c r="N226" s="223" t="s">
        <v>44</v>
      </c>
      <c r="O226" s="85"/>
      <c r="P226" s="224">
        <f>O226*H226</f>
        <v>0</v>
      </c>
      <c r="Q226" s="224">
        <v>0</v>
      </c>
      <c r="R226" s="224">
        <f>Q226*H226</f>
        <v>0</v>
      </c>
      <c r="S226" s="224">
        <v>0</v>
      </c>
      <c r="T226" s="225">
        <f>S226*H226</f>
        <v>0</v>
      </c>
      <c r="U226" s="39"/>
      <c r="V226" s="39"/>
      <c r="W226" s="39"/>
      <c r="X226" s="39"/>
      <c r="Y226" s="39"/>
      <c r="Z226" s="39"/>
      <c r="AA226" s="39"/>
      <c r="AB226" s="39"/>
      <c r="AC226" s="39"/>
      <c r="AD226" s="39"/>
      <c r="AE226" s="39"/>
      <c r="AR226" s="226" t="s">
        <v>181</v>
      </c>
      <c r="AT226" s="226" t="s">
        <v>177</v>
      </c>
      <c r="AU226" s="226" t="s">
        <v>83</v>
      </c>
      <c r="AY226" s="18" t="s">
        <v>175</v>
      </c>
      <c r="BE226" s="227">
        <f>IF(N226="základní",J226,0)</f>
        <v>0</v>
      </c>
      <c r="BF226" s="227">
        <f>IF(N226="snížená",J226,0)</f>
        <v>0</v>
      </c>
      <c r="BG226" s="227">
        <f>IF(N226="zákl. přenesená",J226,0)</f>
        <v>0</v>
      </c>
      <c r="BH226" s="227">
        <f>IF(N226="sníž. přenesená",J226,0)</f>
        <v>0</v>
      </c>
      <c r="BI226" s="227">
        <f>IF(N226="nulová",J226,0)</f>
        <v>0</v>
      </c>
      <c r="BJ226" s="18" t="s">
        <v>81</v>
      </c>
      <c r="BK226" s="227">
        <f>ROUND(I226*H226,2)</f>
        <v>0</v>
      </c>
      <c r="BL226" s="18" t="s">
        <v>181</v>
      </c>
      <c r="BM226" s="226" t="s">
        <v>399</v>
      </c>
    </row>
    <row r="227" spans="1:47" s="2" customFormat="1" ht="12">
      <c r="A227" s="39"/>
      <c r="B227" s="40"/>
      <c r="C227" s="41"/>
      <c r="D227" s="228" t="s">
        <v>183</v>
      </c>
      <c r="E227" s="41"/>
      <c r="F227" s="229" t="s">
        <v>400</v>
      </c>
      <c r="G227" s="41"/>
      <c r="H227" s="41"/>
      <c r="I227" s="230"/>
      <c r="J227" s="41"/>
      <c r="K227" s="41"/>
      <c r="L227" s="45"/>
      <c r="M227" s="231"/>
      <c r="N227" s="232"/>
      <c r="O227" s="85"/>
      <c r="P227" s="85"/>
      <c r="Q227" s="85"/>
      <c r="R227" s="85"/>
      <c r="S227" s="85"/>
      <c r="T227" s="86"/>
      <c r="U227" s="39"/>
      <c r="V227" s="39"/>
      <c r="W227" s="39"/>
      <c r="X227" s="39"/>
      <c r="Y227" s="39"/>
      <c r="Z227" s="39"/>
      <c r="AA227" s="39"/>
      <c r="AB227" s="39"/>
      <c r="AC227" s="39"/>
      <c r="AD227" s="39"/>
      <c r="AE227" s="39"/>
      <c r="AT227" s="18" t="s">
        <v>183</v>
      </c>
      <c r="AU227" s="18" t="s">
        <v>83</v>
      </c>
    </row>
    <row r="228" spans="1:51" s="13" customFormat="1" ht="12">
      <c r="A228" s="13"/>
      <c r="B228" s="233"/>
      <c r="C228" s="234"/>
      <c r="D228" s="235" t="s">
        <v>189</v>
      </c>
      <c r="E228" s="236" t="s">
        <v>19</v>
      </c>
      <c r="F228" s="237" t="s">
        <v>207</v>
      </c>
      <c r="G228" s="234"/>
      <c r="H228" s="238">
        <v>26</v>
      </c>
      <c r="I228" s="239"/>
      <c r="J228" s="234"/>
      <c r="K228" s="234"/>
      <c r="L228" s="240"/>
      <c r="M228" s="241"/>
      <c r="N228" s="242"/>
      <c r="O228" s="242"/>
      <c r="P228" s="242"/>
      <c r="Q228" s="242"/>
      <c r="R228" s="242"/>
      <c r="S228" s="242"/>
      <c r="T228" s="243"/>
      <c r="U228" s="13"/>
      <c r="V228" s="13"/>
      <c r="W228" s="13"/>
      <c r="X228" s="13"/>
      <c r="Y228" s="13"/>
      <c r="Z228" s="13"/>
      <c r="AA228" s="13"/>
      <c r="AB228" s="13"/>
      <c r="AC228" s="13"/>
      <c r="AD228" s="13"/>
      <c r="AE228" s="13"/>
      <c r="AT228" s="244" t="s">
        <v>189</v>
      </c>
      <c r="AU228" s="244" t="s">
        <v>83</v>
      </c>
      <c r="AV228" s="13" t="s">
        <v>83</v>
      </c>
      <c r="AW228" s="13" t="s">
        <v>35</v>
      </c>
      <c r="AX228" s="13" t="s">
        <v>73</v>
      </c>
      <c r="AY228" s="244" t="s">
        <v>175</v>
      </c>
    </row>
    <row r="229" spans="1:51" s="13" customFormat="1" ht="12">
      <c r="A229" s="13"/>
      <c r="B229" s="233"/>
      <c r="C229" s="234"/>
      <c r="D229" s="235" t="s">
        <v>189</v>
      </c>
      <c r="E229" s="236" t="s">
        <v>19</v>
      </c>
      <c r="F229" s="237" t="s">
        <v>208</v>
      </c>
      <c r="G229" s="234"/>
      <c r="H229" s="238">
        <v>3</v>
      </c>
      <c r="I229" s="239"/>
      <c r="J229" s="234"/>
      <c r="K229" s="234"/>
      <c r="L229" s="240"/>
      <c r="M229" s="241"/>
      <c r="N229" s="242"/>
      <c r="O229" s="242"/>
      <c r="P229" s="242"/>
      <c r="Q229" s="242"/>
      <c r="R229" s="242"/>
      <c r="S229" s="242"/>
      <c r="T229" s="243"/>
      <c r="U229" s="13"/>
      <c r="V229" s="13"/>
      <c r="W229" s="13"/>
      <c r="X229" s="13"/>
      <c r="Y229" s="13"/>
      <c r="Z229" s="13"/>
      <c r="AA229" s="13"/>
      <c r="AB229" s="13"/>
      <c r="AC229" s="13"/>
      <c r="AD229" s="13"/>
      <c r="AE229" s="13"/>
      <c r="AT229" s="244" t="s">
        <v>189</v>
      </c>
      <c r="AU229" s="244" t="s">
        <v>83</v>
      </c>
      <c r="AV229" s="13" t="s">
        <v>83</v>
      </c>
      <c r="AW229" s="13" t="s">
        <v>35</v>
      </c>
      <c r="AX229" s="13" t="s">
        <v>73</v>
      </c>
      <c r="AY229" s="244" t="s">
        <v>175</v>
      </c>
    </row>
    <row r="230" spans="1:51" s="14" customFormat="1" ht="12">
      <c r="A230" s="14"/>
      <c r="B230" s="245"/>
      <c r="C230" s="246"/>
      <c r="D230" s="235" t="s">
        <v>189</v>
      </c>
      <c r="E230" s="247" t="s">
        <v>19</v>
      </c>
      <c r="F230" s="248" t="s">
        <v>198</v>
      </c>
      <c r="G230" s="246"/>
      <c r="H230" s="249">
        <v>29</v>
      </c>
      <c r="I230" s="250"/>
      <c r="J230" s="246"/>
      <c r="K230" s="246"/>
      <c r="L230" s="251"/>
      <c r="M230" s="252"/>
      <c r="N230" s="253"/>
      <c r="O230" s="253"/>
      <c r="P230" s="253"/>
      <c r="Q230" s="253"/>
      <c r="R230" s="253"/>
      <c r="S230" s="253"/>
      <c r="T230" s="254"/>
      <c r="U230" s="14"/>
      <c r="V230" s="14"/>
      <c r="W230" s="14"/>
      <c r="X230" s="14"/>
      <c r="Y230" s="14"/>
      <c r="Z230" s="14"/>
      <c r="AA230" s="14"/>
      <c r="AB230" s="14"/>
      <c r="AC230" s="14"/>
      <c r="AD230" s="14"/>
      <c r="AE230" s="14"/>
      <c r="AT230" s="255" t="s">
        <v>189</v>
      </c>
      <c r="AU230" s="255" t="s">
        <v>83</v>
      </c>
      <c r="AV230" s="14" t="s">
        <v>181</v>
      </c>
      <c r="AW230" s="14" t="s">
        <v>35</v>
      </c>
      <c r="AX230" s="14" t="s">
        <v>81</v>
      </c>
      <c r="AY230" s="255" t="s">
        <v>175</v>
      </c>
    </row>
    <row r="231" spans="1:65" s="2" customFormat="1" ht="33" customHeight="1">
      <c r="A231" s="39"/>
      <c r="B231" s="40"/>
      <c r="C231" s="214" t="s">
        <v>401</v>
      </c>
      <c r="D231" s="214" t="s">
        <v>177</v>
      </c>
      <c r="E231" s="215" t="s">
        <v>402</v>
      </c>
      <c r="F231" s="216" t="s">
        <v>403</v>
      </c>
      <c r="G231" s="217" t="s">
        <v>180</v>
      </c>
      <c r="H231" s="218">
        <v>4572</v>
      </c>
      <c r="I231" s="219"/>
      <c r="J231" s="220">
        <f>ROUND(I231*H231,2)</f>
        <v>0</v>
      </c>
      <c r="K231" s="221"/>
      <c r="L231" s="45"/>
      <c r="M231" s="222" t="s">
        <v>19</v>
      </c>
      <c r="N231" s="223" t="s">
        <v>44</v>
      </c>
      <c r="O231" s="85"/>
      <c r="P231" s="224">
        <f>O231*H231</f>
        <v>0</v>
      </c>
      <c r="Q231" s="224">
        <v>0</v>
      </c>
      <c r="R231" s="224">
        <f>Q231*H231</f>
        <v>0</v>
      </c>
      <c r="S231" s="224">
        <v>0</v>
      </c>
      <c r="T231" s="225">
        <f>S231*H231</f>
        <v>0</v>
      </c>
      <c r="U231" s="39"/>
      <c r="V231" s="39"/>
      <c r="W231" s="39"/>
      <c r="X231" s="39"/>
      <c r="Y231" s="39"/>
      <c r="Z231" s="39"/>
      <c r="AA231" s="39"/>
      <c r="AB231" s="39"/>
      <c r="AC231" s="39"/>
      <c r="AD231" s="39"/>
      <c r="AE231" s="39"/>
      <c r="AR231" s="226" t="s">
        <v>181</v>
      </c>
      <c r="AT231" s="226" t="s">
        <v>177</v>
      </c>
      <c r="AU231" s="226" t="s">
        <v>83</v>
      </c>
      <c r="AY231" s="18" t="s">
        <v>175</v>
      </c>
      <c r="BE231" s="227">
        <f>IF(N231="základní",J231,0)</f>
        <v>0</v>
      </c>
      <c r="BF231" s="227">
        <f>IF(N231="snížená",J231,0)</f>
        <v>0</v>
      </c>
      <c r="BG231" s="227">
        <f>IF(N231="zákl. přenesená",J231,0)</f>
        <v>0</v>
      </c>
      <c r="BH231" s="227">
        <f>IF(N231="sníž. přenesená",J231,0)</f>
        <v>0</v>
      </c>
      <c r="BI231" s="227">
        <f>IF(N231="nulová",J231,0)</f>
        <v>0</v>
      </c>
      <c r="BJ231" s="18" t="s">
        <v>81</v>
      </c>
      <c r="BK231" s="227">
        <f>ROUND(I231*H231,2)</f>
        <v>0</v>
      </c>
      <c r="BL231" s="18" t="s">
        <v>181</v>
      </c>
      <c r="BM231" s="226" t="s">
        <v>404</v>
      </c>
    </row>
    <row r="232" spans="1:47" s="2" customFormat="1" ht="12">
      <c r="A232" s="39"/>
      <c r="B232" s="40"/>
      <c r="C232" s="41"/>
      <c r="D232" s="228" t="s">
        <v>183</v>
      </c>
      <c r="E232" s="41"/>
      <c r="F232" s="229" t="s">
        <v>405</v>
      </c>
      <c r="G232" s="41"/>
      <c r="H232" s="41"/>
      <c r="I232" s="230"/>
      <c r="J232" s="41"/>
      <c r="K232" s="41"/>
      <c r="L232" s="45"/>
      <c r="M232" s="231"/>
      <c r="N232" s="232"/>
      <c r="O232" s="85"/>
      <c r="P232" s="85"/>
      <c r="Q232" s="85"/>
      <c r="R232" s="85"/>
      <c r="S232" s="85"/>
      <c r="T232" s="86"/>
      <c r="U232" s="39"/>
      <c r="V232" s="39"/>
      <c r="W232" s="39"/>
      <c r="X232" s="39"/>
      <c r="Y232" s="39"/>
      <c r="Z232" s="39"/>
      <c r="AA232" s="39"/>
      <c r="AB232" s="39"/>
      <c r="AC232" s="39"/>
      <c r="AD232" s="39"/>
      <c r="AE232" s="39"/>
      <c r="AT232" s="18" t="s">
        <v>183</v>
      </c>
      <c r="AU232" s="18" t="s">
        <v>83</v>
      </c>
    </row>
    <row r="233" spans="1:65" s="2" customFormat="1" ht="33" customHeight="1">
      <c r="A233" s="39"/>
      <c r="B233" s="40"/>
      <c r="C233" s="214" t="s">
        <v>406</v>
      </c>
      <c r="D233" s="214" t="s">
        <v>177</v>
      </c>
      <c r="E233" s="215" t="s">
        <v>407</v>
      </c>
      <c r="F233" s="216" t="s">
        <v>408</v>
      </c>
      <c r="G233" s="217" t="s">
        <v>180</v>
      </c>
      <c r="H233" s="218">
        <v>4572</v>
      </c>
      <c r="I233" s="219"/>
      <c r="J233" s="220">
        <f>ROUND(I233*H233,2)</f>
        <v>0</v>
      </c>
      <c r="K233" s="221"/>
      <c r="L233" s="45"/>
      <c r="M233" s="222" t="s">
        <v>19</v>
      </c>
      <c r="N233" s="223" t="s">
        <v>44</v>
      </c>
      <c r="O233" s="85"/>
      <c r="P233" s="224">
        <f>O233*H233</f>
        <v>0</v>
      </c>
      <c r="Q233" s="224">
        <v>0</v>
      </c>
      <c r="R233" s="224">
        <f>Q233*H233</f>
        <v>0</v>
      </c>
      <c r="S233" s="224">
        <v>0</v>
      </c>
      <c r="T233" s="225">
        <f>S233*H233</f>
        <v>0</v>
      </c>
      <c r="U233" s="39"/>
      <c r="V233" s="39"/>
      <c r="W233" s="39"/>
      <c r="X233" s="39"/>
      <c r="Y233" s="39"/>
      <c r="Z233" s="39"/>
      <c r="AA233" s="39"/>
      <c r="AB233" s="39"/>
      <c r="AC233" s="39"/>
      <c r="AD233" s="39"/>
      <c r="AE233" s="39"/>
      <c r="AR233" s="226" t="s">
        <v>181</v>
      </c>
      <c r="AT233" s="226" t="s">
        <v>177</v>
      </c>
      <c r="AU233" s="226" t="s">
        <v>83</v>
      </c>
      <c r="AY233" s="18" t="s">
        <v>175</v>
      </c>
      <c r="BE233" s="227">
        <f>IF(N233="základní",J233,0)</f>
        <v>0</v>
      </c>
      <c r="BF233" s="227">
        <f>IF(N233="snížená",J233,0)</f>
        <v>0</v>
      </c>
      <c r="BG233" s="227">
        <f>IF(N233="zákl. přenesená",J233,0)</f>
        <v>0</v>
      </c>
      <c r="BH233" s="227">
        <f>IF(N233="sníž. přenesená",J233,0)</f>
        <v>0</v>
      </c>
      <c r="BI233" s="227">
        <f>IF(N233="nulová",J233,0)</f>
        <v>0</v>
      </c>
      <c r="BJ233" s="18" t="s">
        <v>81</v>
      </c>
      <c r="BK233" s="227">
        <f>ROUND(I233*H233,2)</f>
        <v>0</v>
      </c>
      <c r="BL233" s="18" t="s">
        <v>181</v>
      </c>
      <c r="BM233" s="226" t="s">
        <v>409</v>
      </c>
    </row>
    <row r="234" spans="1:47" s="2" customFormat="1" ht="12">
      <c r="A234" s="39"/>
      <c r="B234" s="40"/>
      <c r="C234" s="41"/>
      <c r="D234" s="228" t="s">
        <v>183</v>
      </c>
      <c r="E234" s="41"/>
      <c r="F234" s="229" t="s">
        <v>410</v>
      </c>
      <c r="G234" s="41"/>
      <c r="H234" s="41"/>
      <c r="I234" s="230"/>
      <c r="J234" s="41"/>
      <c r="K234" s="41"/>
      <c r="L234" s="45"/>
      <c r="M234" s="231"/>
      <c r="N234" s="232"/>
      <c r="O234" s="85"/>
      <c r="P234" s="85"/>
      <c r="Q234" s="85"/>
      <c r="R234" s="85"/>
      <c r="S234" s="85"/>
      <c r="T234" s="86"/>
      <c r="U234" s="39"/>
      <c r="V234" s="39"/>
      <c r="W234" s="39"/>
      <c r="X234" s="39"/>
      <c r="Y234" s="39"/>
      <c r="Z234" s="39"/>
      <c r="AA234" s="39"/>
      <c r="AB234" s="39"/>
      <c r="AC234" s="39"/>
      <c r="AD234" s="39"/>
      <c r="AE234" s="39"/>
      <c r="AT234" s="18" t="s">
        <v>183</v>
      </c>
      <c r="AU234" s="18" t="s">
        <v>83</v>
      </c>
    </row>
    <row r="235" spans="1:51" s="13" customFormat="1" ht="12">
      <c r="A235" s="13"/>
      <c r="B235" s="233"/>
      <c r="C235" s="234"/>
      <c r="D235" s="235" t="s">
        <v>189</v>
      </c>
      <c r="E235" s="236" t="s">
        <v>19</v>
      </c>
      <c r="F235" s="237" t="s">
        <v>411</v>
      </c>
      <c r="G235" s="234"/>
      <c r="H235" s="238">
        <v>4615</v>
      </c>
      <c r="I235" s="239"/>
      <c r="J235" s="234"/>
      <c r="K235" s="234"/>
      <c r="L235" s="240"/>
      <c r="M235" s="241"/>
      <c r="N235" s="242"/>
      <c r="O235" s="242"/>
      <c r="P235" s="242"/>
      <c r="Q235" s="242"/>
      <c r="R235" s="242"/>
      <c r="S235" s="242"/>
      <c r="T235" s="243"/>
      <c r="U235" s="13"/>
      <c r="V235" s="13"/>
      <c r="W235" s="13"/>
      <c r="X235" s="13"/>
      <c r="Y235" s="13"/>
      <c r="Z235" s="13"/>
      <c r="AA235" s="13"/>
      <c r="AB235" s="13"/>
      <c r="AC235" s="13"/>
      <c r="AD235" s="13"/>
      <c r="AE235" s="13"/>
      <c r="AT235" s="244" t="s">
        <v>189</v>
      </c>
      <c r="AU235" s="244" t="s">
        <v>83</v>
      </c>
      <c r="AV235" s="13" t="s">
        <v>83</v>
      </c>
      <c r="AW235" s="13" t="s">
        <v>35</v>
      </c>
      <c r="AX235" s="13" t="s">
        <v>73</v>
      </c>
      <c r="AY235" s="244" t="s">
        <v>175</v>
      </c>
    </row>
    <row r="236" spans="1:51" s="13" customFormat="1" ht="12">
      <c r="A236" s="13"/>
      <c r="B236" s="233"/>
      <c r="C236" s="234"/>
      <c r="D236" s="235" t="s">
        <v>189</v>
      </c>
      <c r="E236" s="236" t="s">
        <v>19</v>
      </c>
      <c r="F236" s="237" t="s">
        <v>412</v>
      </c>
      <c r="G236" s="234"/>
      <c r="H236" s="238">
        <v>-43</v>
      </c>
      <c r="I236" s="239"/>
      <c r="J236" s="234"/>
      <c r="K236" s="234"/>
      <c r="L236" s="240"/>
      <c r="M236" s="241"/>
      <c r="N236" s="242"/>
      <c r="O236" s="242"/>
      <c r="P236" s="242"/>
      <c r="Q236" s="242"/>
      <c r="R236" s="242"/>
      <c r="S236" s="242"/>
      <c r="T236" s="243"/>
      <c r="U236" s="13"/>
      <c r="V236" s="13"/>
      <c r="W236" s="13"/>
      <c r="X236" s="13"/>
      <c r="Y236" s="13"/>
      <c r="Z236" s="13"/>
      <c r="AA236" s="13"/>
      <c r="AB236" s="13"/>
      <c r="AC236" s="13"/>
      <c r="AD236" s="13"/>
      <c r="AE236" s="13"/>
      <c r="AT236" s="244" t="s">
        <v>189</v>
      </c>
      <c r="AU236" s="244" t="s">
        <v>83</v>
      </c>
      <c r="AV236" s="13" t="s">
        <v>83</v>
      </c>
      <c r="AW236" s="13" t="s">
        <v>35</v>
      </c>
      <c r="AX236" s="13" t="s">
        <v>73</v>
      </c>
      <c r="AY236" s="244" t="s">
        <v>175</v>
      </c>
    </row>
    <row r="237" spans="1:51" s="14" customFormat="1" ht="12">
      <c r="A237" s="14"/>
      <c r="B237" s="245"/>
      <c r="C237" s="246"/>
      <c r="D237" s="235" t="s">
        <v>189</v>
      </c>
      <c r="E237" s="247" t="s">
        <v>19</v>
      </c>
      <c r="F237" s="248" t="s">
        <v>198</v>
      </c>
      <c r="G237" s="246"/>
      <c r="H237" s="249">
        <v>4572</v>
      </c>
      <c r="I237" s="250"/>
      <c r="J237" s="246"/>
      <c r="K237" s="246"/>
      <c r="L237" s="251"/>
      <c r="M237" s="252"/>
      <c r="N237" s="253"/>
      <c r="O237" s="253"/>
      <c r="P237" s="253"/>
      <c r="Q237" s="253"/>
      <c r="R237" s="253"/>
      <c r="S237" s="253"/>
      <c r="T237" s="254"/>
      <c r="U237" s="14"/>
      <c r="V237" s="14"/>
      <c r="W237" s="14"/>
      <c r="X237" s="14"/>
      <c r="Y237" s="14"/>
      <c r="Z237" s="14"/>
      <c r="AA237" s="14"/>
      <c r="AB237" s="14"/>
      <c r="AC237" s="14"/>
      <c r="AD237" s="14"/>
      <c r="AE237" s="14"/>
      <c r="AT237" s="255" t="s">
        <v>189</v>
      </c>
      <c r="AU237" s="255" t="s">
        <v>83</v>
      </c>
      <c r="AV237" s="14" t="s">
        <v>181</v>
      </c>
      <c r="AW237" s="14" t="s">
        <v>35</v>
      </c>
      <c r="AX237" s="14" t="s">
        <v>81</v>
      </c>
      <c r="AY237" s="255" t="s">
        <v>175</v>
      </c>
    </row>
    <row r="238" spans="1:65" s="2" customFormat="1" ht="33" customHeight="1">
      <c r="A238" s="39"/>
      <c r="B238" s="40"/>
      <c r="C238" s="214" t="s">
        <v>413</v>
      </c>
      <c r="D238" s="214" t="s">
        <v>177</v>
      </c>
      <c r="E238" s="215" t="s">
        <v>414</v>
      </c>
      <c r="F238" s="216" t="s">
        <v>415</v>
      </c>
      <c r="G238" s="217" t="s">
        <v>180</v>
      </c>
      <c r="H238" s="218">
        <v>26</v>
      </c>
      <c r="I238" s="219"/>
      <c r="J238" s="220">
        <f>ROUND(I238*H238,2)</f>
        <v>0</v>
      </c>
      <c r="K238" s="221"/>
      <c r="L238" s="45"/>
      <c r="M238" s="222" t="s">
        <v>19</v>
      </c>
      <c r="N238" s="223" t="s">
        <v>44</v>
      </c>
      <c r="O238" s="85"/>
      <c r="P238" s="224">
        <f>O238*H238</f>
        <v>0</v>
      </c>
      <c r="Q238" s="224">
        <v>0</v>
      </c>
      <c r="R238" s="224">
        <f>Q238*H238</f>
        <v>0</v>
      </c>
      <c r="S238" s="224">
        <v>0</v>
      </c>
      <c r="T238" s="225">
        <f>S238*H238</f>
        <v>0</v>
      </c>
      <c r="U238" s="39"/>
      <c r="V238" s="39"/>
      <c r="W238" s="39"/>
      <c r="X238" s="39"/>
      <c r="Y238" s="39"/>
      <c r="Z238" s="39"/>
      <c r="AA238" s="39"/>
      <c r="AB238" s="39"/>
      <c r="AC238" s="39"/>
      <c r="AD238" s="39"/>
      <c r="AE238" s="39"/>
      <c r="AR238" s="226" t="s">
        <v>181</v>
      </c>
      <c r="AT238" s="226" t="s">
        <v>177</v>
      </c>
      <c r="AU238" s="226" t="s">
        <v>83</v>
      </c>
      <c r="AY238" s="18" t="s">
        <v>175</v>
      </c>
      <c r="BE238" s="227">
        <f>IF(N238="základní",J238,0)</f>
        <v>0</v>
      </c>
      <c r="BF238" s="227">
        <f>IF(N238="snížená",J238,0)</f>
        <v>0</v>
      </c>
      <c r="BG238" s="227">
        <f>IF(N238="zákl. přenesená",J238,0)</f>
        <v>0</v>
      </c>
      <c r="BH238" s="227">
        <f>IF(N238="sníž. přenesená",J238,0)</f>
        <v>0</v>
      </c>
      <c r="BI238" s="227">
        <f>IF(N238="nulová",J238,0)</f>
        <v>0</v>
      </c>
      <c r="BJ238" s="18" t="s">
        <v>81</v>
      </c>
      <c r="BK238" s="227">
        <f>ROUND(I238*H238,2)</f>
        <v>0</v>
      </c>
      <c r="BL238" s="18" t="s">
        <v>181</v>
      </c>
      <c r="BM238" s="226" t="s">
        <v>416</v>
      </c>
    </row>
    <row r="239" spans="1:47" s="2" customFormat="1" ht="12">
      <c r="A239" s="39"/>
      <c r="B239" s="40"/>
      <c r="C239" s="41"/>
      <c r="D239" s="228" t="s">
        <v>183</v>
      </c>
      <c r="E239" s="41"/>
      <c r="F239" s="229" t="s">
        <v>417</v>
      </c>
      <c r="G239" s="41"/>
      <c r="H239" s="41"/>
      <c r="I239" s="230"/>
      <c r="J239" s="41"/>
      <c r="K239" s="41"/>
      <c r="L239" s="45"/>
      <c r="M239" s="231"/>
      <c r="N239" s="232"/>
      <c r="O239" s="85"/>
      <c r="P239" s="85"/>
      <c r="Q239" s="85"/>
      <c r="R239" s="85"/>
      <c r="S239" s="85"/>
      <c r="T239" s="86"/>
      <c r="U239" s="39"/>
      <c r="V239" s="39"/>
      <c r="W239" s="39"/>
      <c r="X239" s="39"/>
      <c r="Y239" s="39"/>
      <c r="Z239" s="39"/>
      <c r="AA239" s="39"/>
      <c r="AB239" s="39"/>
      <c r="AC239" s="39"/>
      <c r="AD239" s="39"/>
      <c r="AE239" s="39"/>
      <c r="AT239" s="18" t="s">
        <v>183</v>
      </c>
      <c r="AU239" s="18" t="s">
        <v>83</v>
      </c>
    </row>
    <row r="240" spans="1:51" s="13" customFormat="1" ht="12">
      <c r="A240" s="13"/>
      <c r="B240" s="233"/>
      <c r="C240" s="234"/>
      <c r="D240" s="235" t="s">
        <v>189</v>
      </c>
      <c r="E240" s="236" t="s">
        <v>19</v>
      </c>
      <c r="F240" s="237" t="s">
        <v>207</v>
      </c>
      <c r="G240" s="234"/>
      <c r="H240" s="238">
        <v>26</v>
      </c>
      <c r="I240" s="239"/>
      <c r="J240" s="234"/>
      <c r="K240" s="234"/>
      <c r="L240" s="240"/>
      <c r="M240" s="241"/>
      <c r="N240" s="242"/>
      <c r="O240" s="242"/>
      <c r="P240" s="242"/>
      <c r="Q240" s="242"/>
      <c r="R240" s="242"/>
      <c r="S240" s="242"/>
      <c r="T240" s="243"/>
      <c r="U240" s="13"/>
      <c r="V240" s="13"/>
      <c r="W240" s="13"/>
      <c r="X240" s="13"/>
      <c r="Y240" s="13"/>
      <c r="Z240" s="13"/>
      <c r="AA240" s="13"/>
      <c r="AB240" s="13"/>
      <c r="AC240" s="13"/>
      <c r="AD240" s="13"/>
      <c r="AE240" s="13"/>
      <c r="AT240" s="244" t="s">
        <v>189</v>
      </c>
      <c r="AU240" s="244" t="s">
        <v>83</v>
      </c>
      <c r="AV240" s="13" t="s">
        <v>83</v>
      </c>
      <c r="AW240" s="13" t="s">
        <v>35</v>
      </c>
      <c r="AX240" s="13" t="s">
        <v>81</v>
      </c>
      <c r="AY240" s="244" t="s">
        <v>175</v>
      </c>
    </row>
    <row r="241" spans="1:65" s="2" customFormat="1" ht="33" customHeight="1">
      <c r="A241" s="39"/>
      <c r="B241" s="40"/>
      <c r="C241" s="214" t="s">
        <v>418</v>
      </c>
      <c r="D241" s="214" t="s">
        <v>177</v>
      </c>
      <c r="E241" s="215" t="s">
        <v>419</v>
      </c>
      <c r="F241" s="216" t="s">
        <v>420</v>
      </c>
      <c r="G241" s="217" t="s">
        <v>180</v>
      </c>
      <c r="H241" s="218">
        <v>26</v>
      </c>
      <c r="I241" s="219"/>
      <c r="J241" s="220">
        <f>ROUND(I241*H241,2)</f>
        <v>0</v>
      </c>
      <c r="K241" s="221"/>
      <c r="L241" s="45"/>
      <c r="M241" s="222" t="s">
        <v>19</v>
      </c>
      <c r="N241" s="223" t="s">
        <v>44</v>
      </c>
      <c r="O241" s="85"/>
      <c r="P241" s="224">
        <f>O241*H241</f>
        <v>0</v>
      </c>
      <c r="Q241" s="224">
        <v>0</v>
      </c>
      <c r="R241" s="224">
        <f>Q241*H241</f>
        <v>0</v>
      </c>
      <c r="S241" s="224">
        <v>0</v>
      </c>
      <c r="T241" s="225">
        <f>S241*H241</f>
        <v>0</v>
      </c>
      <c r="U241" s="39"/>
      <c r="V241" s="39"/>
      <c r="W241" s="39"/>
      <c r="X241" s="39"/>
      <c r="Y241" s="39"/>
      <c r="Z241" s="39"/>
      <c r="AA241" s="39"/>
      <c r="AB241" s="39"/>
      <c r="AC241" s="39"/>
      <c r="AD241" s="39"/>
      <c r="AE241" s="39"/>
      <c r="AR241" s="226" t="s">
        <v>181</v>
      </c>
      <c r="AT241" s="226" t="s">
        <v>177</v>
      </c>
      <c r="AU241" s="226" t="s">
        <v>83</v>
      </c>
      <c r="AY241" s="18" t="s">
        <v>175</v>
      </c>
      <c r="BE241" s="227">
        <f>IF(N241="základní",J241,0)</f>
        <v>0</v>
      </c>
      <c r="BF241" s="227">
        <f>IF(N241="snížená",J241,0)</f>
        <v>0</v>
      </c>
      <c r="BG241" s="227">
        <f>IF(N241="zákl. přenesená",J241,0)</f>
        <v>0</v>
      </c>
      <c r="BH241" s="227">
        <f>IF(N241="sníž. přenesená",J241,0)</f>
        <v>0</v>
      </c>
      <c r="BI241" s="227">
        <f>IF(N241="nulová",J241,0)</f>
        <v>0</v>
      </c>
      <c r="BJ241" s="18" t="s">
        <v>81</v>
      </c>
      <c r="BK241" s="227">
        <f>ROUND(I241*H241,2)</f>
        <v>0</v>
      </c>
      <c r="BL241" s="18" t="s">
        <v>181</v>
      </c>
      <c r="BM241" s="226" t="s">
        <v>421</v>
      </c>
    </row>
    <row r="242" spans="1:47" s="2" customFormat="1" ht="12">
      <c r="A242" s="39"/>
      <c r="B242" s="40"/>
      <c r="C242" s="41"/>
      <c r="D242" s="228" t="s">
        <v>183</v>
      </c>
      <c r="E242" s="41"/>
      <c r="F242" s="229" t="s">
        <v>422</v>
      </c>
      <c r="G242" s="41"/>
      <c r="H242" s="41"/>
      <c r="I242" s="230"/>
      <c r="J242" s="41"/>
      <c r="K242" s="41"/>
      <c r="L242" s="45"/>
      <c r="M242" s="231"/>
      <c r="N242" s="232"/>
      <c r="O242" s="85"/>
      <c r="P242" s="85"/>
      <c r="Q242" s="85"/>
      <c r="R242" s="85"/>
      <c r="S242" s="85"/>
      <c r="T242" s="86"/>
      <c r="U242" s="39"/>
      <c r="V242" s="39"/>
      <c r="W242" s="39"/>
      <c r="X242" s="39"/>
      <c r="Y242" s="39"/>
      <c r="Z242" s="39"/>
      <c r="AA242" s="39"/>
      <c r="AB242" s="39"/>
      <c r="AC242" s="39"/>
      <c r="AD242" s="39"/>
      <c r="AE242" s="39"/>
      <c r="AT242" s="18" t="s">
        <v>183</v>
      </c>
      <c r="AU242" s="18" t="s">
        <v>83</v>
      </c>
    </row>
    <row r="243" spans="1:51" s="13" customFormat="1" ht="12">
      <c r="A243" s="13"/>
      <c r="B243" s="233"/>
      <c r="C243" s="234"/>
      <c r="D243" s="235" t="s">
        <v>189</v>
      </c>
      <c r="E243" s="236" t="s">
        <v>19</v>
      </c>
      <c r="F243" s="237" t="s">
        <v>423</v>
      </c>
      <c r="G243" s="234"/>
      <c r="H243" s="238">
        <v>26</v>
      </c>
      <c r="I243" s="239"/>
      <c r="J243" s="234"/>
      <c r="K243" s="234"/>
      <c r="L243" s="240"/>
      <c r="M243" s="241"/>
      <c r="N243" s="242"/>
      <c r="O243" s="242"/>
      <c r="P243" s="242"/>
      <c r="Q243" s="242"/>
      <c r="R243" s="242"/>
      <c r="S243" s="242"/>
      <c r="T243" s="243"/>
      <c r="U243" s="13"/>
      <c r="V243" s="13"/>
      <c r="W243" s="13"/>
      <c r="X243" s="13"/>
      <c r="Y243" s="13"/>
      <c r="Z243" s="13"/>
      <c r="AA243" s="13"/>
      <c r="AB243" s="13"/>
      <c r="AC243" s="13"/>
      <c r="AD243" s="13"/>
      <c r="AE243" s="13"/>
      <c r="AT243" s="244" t="s">
        <v>189</v>
      </c>
      <c r="AU243" s="244" t="s">
        <v>83</v>
      </c>
      <c r="AV243" s="13" t="s">
        <v>83</v>
      </c>
      <c r="AW243" s="13" t="s">
        <v>35</v>
      </c>
      <c r="AX243" s="13" t="s">
        <v>81</v>
      </c>
      <c r="AY243" s="244" t="s">
        <v>175</v>
      </c>
    </row>
    <row r="244" spans="1:65" s="2" customFormat="1" ht="37.8" customHeight="1">
      <c r="A244" s="39"/>
      <c r="B244" s="40"/>
      <c r="C244" s="214" t="s">
        <v>424</v>
      </c>
      <c r="D244" s="214" t="s">
        <v>177</v>
      </c>
      <c r="E244" s="215" t="s">
        <v>425</v>
      </c>
      <c r="F244" s="216" t="s">
        <v>426</v>
      </c>
      <c r="G244" s="217" t="s">
        <v>180</v>
      </c>
      <c r="H244" s="218">
        <v>4615</v>
      </c>
      <c r="I244" s="219"/>
      <c r="J244" s="220">
        <f>ROUND(I244*H244,2)</f>
        <v>0</v>
      </c>
      <c r="K244" s="221"/>
      <c r="L244" s="45"/>
      <c r="M244" s="222" t="s">
        <v>19</v>
      </c>
      <c r="N244" s="223" t="s">
        <v>44</v>
      </c>
      <c r="O244" s="85"/>
      <c r="P244" s="224">
        <f>O244*H244</f>
        <v>0</v>
      </c>
      <c r="Q244" s="224">
        <v>0</v>
      </c>
      <c r="R244" s="224">
        <f>Q244*H244</f>
        <v>0</v>
      </c>
      <c r="S244" s="224">
        <v>0</v>
      </c>
      <c r="T244" s="225">
        <f>S244*H244</f>
        <v>0</v>
      </c>
      <c r="U244" s="39"/>
      <c r="V244" s="39"/>
      <c r="W244" s="39"/>
      <c r="X244" s="39"/>
      <c r="Y244" s="39"/>
      <c r="Z244" s="39"/>
      <c r="AA244" s="39"/>
      <c r="AB244" s="39"/>
      <c r="AC244" s="39"/>
      <c r="AD244" s="39"/>
      <c r="AE244" s="39"/>
      <c r="AR244" s="226" t="s">
        <v>181</v>
      </c>
      <c r="AT244" s="226" t="s">
        <v>177</v>
      </c>
      <c r="AU244" s="226" t="s">
        <v>83</v>
      </c>
      <c r="AY244" s="18" t="s">
        <v>175</v>
      </c>
      <c r="BE244" s="227">
        <f>IF(N244="základní",J244,0)</f>
        <v>0</v>
      </c>
      <c r="BF244" s="227">
        <f>IF(N244="snížená",J244,0)</f>
        <v>0</v>
      </c>
      <c r="BG244" s="227">
        <f>IF(N244="zákl. přenesená",J244,0)</f>
        <v>0</v>
      </c>
      <c r="BH244" s="227">
        <f>IF(N244="sníž. přenesená",J244,0)</f>
        <v>0</v>
      </c>
      <c r="BI244" s="227">
        <f>IF(N244="nulová",J244,0)</f>
        <v>0</v>
      </c>
      <c r="BJ244" s="18" t="s">
        <v>81</v>
      </c>
      <c r="BK244" s="227">
        <f>ROUND(I244*H244,2)</f>
        <v>0</v>
      </c>
      <c r="BL244" s="18" t="s">
        <v>181</v>
      </c>
      <c r="BM244" s="226" t="s">
        <v>427</v>
      </c>
    </row>
    <row r="245" spans="1:47" s="2" customFormat="1" ht="12">
      <c r="A245" s="39"/>
      <c r="B245" s="40"/>
      <c r="C245" s="41"/>
      <c r="D245" s="228" t="s">
        <v>183</v>
      </c>
      <c r="E245" s="41"/>
      <c r="F245" s="229" t="s">
        <v>428</v>
      </c>
      <c r="G245" s="41"/>
      <c r="H245" s="41"/>
      <c r="I245" s="230"/>
      <c r="J245" s="41"/>
      <c r="K245" s="41"/>
      <c r="L245" s="45"/>
      <c r="M245" s="231"/>
      <c r="N245" s="232"/>
      <c r="O245" s="85"/>
      <c r="P245" s="85"/>
      <c r="Q245" s="85"/>
      <c r="R245" s="85"/>
      <c r="S245" s="85"/>
      <c r="T245" s="86"/>
      <c r="U245" s="39"/>
      <c r="V245" s="39"/>
      <c r="W245" s="39"/>
      <c r="X245" s="39"/>
      <c r="Y245" s="39"/>
      <c r="Z245" s="39"/>
      <c r="AA245" s="39"/>
      <c r="AB245" s="39"/>
      <c r="AC245" s="39"/>
      <c r="AD245" s="39"/>
      <c r="AE245" s="39"/>
      <c r="AT245" s="18" t="s">
        <v>183</v>
      </c>
      <c r="AU245" s="18" t="s">
        <v>83</v>
      </c>
    </row>
    <row r="246" spans="1:65" s="2" customFormat="1" ht="49.05" customHeight="1">
      <c r="A246" s="39"/>
      <c r="B246" s="40"/>
      <c r="C246" s="214" t="s">
        <v>429</v>
      </c>
      <c r="D246" s="214" t="s">
        <v>177</v>
      </c>
      <c r="E246" s="215" t="s">
        <v>430</v>
      </c>
      <c r="F246" s="216" t="s">
        <v>431</v>
      </c>
      <c r="G246" s="217" t="s">
        <v>180</v>
      </c>
      <c r="H246" s="218">
        <v>4641</v>
      </c>
      <c r="I246" s="219"/>
      <c r="J246" s="220">
        <f>ROUND(I246*H246,2)</f>
        <v>0</v>
      </c>
      <c r="K246" s="221"/>
      <c r="L246" s="45"/>
      <c r="M246" s="222" t="s">
        <v>19</v>
      </c>
      <c r="N246" s="223" t="s">
        <v>44</v>
      </c>
      <c r="O246" s="85"/>
      <c r="P246" s="224">
        <f>O246*H246</f>
        <v>0</v>
      </c>
      <c r="Q246" s="224">
        <v>0</v>
      </c>
      <c r="R246" s="224">
        <f>Q246*H246</f>
        <v>0</v>
      </c>
      <c r="S246" s="224">
        <v>0</v>
      </c>
      <c r="T246" s="225">
        <f>S246*H246</f>
        <v>0</v>
      </c>
      <c r="U246" s="39"/>
      <c r="V246" s="39"/>
      <c r="W246" s="39"/>
      <c r="X246" s="39"/>
      <c r="Y246" s="39"/>
      <c r="Z246" s="39"/>
      <c r="AA246" s="39"/>
      <c r="AB246" s="39"/>
      <c r="AC246" s="39"/>
      <c r="AD246" s="39"/>
      <c r="AE246" s="39"/>
      <c r="AR246" s="226" t="s">
        <v>181</v>
      </c>
      <c r="AT246" s="226" t="s">
        <v>177</v>
      </c>
      <c r="AU246" s="226" t="s">
        <v>83</v>
      </c>
      <c r="AY246" s="18" t="s">
        <v>175</v>
      </c>
      <c r="BE246" s="227">
        <f>IF(N246="základní",J246,0)</f>
        <v>0</v>
      </c>
      <c r="BF246" s="227">
        <f>IF(N246="snížená",J246,0)</f>
        <v>0</v>
      </c>
      <c r="BG246" s="227">
        <f>IF(N246="zákl. přenesená",J246,0)</f>
        <v>0</v>
      </c>
      <c r="BH246" s="227">
        <f>IF(N246="sníž. přenesená",J246,0)</f>
        <v>0</v>
      </c>
      <c r="BI246" s="227">
        <f>IF(N246="nulová",J246,0)</f>
        <v>0</v>
      </c>
      <c r="BJ246" s="18" t="s">
        <v>81</v>
      </c>
      <c r="BK246" s="227">
        <f>ROUND(I246*H246,2)</f>
        <v>0</v>
      </c>
      <c r="BL246" s="18" t="s">
        <v>181</v>
      </c>
      <c r="BM246" s="226" t="s">
        <v>432</v>
      </c>
    </row>
    <row r="247" spans="1:47" s="2" customFormat="1" ht="12">
      <c r="A247" s="39"/>
      <c r="B247" s="40"/>
      <c r="C247" s="41"/>
      <c r="D247" s="228" t="s">
        <v>183</v>
      </c>
      <c r="E247" s="41"/>
      <c r="F247" s="229" t="s">
        <v>433</v>
      </c>
      <c r="G247" s="41"/>
      <c r="H247" s="41"/>
      <c r="I247" s="230"/>
      <c r="J247" s="41"/>
      <c r="K247" s="41"/>
      <c r="L247" s="45"/>
      <c r="M247" s="231"/>
      <c r="N247" s="232"/>
      <c r="O247" s="85"/>
      <c r="P247" s="85"/>
      <c r="Q247" s="85"/>
      <c r="R247" s="85"/>
      <c r="S247" s="85"/>
      <c r="T247" s="86"/>
      <c r="U247" s="39"/>
      <c r="V247" s="39"/>
      <c r="W247" s="39"/>
      <c r="X247" s="39"/>
      <c r="Y247" s="39"/>
      <c r="Z247" s="39"/>
      <c r="AA247" s="39"/>
      <c r="AB247" s="39"/>
      <c r="AC247" s="39"/>
      <c r="AD247" s="39"/>
      <c r="AE247" s="39"/>
      <c r="AT247" s="18" t="s">
        <v>183</v>
      </c>
      <c r="AU247" s="18" t="s">
        <v>83</v>
      </c>
    </row>
    <row r="248" spans="1:51" s="13" customFormat="1" ht="12">
      <c r="A248" s="13"/>
      <c r="B248" s="233"/>
      <c r="C248" s="234"/>
      <c r="D248" s="235" t="s">
        <v>189</v>
      </c>
      <c r="E248" s="236" t="s">
        <v>19</v>
      </c>
      <c r="F248" s="237" t="s">
        <v>434</v>
      </c>
      <c r="G248" s="234"/>
      <c r="H248" s="238">
        <v>3754</v>
      </c>
      <c r="I248" s="239"/>
      <c r="J248" s="234"/>
      <c r="K248" s="234"/>
      <c r="L248" s="240"/>
      <c r="M248" s="241"/>
      <c r="N248" s="242"/>
      <c r="O248" s="242"/>
      <c r="P248" s="242"/>
      <c r="Q248" s="242"/>
      <c r="R248" s="242"/>
      <c r="S248" s="242"/>
      <c r="T248" s="243"/>
      <c r="U248" s="13"/>
      <c r="V248" s="13"/>
      <c r="W248" s="13"/>
      <c r="X248" s="13"/>
      <c r="Y248" s="13"/>
      <c r="Z248" s="13"/>
      <c r="AA248" s="13"/>
      <c r="AB248" s="13"/>
      <c r="AC248" s="13"/>
      <c r="AD248" s="13"/>
      <c r="AE248" s="13"/>
      <c r="AT248" s="244" t="s">
        <v>189</v>
      </c>
      <c r="AU248" s="244" t="s">
        <v>83</v>
      </c>
      <c r="AV248" s="13" t="s">
        <v>83</v>
      </c>
      <c r="AW248" s="13" t="s">
        <v>35</v>
      </c>
      <c r="AX248" s="13" t="s">
        <v>73</v>
      </c>
      <c r="AY248" s="244" t="s">
        <v>175</v>
      </c>
    </row>
    <row r="249" spans="1:51" s="13" customFormat="1" ht="12">
      <c r="A249" s="13"/>
      <c r="B249" s="233"/>
      <c r="C249" s="234"/>
      <c r="D249" s="235" t="s">
        <v>189</v>
      </c>
      <c r="E249" s="236" t="s">
        <v>19</v>
      </c>
      <c r="F249" s="237" t="s">
        <v>206</v>
      </c>
      <c r="G249" s="234"/>
      <c r="H249" s="238">
        <v>861</v>
      </c>
      <c r="I249" s="239"/>
      <c r="J249" s="234"/>
      <c r="K249" s="234"/>
      <c r="L249" s="240"/>
      <c r="M249" s="241"/>
      <c r="N249" s="242"/>
      <c r="O249" s="242"/>
      <c r="P249" s="242"/>
      <c r="Q249" s="242"/>
      <c r="R249" s="242"/>
      <c r="S249" s="242"/>
      <c r="T249" s="243"/>
      <c r="U249" s="13"/>
      <c r="V249" s="13"/>
      <c r="W249" s="13"/>
      <c r="X249" s="13"/>
      <c r="Y249" s="13"/>
      <c r="Z249" s="13"/>
      <c r="AA249" s="13"/>
      <c r="AB249" s="13"/>
      <c r="AC249" s="13"/>
      <c r="AD249" s="13"/>
      <c r="AE249" s="13"/>
      <c r="AT249" s="244" t="s">
        <v>189</v>
      </c>
      <c r="AU249" s="244" t="s">
        <v>83</v>
      </c>
      <c r="AV249" s="13" t="s">
        <v>83</v>
      </c>
      <c r="AW249" s="13" t="s">
        <v>35</v>
      </c>
      <c r="AX249" s="13" t="s">
        <v>73</v>
      </c>
      <c r="AY249" s="244" t="s">
        <v>175</v>
      </c>
    </row>
    <row r="250" spans="1:51" s="13" customFormat="1" ht="12">
      <c r="A250" s="13"/>
      <c r="B250" s="233"/>
      <c r="C250" s="234"/>
      <c r="D250" s="235" t="s">
        <v>189</v>
      </c>
      <c r="E250" s="236" t="s">
        <v>19</v>
      </c>
      <c r="F250" s="237" t="s">
        <v>423</v>
      </c>
      <c r="G250" s="234"/>
      <c r="H250" s="238">
        <v>26</v>
      </c>
      <c r="I250" s="239"/>
      <c r="J250" s="234"/>
      <c r="K250" s="234"/>
      <c r="L250" s="240"/>
      <c r="M250" s="241"/>
      <c r="N250" s="242"/>
      <c r="O250" s="242"/>
      <c r="P250" s="242"/>
      <c r="Q250" s="242"/>
      <c r="R250" s="242"/>
      <c r="S250" s="242"/>
      <c r="T250" s="243"/>
      <c r="U250" s="13"/>
      <c r="V250" s="13"/>
      <c r="W250" s="13"/>
      <c r="X250" s="13"/>
      <c r="Y250" s="13"/>
      <c r="Z250" s="13"/>
      <c r="AA250" s="13"/>
      <c r="AB250" s="13"/>
      <c r="AC250" s="13"/>
      <c r="AD250" s="13"/>
      <c r="AE250" s="13"/>
      <c r="AT250" s="244" t="s">
        <v>189</v>
      </c>
      <c r="AU250" s="244" t="s">
        <v>83</v>
      </c>
      <c r="AV250" s="13" t="s">
        <v>83</v>
      </c>
      <c r="AW250" s="13" t="s">
        <v>35</v>
      </c>
      <c r="AX250" s="13" t="s">
        <v>73</v>
      </c>
      <c r="AY250" s="244" t="s">
        <v>175</v>
      </c>
    </row>
    <row r="251" spans="1:51" s="14" customFormat="1" ht="12">
      <c r="A251" s="14"/>
      <c r="B251" s="245"/>
      <c r="C251" s="246"/>
      <c r="D251" s="235" t="s">
        <v>189</v>
      </c>
      <c r="E251" s="247" t="s">
        <v>19</v>
      </c>
      <c r="F251" s="248" t="s">
        <v>198</v>
      </c>
      <c r="G251" s="246"/>
      <c r="H251" s="249">
        <v>4641</v>
      </c>
      <c r="I251" s="250"/>
      <c r="J251" s="246"/>
      <c r="K251" s="246"/>
      <c r="L251" s="251"/>
      <c r="M251" s="252"/>
      <c r="N251" s="253"/>
      <c r="O251" s="253"/>
      <c r="P251" s="253"/>
      <c r="Q251" s="253"/>
      <c r="R251" s="253"/>
      <c r="S251" s="253"/>
      <c r="T251" s="254"/>
      <c r="U251" s="14"/>
      <c r="V251" s="14"/>
      <c r="W251" s="14"/>
      <c r="X251" s="14"/>
      <c r="Y251" s="14"/>
      <c r="Z251" s="14"/>
      <c r="AA251" s="14"/>
      <c r="AB251" s="14"/>
      <c r="AC251" s="14"/>
      <c r="AD251" s="14"/>
      <c r="AE251" s="14"/>
      <c r="AT251" s="255" t="s">
        <v>189</v>
      </c>
      <c r="AU251" s="255" t="s">
        <v>83</v>
      </c>
      <c r="AV251" s="14" t="s">
        <v>181</v>
      </c>
      <c r="AW251" s="14" t="s">
        <v>35</v>
      </c>
      <c r="AX251" s="14" t="s">
        <v>81</v>
      </c>
      <c r="AY251" s="255" t="s">
        <v>175</v>
      </c>
    </row>
    <row r="252" spans="1:65" s="2" customFormat="1" ht="24.15" customHeight="1">
      <c r="A252" s="39"/>
      <c r="B252" s="40"/>
      <c r="C252" s="214" t="s">
        <v>435</v>
      </c>
      <c r="D252" s="214" t="s">
        <v>177</v>
      </c>
      <c r="E252" s="215" t="s">
        <v>436</v>
      </c>
      <c r="F252" s="216" t="s">
        <v>437</v>
      </c>
      <c r="G252" s="217" t="s">
        <v>180</v>
      </c>
      <c r="H252" s="218">
        <v>4615</v>
      </c>
      <c r="I252" s="219"/>
      <c r="J252" s="220">
        <f>ROUND(I252*H252,2)</f>
        <v>0</v>
      </c>
      <c r="K252" s="221"/>
      <c r="L252" s="45"/>
      <c r="M252" s="222" t="s">
        <v>19</v>
      </c>
      <c r="N252" s="223" t="s">
        <v>44</v>
      </c>
      <c r="O252" s="85"/>
      <c r="P252" s="224">
        <f>O252*H252</f>
        <v>0</v>
      </c>
      <c r="Q252" s="224">
        <v>0</v>
      </c>
      <c r="R252" s="224">
        <f>Q252*H252</f>
        <v>0</v>
      </c>
      <c r="S252" s="224">
        <v>0</v>
      </c>
      <c r="T252" s="225">
        <f>S252*H252</f>
        <v>0</v>
      </c>
      <c r="U252" s="39"/>
      <c r="V252" s="39"/>
      <c r="W252" s="39"/>
      <c r="X252" s="39"/>
      <c r="Y252" s="39"/>
      <c r="Z252" s="39"/>
      <c r="AA252" s="39"/>
      <c r="AB252" s="39"/>
      <c r="AC252" s="39"/>
      <c r="AD252" s="39"/>
      <c r="AE252" s="39"/>
      <c r="AR252" s="226" t="s">
        <v>181</v>
      </c>
      <c r="AT252" s="226" t="s">
        <v>177</v>
      </c>
      <c r="AU252" s="226" t="s">
        <v>83</v>
      </c>
      <c r="AY252" s="18" t="s">
        <v>175</v>
      </c>
      <c r="BE252" s="227">
        <f>IF(N252="základní",J252,0)</f>
        <v>0</v>
      </c>
      <c r="BF252" s="227">
        <f>IF(N252="snížená",J252,0)</f>
        <v>0</v>
      </c>
      <c r="BG252" s="227">
        <f>IF(N252="zákl. přenesená",J252,0)</f>
        <v>0</v>
      </c>
      <c r="BH252" s="227">
        <f>IF(N252="sníž. přenesená",J252,0)</f>
        <v>0</v>
      </c>
      <c r="BI252" s="227">
        <f>IF(N252="nulová",J252,0)</f>
        <v>0</v>
      </c>
      <c r="BJ252" s="18" t="s">
        <v>81</v>
      </c>
      <c r="BK252" s="227">
        <f>ROUND(I252*H252,2)</f>
        <v>0</v>
      </c>
      <c r="BL252" s="18" t="s">
        <v>181</v>
      </c>
      <c r="BM252" s="226" t="s">
        <v>438</v>
      </c>
    </row>
    <row r="253" spans="1:47" s="2" customFormat="1" ht="12">
      <c r="A253" s="39"/>
      <c r="B253" s="40"/>
      <c r="C253" s="41"/>
      <c r="D253" s="228" t="s">
        <v>183</v>
      </c>
      <c r="E253" s="41"/>
      <c r="F253" s="229" t="s">
        <v>439</v>
      </c>
      <c r="G253" s="41"/>
      <c r="H253" s="41"/>
      <c r="I253" s="230"/>
      <c r="J253" s="41"/>
      <c r="K253" s="41"/>
      <c r="L253" s="45"/>
      <c r="M253" s="231"/>
      <c r="N253" s="232"/>
      <c r="O253" s="85"/>
      <c r="P253" s="85"/>
      <c r="Q253" s="85"/>
      <c r="R253" s="85"/>
      <c r="S253" s="85"/>
      <c r="T253" s="86"/>
      <c r="U253" s="39"/>
      <c r="V253" s="39"/>
      <c r="W253" s="39"/>
      <c r="X253" s="39"/>
      <c r="Y253" s="39"/>
      <c r="Z253" s="39"/>
      <c r="AA253" s="39"/>
      <c r="AB253" s="39"/>
      <c r="AC253" s="39"/>
      <c r="AD253" s="39"/>
      <c r="AE253" s="39"/>
      <c r="AT253" s="18" t="s">
        <v>183</v>
      </c>
      <c r="AU253" s="18" t="s">
        <v>83</v>
      </c>
    </row>
    <row r="254" spans="1:65" s="2" customFormat="1" ht="24.15" customHeight="1">
      <c r="A254" s="39"/>
      <c r="B254" s="40"/>
      <c r="C254" s="214" t="s">
        <v>440</v>
      </c>
      <c r="D254" s="214" t="s">
        <v>177</v>
      </c>
      <c r="E254" s="215" t="s">
        <v>441</v>
      </c>
      <c r="F254" s="216" t="s">
        <v>442</v>
      </c>
      <c r="G254" s="217" t="s">
        <v>180</v>
      </c>
      <c r="H254" s="218">
        <v>26</v>
      </c>
      <c r="I254" s="219"/>
      <c r="J254" s="220">
        <f>ROUND(I254*H254,2)</f>
        <v>0</v>
      </c>
      <c r="K254" s="221"/>
      <c r="L254" s="45"/>
      <c r="M254" s="222" t="s">
        <v>19</v>
      </c>
      <c r="N254" s="223" t="s">
        <v>44</v>
      </c>
      <c r="O254" s="85"/>
      <c r="P254" s="224">
        <f>O254*H254</f>
        <v>0</v>
      </c>
      <c r="Q254" s="224">
        <v>0</v>
      </c>
      <c r="R254" s="224">
        <f>Q254*H254</f>
        <v>0</v>
      </c>
      <c r="S254" s="224">
        <v>0</v>
      </c>
      <c r="T254" s="225">
        <f>S254*H254</f>
        <v>0</v>
      </c>
      <c r="U254" s="39"/>
      <c r="V254" s="39"/>
      <c r="W254" s="39"/>
      <c r="X254" s="39"/>
      <c r="Y254" s="39"/>
      <c r="Z254" s="39"/>
      <c r="AA254" s="39"/>
      <c r="AB254" s="39"/>
      <c r="AC254" s="39"/>
      <c r="AD254" s="39"/>
      <c r="AE254" s="39"/>
      <c r="AR254" s="226" t="s">
        <v>181</v>
      </c>
      <c r="AT254" s="226" t="s">
        <v>177</v>
      </c>
      <c r="AU254" s="226" t="s">
        <v>83</v>
      </c>
      <c r="AY254" s="18" t="s">
        <v>175</v>
      </c>
      <c r="BE254" s="227">
        <f>IF(N254="základní",J254,0)</f>
        <v>0</v>
      </c>
      <c r="BF254" s="227">
        <f>IF(N254="snížená",J254,0)</f>
        <v>0</v>
      </c>
      <c r="BG254" s="227">
        <f>IF(N254="zákl. přenesená",J254,0)</f>
        <v>0</v>
      </c>
      <c r="BH254" s="227">
        <f>IF(N254="sníž. přenesená",J254,0)</f>
        <v>0</v>
      </c>
      <c r="BI254" s="227">
        <f>IF(N254="nulová",J254,0)</f>
        <v>0</v>
      </c>
      <c r="BJ254" s="18" t="s">
        <v>81</v>
      </c>
      <c r="BK254" s="227">
        <f>ROUND(I254*H254,2)</f>
        <v>0</v>
      </c>
      <c r="BL254" s="18" t="s">
        <v>181</v>
      </c>
      <c r="BM254" s="226" t="s">
        <v>443</v>
      </c>
    </row>
    <row r="255" spans="1:47" s="2" customFormat="1" ht="12">
      <c r="A255" s="39"/>
      <c r="B255" s="40"/>
      <c r="C255" s="41"/>
      <c r="D255" s="228" t="s">
        <v>183</v>
      </c>
      <c r="E255" s="41"/>
      <c r="F255" s="229" t="s">
        <v>444</v>
      </c>
      <c r="G255" s="41"/>
      <c r="H255" s="41"/>
      <c r="I255" s="230"/>
      <c r="J255" s="41"/>
      <c r="K255" s="41"/>
      <c r="L255" s="45"/>
      <c r="M255" s="231"/>
      <c r="N255" s="232"/>
      <c r="O255" s="85"/>
      <c r="P255" s="85"/>
      <c r="Q255" s="85"/>
      <c r="R255" s="85"/>
      <c r="S255" s="85"/>
      <c r="T255" s="86"/>
      <c r="U255" s="39"/>
      <c r="V255" s="39"/>
      <c r="W255" s="39"/>
      <c r="X255" s="39"/>
      <c r="Y255" s="39"/>
      <c r="Z255" s="39"/>
      <c r="AA255" s="39"/>
      <c r="AB255" s="39"/>
      <c r="AC255" s="39"/>
      <c r="AD255" s="39"/>
      <c r="AE255" s="39"/>
      <c r="AT255" s="18" t="s">
        <v>183</v>
      </c>
      <c r="AU255" s="18" t="s">
        <v>83</v>
      </c>
    </row>
    <row r="256" spans="1:51" s="13" customFormat="1" ht="12">
      <c r="A256" s="13"/>
      <c r="B256" s="233"/>
      <c r="C256" s="234"/>
      <c r="D256" s="235" t="s">
        <v>189</v>
      </c>
      <c r="E256" s="236" t="s">
        <v>19</v>
      </c>
      <c r="F256" s="237" t="s">
        <v>423</v>
      </c>
      <c r="G256" s="234"/>
      <c r="H256" s="238">
        <v>26</v>
      </c>
      <c r="I256" s="239"/>
      <c r="J256" s="234"/>
      <c r="K256" s="234"/>
      <c r="L256" s="240"/>
      <c r="M256" s="241"/>
      <c r="N256" s="242"/>
      <c r="O256" s="242"/>
      <c r="P256" s="242"/>
      <c r="Q256" s="242"/>
      <c r="R256" s="242"/>
      <c r="S256" s="242"/>
      <c r="T256" s="243"/>
      <c r="U256" s="13"/>
      <c r="V256" s="13"/>
      <c r="W256" s="13"/>
      <c r="X256" s="13"/>
      <c r="Y256" s="13"/>
      <c r="Z256" s="13"/>
      <c r="AA256" s="13"/>
      <c r="AB256" s="13"/>
      <c r="AC256" s="13"/>
      <c r="AD256" s="13"/>
      <c r="AE256" s="13"/>
      <c r="AT256" s="244" t="s">
        <v>189</v>
      </c>
      <c r="AU256" s="244" t="s">
        <v>83</v>
      </c>
      <c r="AV256" s="13" t="s">
        <v>83</v>
      </c>
      <c r="AW256" s="13" t="s">
        <v>35</v>
      </c>
      <c r="AX256" s="13" t="s">
        <v>81</v>
      </c>
      <c r="AY256" s="244" t="s">
        <v>175</v>
      </c>
    </row>
    <row r="257" spans="1:65" s="2" customFormat="1" ht="24.15" customHeight="1">
      <c r="A257" s="39"/>
      <c r="B257" s="40"/>
      <c r="C257" s="214" t="s">
        <v>445</v>
      </c>
      <c r="D257" s="214" t="s">
        <v>177</v>
      </c>
      <c r="E257" s="215" t="s">
        <v>446</v>
      </c>
      <c r="F257" s="216" t="s">
        <v>447</v>
      </c>
      <c r="G257" s="217" t="s">
        <v>180</v>
      </c>
      <c r="H257" s="218">
        <v>9230</v>
      </c>
      <c r="I257" s="219"/>
      <c r="J257" s="220">
        <f>ROUND(I257*H257,2)</f>
        <v>0</v>
      </c>
      <c r="K257" s="221"/>
      <c r="L257" s="45"/>
      <c r="M257" s="222" t="s">
        <v>19</v>
      </c>
      <c r="N257" s="223" t="s">
        <v>44</v>
      </c>
      <c r="O257" s="85"/>
      <c r="P257" s="224">
        <f>O257*H257</f>
        <v>0</v>
      </c>
      <c r="Q257" s="224">
        <v>0</v>
      </c>
      <c r="R257" s="224">
        <f>Q257*H257</f>
        <v>0</v>
      </c>
      <c r="S257" s="224">
        <v>0</v>
      </c>
      <c r="T257" s="225">
        <f>S257*H257</f>
        <v>0</v>
      </c>
      <c r="U257" s="39"/>
      <c r="V257" s="39"/>
      <c r="W257" s="39"/>
      <c r="X257" s="39"/>
      <c r="Y257" s="39"/>
      <c r="Z257" s="39"/>
      <c r="AA257" s="39"/>
      <c r="AB257" s="39"/>
      <c r="AC257" s="39"/>
      <c r="AD257" s="39"/>
      <c r="AE257" s="39"/>
      <c r="AR257" s="226" t="s">
        <v>181</v>
      </c>
      <c r="AT257" s="226" t="s">
        <v>177</v>
      </c>
      <c r="AU257" s="226" t="s">
        <v>83</v>
      </c>
      <c r="AY257" s="18" t="s">
        <v>175</v>
      </c>
      <c r="BE257" s="227">
        <f>IF(N257="základní",J257,0)</f>
        <v>0</v>
      </c>
      <c r="BF257" s="227">
        <f>IF(N257="snížená",J257,0)</f>
        <v>0</v>
      </c>
      <c r="BG257" s="227">
        <f>IF(N257="zákl. přenesená",J257,0)</f>
        <v>0</v>
      </c>
      <c r="BH257" s="227">
        <f>IF(N257="sníž. přenesená",J257,0)</f>
        <v>0</v>
      </c>
      <c r="BI257" s="227">
        <f>IF(N257="nulová",J257,0)</f>
        <v>0</v>
      </c>
      <c r="BJ257" s="18" t="s">
        <v>81</v>
      </c>
      <c r="BK257" s="227">
        <f>ROUND(I257*H257,2)</f>
        <v>0</v>
      </c>
      <c r="BL257" s="18" t="s">
        <v>181</v>
      </c>
      <c r="BM257" s="226" t="s">
        <v>448</v>
      </c>
    </row>
    <row r="258" spans="1:47" s="2" customFormat="1" ht="12">
      <c r="A258" s="39"/>
      <c r="B258" s="40"/>
      <c r="C258" s="41"/>
      <c r="D258" s="228" t="s">
        <v>183</v>
      </c>
      <c r="E258" s="41"/>
      <c r="F258" s="229" t="s">
        <v>449</v>
      </c>
      <c r="G258" s="41"/>
      <c r="H258" s="41"/>
      <c r="I258" s="230"/>
      <c r="J258" s="41"/>
      <c r="K258" s="41"/>
      <c r="L258" s="45"/>
      <c r="M258" s="231"/>
      <c r="N258" s="232"/>
      <c r="O258" s="85"/>
      <c r="P258" s="85"/>
      <c r="Q258" s="85"/>
      <c r="R258" s="85"/>
      <c r="S258" s="85"/>
      <c r="T258" s="86"/>
      <c r="U258" s="39"/>
      <c r="V258" s="39"/>
      <c r="W258" s="39"/>
      <c r="X258" s="39"/>
      <c r="Y258" s="39"/>
      <c r="Z258" s="39"/>
      <c r="AA258" s="39"/>
      <c r="AB258" s="39"/>
      <c r="AC258" s="39"/>
      <c r="AD258" s="39"/>
      <c r="AE258" s="39"/>
      <c r="AT258" s="18" t="s">
        <v>183</v>
      </c>
      <c r="AU258" s="18" t="s">
        <v>83</v>
      </c>
    </row>
    <row r="259" spans="1:51" s="13" customFormat="1" ht="12">
      <c r="A259" s="13"/>
      <c r="B259" s="233"/>
      <c r="C259" s="234"/>
      <c r="D259" s="235" t="s">
        <v>189</v>
      </c>
      <c r="E259" s="236" t="s">
        <v>19</v>
      </c>
      <c r="F259" s="237" t="s">
        <v>450</v>
      </c>
      <c r="G259" s="234"/>
      <c r="H259" s="238">
        <v>9230</v>
      </c>
      <c r="I259" s="239"/>
      <c r="J259" s="234"/>
      <c r="K259" s="234"/>
      <c r="L259" s="240"/>
      <c r="M259" s="241"/>
      <c r="N259" s="242"/>
      <c r="O259" s="242"/>
      <c r="P259" s="242"/>
      <c r="Q259" s="242"/>
      <c r="R259" s="242"/>
      <c r="S259" s="242"/>
      <c r="T259" s="243"/>
      <c r="U259" s="13"/>
      <c r="V259" s="13"/>
      <c r="W259" s="13"/>
      <c r="X259" s="13"/>
      <c r="Y259" s="13"/>
      <c r="Z259" s="13"/>
      <c r="AA259" s="13"/>
      <c r="AB259" s="13"/>
      <c r="AC259" s="13"/>
      <c r="AD259" s="13"/>
      <c r="AE259" s="13"/>
      <c r="AT259" s="244" t="s">
        <v>189</v>
      </c>
      <c r="AU259" s="244" t="s">
        <v>83</v>
      </c>
      <c r="AV259" s="13" t="s">
        <v>83</v>
      </c>
      <c r="AW259" s="13" t="s">
        <v>35</v>
      </c>
      <c r="AX259" s="13" t="s">
        <v>81</v>
      </c>
      <c r="AY259" s="244" t="s">
        <v>175</v>
      </c>
    </row>
    <row r="260" spans="1:65" s="2" customFormat="1" ht="24.15" customHeight="1">
      <c r="A260" s="39"/>
      <c r="B260" s="40"/>
      <c r="C260" s="214" t="s">
        <v>451</v>
      </c>
      <c r="D260" s="214" t="s">
        <v>177</v>
      </c>
      <c r="E260" s="215" t="s">
        <v>452</v>
      </c>
      <c r="F260" s="216" t="s">
        <v>453</v>
      </c>
      <c r="G260" s="217" t="s">
        <v>180</v>
      </c>
      <c r="H260" s="218">
        <v>26</v>
      </c>
      <c r="I260" s="219"/>
      <c r="J260" s="220">
        <f>ROUND(I260*H260,2)</f>
        <v>0</v>
      </c>
      <c r="K260" s="221"/>
      <c r="L260" s="45"/>
      <c r="M260" s="222" t="s">
        <v>19</v>
      </c>
      <c r="N260" s="223" t="s">
        <v>44</v>
      </c>
      <c r="O260" s="85"/>
      <c r="P260" s="224">
        <f>O260*H260</f>
        <v>0</v>
      </c>
      <c r="Q260" s="224">
        <v>0</v>
      </c>
      <c r="R260" s="224">
        <f>Q260*H260</f>
        <v>0</v>
      </c>
      <c r="S260" s="224">
        <v>0</v>
      </c>
      <c r="T260" s="225">
        <f>S260*H260</f>
        <v>0</v>
      </c>
      <c r="U260" s="39"/>
      <c r="V260" s="39"/>
      <c r="W260" s="39"/>
      <c r="X260" s="39"/>
      <c r="Y260" s="39"/>
      <c r="Z260" s="39"/>
      <c r="AA260" s="39"/>
      <c r="AB260" s="39"/>
      <c r="AC260" s="39"/>
      <c r="AD260" s="39"/>
      <c r="AE260" s="39"/>
      <c r="AR260" s="226" t="s">
        <v>181</v>
      </c>
      <c r="AT260" s="226" t="s">
        <v>177</v>
      </c>
      <c r="AU260" s="226" t="s">
        <v>83</v>
      </c>
      <c r="AY260" s="18" t="s">
        <v>175</v>
      </c>
      <c r="BE260" s="227">
        <f>IF(N260="základní",J260,0)</f>
        <v>0</v>
      </c>
      <c r="BF260" s="227">
        <f>IF(N260="snížená",J260,0)</f>
        <v>0</v>
      </c>
      <c r="BG260" s="227">
        <f>IF(N260="zákl. přenesená",J260,0)</f>
        <v>0</v>
      </c>
      <c r="BH260" s="227">
        <f>IF(N260="sníž. přenesená",J260,0)</f>
        <v>0</v>
      </c>
      <c r="BI260" s="227">
        <f>IF(N260="nulová",J260,0)</f>
        <v>0</v>
      </c>
      <c r="BJ260" s="18" t="s">
        <v>81</v>
      </c>
      <c r="BK260" s="227">
        <f>ROUND(I260*H260,2)</f>
        <v>0</v>
      </c>
      <c r="BL260" s="18" t="s">
        <v>181</v>
      </c>
      <c r="BM260" s="226" t="s">
        <v>454</v>
      </c>
    </row>
    <row r="261" spans="1:47" s="2" customFormat="1" ht="12">
      <c r="A261" s="39"/>
      <c r="B261" s="40"/>
      <c r="C261" s="41"/>
      <c r="D261" s="228" t="s">
        <v>183</v>
      </c>
      <c r="E261" s="41"/>
      <c r="F261" s="229" t="s">
        <v>455</v>
      </c>
      <c r="G261" s="41"/>
      <c r="H261" s="41"/>
      <c r="I261" s="230"/>
      <c r="J261" s="41"/>
      <c r="K261" s="41"/>
      <c r="L261" s="45"/>
      <c r="M261" s="231"/>
      <c r="N261" s="232"/>
      <c r="O261" s="85"/>
      <c r="P261" s="85"/>
      <c r="Q261" s="85"/>
      <c r="R261" s="85"/>
      <c r="S261" s="85"/>
      <c r="T261" s="86"/>
      <c r="U261" s="39"/>
      <c r="V261" s="39"/>
      <c r="W261" s="39"/>
      <c r="X261" s="39"/>
      <c r="Y261" s="39"/>
      <c r="Z261" s="39"/>
      <c r="AA261" s="39"/>
      <c r="AB261" s="39"/>
      <c r="AC261" s="39"/>
      <c r="AD261" s="39"/>
      <c r="AE261" s="39"/>
      <c r="AT261" s="18" t="s">
        <v>183</v>
      </c>
      <c r="AU261" s="18" t="s">
        <v>83</v>
      </c>
    </row>
    <row r="262" spans="1:51" s="13" customFormat="1" ht="12">
      <c r="A262" s="13"/>
      <c r="B262" s="233"/>
      <c r="C262" s="234"/>
      <c r="D262" s="235" t="s">
        <v>189</v>
      </c>
      <c r="E262" s="236" t="s">
        <v>19</v>
      </c>
      <c r="F262" s="237" t="s">
        <v>423</v>
      </c>
      <c r="G262" s="234"/>
      <c r="H262" s="238">
        <v>26</v>
      </c>
      <c r="I262" s="239"/>
      <c r="J262" s="234"/>
      <c r="K262" s="234"/>
      <c r="L262" s="240"/>
      <c r="M262" s="241"/>
      <c r="N262" s="242"/>
      <c r="O262" s="242"/>
      <c r="P262" s="242"/>
      <c r="Q262" s="242"/>
      <c r="R262" s="242"/>
      <c r="S262" s="242"/>
      <c r="T262" s="243"/>
      <c r="U262" s="13"/>
      <c r="V262" s="13"/>
      <c r="W262" s="13"/>
      <c r="X262" s="13"/>
      <c r="Y262" s="13"/>
      <c r="Z262" s="13"/>
      <c r="AA262" s="13"/>
      <c r="AB262" s="13"/>
      <c r="AC262" s="13"/>
      <c r="AD262" s="13"/>
      <c r="AE262" s="13"/>
      <c r="AT262" s="244" t="s">
        <v>189</v>
      </c>
      <c r="AU262" s="244" t="s">
        <v>83</v>
      </c>
      <c r="AV262" s="13" t="s">
        <v>83</v>
      </c>
      <c r="AW262" s="13" t="s">
        <v>35</v>
      </c>
      <c r="AX262" s="13" t="s">
        <v>81</v>
      </c>
      <c r="AY262" s="244" t="s">
        <v>175</v>
      </c>
    </row>
    <row r="263" spans="1:65" s="2" customFormat="1" ht="44.25" customHeight="1">
      <c r="A263" s="39"/>
      <c r="B263" s="40"/>
      <c r="C263" s="214" t="s">
        <v>456</v>
      </c>
      <c r="D263" s="214" t="s">
        <v>177</v>
      </c>
      <c r="E263" s="215" t="s">
        <v>457</v>
      </c>
      <c r="F263" s="216" t="s">
        <v>458</v>
      </c>
      <c r="G263" s="217" t="s">
        <v>180</v>
      </c>
      <c r="H263" s="218">
        <v>4615</v>
      </c>
      <c r="I263" s="219"/>
      <c r="J263" s="220">
        <f>ROUND(I263*H263,2)</f>
        <v>0</v>
      </c>
      <c r="K263" s="221"/>
      <c r="L263" s="45"/>
      <c r="M263" s="222" t="s">
        <v>19</v>
      </c>
      <c r="N263" s="223" t="s">
        <v>44</v>
      </c>
      <c r="O263" s="85"/>
      <c r="P263" s="224">
        <f>O263*H263</f>
        <v>0</v>
      </c>
      <c r="Q263" s="224">
        <v>0</v>
      </c>
      <c r="R263" s="224">
        <f>Q263*H263</f>
        <v>0</v>
      </c>
      <c r="S263" s="224">
        <v>0</v>
      </c>
      <c r="T263" s="225">
        <f>S263*H263</f>
        <v>0</v>
      </c>
      <c r="U263" s="39"/>
      <c r="V263" s="39"/>
      <c r="W263" s="39"/>
      <c r="X263" s="39"/>
      <c r="Y263" s="39"/>
      <c r="Z263" s="39"/>
      <c r="AA263" s="39"/>
      <c r="AB263" s="39"/>
      <c r="AC263" s="39"/>
      <c r="AD263" s="39"/>
      <c r="AE263" s="39"/>
      <c r="AR263" s="226" t="s">
        <v>181</v>
      </c>
      <c r="AT263" s="226" t="s">
        <v>177</v>
      </c>
      <c r="AU263" s="226" t="s">
        <v>83</v>
      </c>
      <c r="AY263" s="18" t="s">
        <v>175</v>
      </c>
      <c r="BE263" s="227">
        <f>IF(N263="základní",J263,0)</f>
        <v>0</v>
      </c>
      <c r="BF263" s="227">
        <f>IF(N263="snížená",J263,0)</f>
        <v>0</v>
      </c>
      <c r="BG263" s="227">
        <f>IF(N263="zákl. přenesená",J263,0)</f>
        <v>0</v>
      </c>
      <c r="BH263" s="227">
        <f>IF(N263="sníž. přenesená",J263,0)</f>
        <v>0</v>
      </c>
      <c r="BI263" s="227">
        <f>IF(N263="nulová",J263,0)</f>
        <v>0</v>
      </c>
      <c r="BJ263" s="18" t="s">
        <v>81</v>
      </c>
      <c r="BK263" s="227">
        <f>ROUND(I263*H263,2)</f>
        <v>0</v>
      </c>
      <c r="BL263" s="18" t="s">
        <v>181</v>
      </c>
      <c r="BM263" s="226" t="s">
        <v>459</v>
      </c>
    </row>
    <row r="264" spans="1:47" s="2" customFormat="1" ht="12">
      <c r="A264" s="39"/>
      <c r="B264" s="40"/>
      <c r="C264" s="41"/>
      <c r="D264" s="228" t="s">
        <v>183</v>
      </c>
      <c r="E264" s="41"/>
      <c r="F264" s="229" t="s">
        <v>460</v>
      </c>
      <c r="G264" s="41"/>
      <c r="H264" s="41"/>
      <c r="I264" s="230"/>
      <c r="J264" s="41"/>
      <c r="K264" s="41"/>
      <c r="L264" s="45"/>
      <c r="M264" s="231"/>
      <c r="N264" s="232"/>
      <c r="O264" s="85"/>
      <c r="P264" s="85"/>
      <c r="Q264" s="85"/>
      <c r="R264" s="85"/>
      <c r="S264" s="85"/>
      <c r="T264" s="86"/>
      <c r="U264" s="39"/>
      <c r="V264" s="39"/>
      <c r="W264" s="39"/>
      <c r="X264" s="39"/>
      <c r="Y264" s="39"/>
      <c r="Z264" s="39"/>
      <c r="AA264" s="39"/>
      <c r="AB264" s="39"/>
      <c r="AC264" s="39"/>
      <c r="AD264" s="39"/>
      <c r="AE264" s="39"/>
      <c r="AT264" s="18" t="s">
        <v>183</v>
      </c>
      <c r="AU264" s="18" t="s">
        <v>83</v>
      </c>
    </row>
    <row r="265" spans="1:51" s="13" customFormat="1" ht="12">
      <c r="A265" s="13"/>
      <c r="B265" s="233"/>
      <c r="C265" s="234"/>
      <c r="D265" s="235" t="s">
        <v>189</v>
      </c>
      <c r="E265" s="236" t="s">
        <v>19</v>
      </c>
      <c r="F265" s="237" t="s">
        <v>434</v>
      </c>
      <c r="G265" s="234"/>
      <c r="H265" s="238">
        <v>3754</v>
      </c>
      <c r="I265" s="239"/>
      <c r="J265" s="234"/>
      <c r="K265" s="234"/>
      <c r="L265" s="240"/>
      <c r="M265" s="241"/>
      <c r="N265" s="242"/>
      <c r="O265" s="242"/>
      <c r="P265" s="242"/>
      <c r="Q265" s="242"/>
      <c r="R265" s="242"/>
      <c r="S265" s="242"/>
      <c r="T265" s="243"/>
      <c r="U265" s="13"/>
      <c r="V265" s="13"/>
      <c r="W265" s="13"/>
      <c r="X265" s="13"/>
      <c r="Y265" s="13"/>
      <c r="Z265" s="13"/>
      <c r="AA265" s="13"/>
      <c r="AB265" s="13"/>
      <c r="AC265" s="13"/>
      <c r="AD265" s="13"/>
      <c r="AE265" s="13"/>
      <c r="AT265" s="244" t="s">
        <v>189</v>
      </c>
      <c r="AU265" s="244" t="s">
        <v>83</v>
      </c>
      <c r="AV265" s="13" t="s">
        <v>83</v>
      </c>
      <c r="AW265" s="13" t="s">
        <v>35</v>
      </c>
      <c r="AX265" s="13" t="s">
        <v>73</v>
      </c>
      <c r="AY265" s="244" t="s">
        <v>175</v>
      </c>
    </row>
    <row r="266" spans="1:51" s="13" customFormat="1" ht="12">
      <c r="A266" s="13"/>
      <c r="B266" s="233"/>
      <c r="C266" s="234"/>
      <c r="D266" s="235" t="s">
        <v>189</v>
      </c>
      <c r="E266" s="236" t="s">
        <v>19</v>
      </c>
      <c r="F266" s="237" t="s">
        <v>206</v>
      </c>
      <c r="G266" s="234"/>
      <c r="H266" s="238">
        <v>861</v>
      </c>
      <c r="I266" s="239"/>
      <c r="J266" s="234"/>
      <c r="K266" s="234"/>
      <c r="L266" s="240"/>
      <c r="M266" s="241"/>
      <c r="N266" s="242"/>
      <c r="O266" s="242"/>
      <c r="P266" s="242"/>
      <c r="Q266" s="242"/>
      <c r="R266" s="242"/>
      <c r="S266" s="242"/>
      <c r="T266" s="243"/>
      <c r="U266" s="13"/>
      <c r="V266" s="13"/>
      <c r="W266" s="13"/>
      <c r="X266" s="13"/>
      <c r="Y266" s="13"/>
      <c r="Z266" s="13"/>
      <c r="AA266" s="13"/>
      <c r="AB266" s="13"/>
      <c r="AC266" s="13"/>
      <c r="AD266" s="13"/>
      <c r="AE266" s="13"/>
      <c r="AT266" s="244" t="s">
        <v>189</v>
      </c>
      <c r="AU266" s="244" t="s">
        <v>83</v>
      </c>
      <c r="AV266" s="13" t="s">
        <v>83</v>
      </c>
      <c r="AW266" s="13" t="s">
        <v>35</v>
      </c>
      <c r="AX266" s="13" t="s">
        <v>73</v>
      </c>
      <c r="AY266" s="244" t="s">
        <v>175</v>
      </c>
    </row>
    <row r="267" spans="1:51" s="14" customFormat="1" ht="12">
      <c r="A267" s="14"/>
      <c r="B267" s="245"/>
      <c r="C267" s="246"/>
      <c r="D267" s="235" t="s">
        <v>189</v>
      </c>
      <c r="E267" s="247" t="s">
        <v>19</v>
      </c>
      <c r="F267" s="248" t="s">
        <v>198</v>
      </c>
      <c r="G267" s="246"/>
      <c r="H267" s="249">
        <v>4615</v>
      </c>
      <c r="I267" s="250"/>
      <c r="J267" s="246"/>
      <c r="K267" s="246"/>
      <c r="L267" s="251"/>
      <c r="M267" s="252"/>
      <c r="N267" s="253"/>
      <c r="O267" s="253"/>
      <c r="P267" s="253"/>
      <c r="Q267" s="253"/>
      <c r="R267" s="253"/>
      <c r="S267" s="253"/>
      <c r="T267" s="254"/>
      <c r="U267" s="14"/>
      <c r="V267" s="14"/>
      <c r="W267" s="14"/>
      <c r="X267" s="14"/>
      <c r="Y267" s="14"/>
      <c r="Z267" s="14"/>
      <c r="AA267" s="14"/>
      <c r="AB267" s="14"/>
      <c r="AC267" s="14"/>
      <c r="AD267" s="14"/>
      <c r="AE267" s="14"/>
      <c r="AT267" s="255" t="s">
        <v>189</v>
      </c>
      <c r="AU267" s="255" t="s">
        <v>83</v>
      </c>
      <c r="AV267" s="14" t="s">
        <v>181</v>
      </c>
      <c r="AW267" s="14" t="s">
        <v>35</v>
      </c>
      <c r="AX267" s="14" t="s">
        <v>81</v>
      </c>
      <c r="AY267" s="255" t="s">
        <v>175</v>
      </c>
    </row>
    <row r="268" spans="1:65" s="2" customFormat="1" ht="44.25" customHeight="1">
      <c r="A268" s="39"/>
      <c r="B268" s="40"/>
      <c r="C268" s="214" t="s">
        <v>461</v>
      </c>
      <c r="D268" s="214" t="s">
        <v>177</v>
      </c>
      <c r="E268" s="215" t="s">
        <v>462</v>
      </c>
      <c r="F268" s="216" t="s">
        <v>463</v>
      </c>
      <c r="G268" s="217" t="s">
        <v>180</v>
      </c>
      <c r="H268" s="218">
        <v>26</v>
      </c>
      <c r="I268" s="219"/>
      <c r="J268" s="220">
        <f>ROUND(I268*H268,2)</f>
        <v>0</v>
      </c>
      <c r="K268" s="221"/>
      <c r="L268" s="45"/>
      <c r="M268" s="222" t="s">
        <v>19</v>
      </c>
      <c r="N268" s="223" t="s">
        <v>44</v>
      </c>
      <c r="O268" s="85"/>
      <c r="P268" s="224">
        <f>O268*H268</f>
        <v>0</v>
      </c>
      <c r="Q268" s="224">
        <v>0</v>
      </c>
      <c r="R268" s="224">
        <f>Q268*H268</f>
        <v>0</v>
      </c>
      <c r="S268" s="224">
        <v>0</v>
      </c>
      <c r="T268" s="225">
        <f>S268*H268</f>
        <v>0</v>
      </c>
      <c r="U268" s="39"/>
      <c r="V268" s="39"/>
      <c r="W268" s="39"/>
      <c r="X268" s="39"/>
      <c r="Y268" s="39"/>
      <c r="Z268" s="39"/>
      <c r="AA268" s="39"/>
      <c r="AB268" s="39"/>
      <c r="AC268" s="39"/>
      <c r="AD268" s="39"/>
      <c r="AE268" s="39"/>
      <c r="AR268" s="226" t="s">
        <v>181</v>
      </c>
      <c r="AT268" s="226" t="s">
        <v>177</v>
      </c>
      <c r="AU268" s="226" t="s">
        <v>83</v>
      </c>
      <c r="AY268" s="18" t="s">
        <v>175</v>
      </c>
      <c r="BE268" s="227">
        <f>IF(N268="základní",J268,0)</f>
        <v>0</v>
      </c>
      <c r="BF268" s="227">
        <f>IF(N268="snížená",J268,0)</f>
        <v>0</v>
      </c>
      <c r="BG268" s="227">
        <f>IF(N268="zákl. přenesená",J268,0)</f>
        <v>0</v>
      </c>
      <c r="BH268" s="227">
        <f>IF(N268="sníž. přenesená",J268,0)</f>
        <v>0</v>
      </c>
      <c r="BI268" s="227">
        <f>IF(N268="nulová",J268,0)</f>
        <v>0</v>
      </c>
      <c r="BJ268" s="18" t="s">
        <v>81</v>
      </c>
      <c r="BK268" s="227">
        <f>ROUND(I268*H268,2)</f>
        <v>0</v>
      </c>
      <c r="BL268" s="18" t="s">
        <v>181</v>
      </c>
      <c r="BM268" s="226" t="s">
        <v>464</v>
      </c>
    </row>
    <row r="269" spans="1:47" s="2" customFormat="1" ht="12">
      <c r="A269" s="39"/>
      <c r="B269" s="40"/>
      <c r="C269" s="41"/>
      <c r="D269" s="228" t="s">
        <v>183</v>
      </c>
      <c r="E269" s="41"/>
      <c r="F269" s="229" t="s">
        <v>465</v>
      </c>
      <c r="G269" s="41"/>
      <c r="H269" s="41"/>
      <c r="I269" s="230"/>
      <c r="J269" s="41"/>
      <c r="K269" s="41"/>
      <c r="L269" s="45"/>
      <c r="M269" s="231"/>
      <c r="N269" s="232"/>
      <c r="O269" s="85"/>
      <c r="P269" s="85"/>
      <c r="Q269" s="85"/>
      <c r="R269" s="85"/>
      <c r="S269" s="85"/>
      <c r="T269" s="86"/>
      <c r="U269" s="39"/>
      <c r="V269" s="39"/>
      <c r="W269" s="39"/>
      <c r="X269" s="39"/>
      <c r="Y269" s="39"/>
      <c r="Z269" s="39"/>
      <c r="AA269" s="39"/>
      <c r="AB269" s="39"/>
      <c r="AC269" s="39"/>
      <c r="AD269" s="39"/>
      <c r="AE269" s="39"/>
      <c r="AT269" s="18" t="s">
        <v>183</v>
      </c>
      <c r="AU269" s="18" t="s">
        <v>83</v>
      </c>
    </row>
    <row r="270" spans="1:51" s="13" customFormat="1" ht="12">
      <c r="A270" s="13"/>
      <c r="B270" s="233"/>
      <c r="C270" s="234"/>
      <c r="D270" s="235" t="s">
        <v>189</v>
      </c>
      <c r="E270" s="236" t="s">
        <v>19</v>
      </c>
      <c r="F270" s="237" t="s">
        <v>423</v>
      </c>
      <c r="G270" s="234"/>
      <c r="H270" s="238">
        <v>26</v>
      </c>
      <c r="I270" s="239"/>
      <c r="J270" s="234"/>
      <c r="K270" s="234"/>
      <c r="L270" s="240"/>
      <c r="M270" s="241"/>
      <c r="N270" s="242"/>
      <c r="O270" s="242"/>
      <c r="P270" s="242"/>
      <c r="Q270" s="242"/>
      <c r="R270" s="242"/>
      <c r="S270" s="242"/>
      <c r="T270" s="243"/>
      <c r="U270" s="13"/>
      <c r="V270" s="13"/>
      <c r="W270" s="13"/>
      <c r="X270" s="13"/>
      <c r="Y270" s="13"/>
      <c r="Z270" s="13"/>
      <c r="AA270" s="13"/>
      <c r="AB270" s="13"/>
      <c r="AC270" s="13"/>
      <c r="AD270" s="13"/>
      <c r="AE270" s="13"/>
      <c r="AT270" s="244" t="s">
        <v>189</v>
      </c>
      <c r="AU270" s="244" t="s">
        <v>83</v>
      </c>
      <c r="AV270" s="13" t="s">
        <v>83</v>
      </c>
      <c r="AW270" s="13" t="s">
        <v>35</v>
      </c>
      <c r="AX270" s="13" t="s">
        <v>81</v>
      </c>
      <c r="AY270" s="244" t="s">
        <v>175</v>
      </c>
    </row>
    <row r="271" spans="1:65" s="2" customFormat="1" ht="44.25" customHeight="1">
      <c r="A271" s="39"/>
      <c r="B271" s="40"/>
      <c r="C271" s="214" t="s">
        <v>466</v>
      </c>
      <c r="D271" s="214" t="s">
        <v>177</v>
      </c>
      <c r="E271" s="215" t="s">
        <v>467</v>
      </c>
      <c r="F271" s="216" t="s">
        <v>468</v>
      </c>
      <c r="G271" s="217" t="s">
        <v>180</v>
      </c>
      <c r="H271" s="218">
        <v>4615</v>
      </c>
      <c r="I271" s="219"/>
      <c r="J271" s="220">
        <f>ROUND(I271*H271,2)</f>
        <v>0</v>
      </c>
      <c r="K271" s="221"/>
      <c r="L271" s="45"/>
      <c r="M271" s="222" t="s">
        <v>19</v>
      </c>
      <c r="N271" s="223" t="s">
        <v>44</v>
      </c>
      <c r="O271" s="85"/>
      <c r="P271" s="224">
        <f>O271*H271</f>
        <v>0</v>
      </c>
      <c r="Q271" s="224">
        <v>0</v>
      </c>
      <c r="R271" s="224">
        <f>Q271*H271</f>
        <v>0</v>
      </c>
      <c r="S271" s="224">
        <v>0</v>
      </c>
      <c r="T271" s="225">
        <f>S271*H271</f>
        <v>0</v>
      </c>
      <c r="U271" s="39"/>
      <c r="V271" s="39"/>
      <c r="W271" s="39"/>
      <c r="X271" s="39"/>
      <c r="Y271" s="39"/>
      <c r="Z271" s="39"/>
      <c r="AA271" s="39"/>
      <c r="AB271" s="39"/>
      <c r="AC271" s="39"/>
      <c r="AD271" s="39"/>
      <c r="AE271" s="39"/>
      <c r="AR271" s="226" t="s">
        <v>181</v>
      </c>
      <c r="AT271" s="226" t="s">
        <v>177</v>
      </c>
      <c r="AU271" s="226" t="s">
        <v>83</v>
      </c>
      <c r="AY271" s="18" t="s">
        <v>175</v>
      </c>
      <c r="BE271" s="227">
        <f>IF(N271="základní",J271,0)</f>
        <v>0</v>
      </c>
      <c r="BF271" s="227">
        <f>IF(N271="snížená",J271,0)</f>
        <v>0</v>
      </c>
      <c r="BG271" s="227">
        <f>IF(N271="zákl. přenesená",J271,0)</f>
        <v>0</v>
      </c>
      <c r="BH271" s="227">
        <f>IF(N271="sníž. přenesená",J271,0)</f>
        <v>0</v>
      </c>
      <c r="BI271" s="227">
        <f>IF(N271="nulová",J271,0)</f>
        <v>0</v>
      </c>
      <c r="BJ271" s="18" t="s">
        <v>81</v>
      </c>
      <c r="BK271" s="227">
        <f>ROUND(I271*H271,2)</f>
        <v>0</v>
      </c>
      <c r="BL271" s="18" t="s">
        <v>181</v>
      </c>
      <c r="BM271" s="226" t="s">
        <v>469</v>
      </c>
    </row>
    <row r="272" spans="1:47" s="2" customFormat="1" ht="12">
      <c r="A272" s="39"/>
      <c r="B272" s="40"/>
      <c r="C272" s="41"/>
      <c r="D272" s="228" t="s">
        <v>183</v>
      </c>
      <c r="E272" s="41"/>
      <c r="F272" s="229" t="s">
        <v>470</v>
      </c>
      <c r="G272" s="41"/>
      <c r="H272" s="41"/>
      <c r="I272" s="230"/>
      <c r="J272" s="41"/>
      <c r="K272" s="41"/>
      <c r="L272" s="45"/>
      <c r="M272" s="231"/>
      <c r="N272" s="232"/>
      <c r="O272" s="85"/>
      <c r="P272" s="85"/>
      <c r="Q272" s="85"/>
      <c r="R272" s="85"/>
      <c r="S272" s="85"/>
      <c r="T272" s="86"/>
      <c r="U272" s="39"/>
      <c r="V272" s="39"/>
      <c r="W272" s="39"/>
      <c r="X272" s="39"/>
      <c r="Y272" s="39"/>
      <c r="Z272" s="39"/>
      <c r="AA272" s="39"/>
      <c r="AB272" s="39"/>
      <c r="AC272" s="39"/>
      <c r="AD272" s="39"/>
      <c r="AE272" s="39"/>
      <c r="AT272" s="18" t="s">
        <v>183</v>
      </c>
      <c r="AU272" s="18" t="s">
        <v>83</v>
      </c>
    </row>
    <row r="273" spans="1:65" s="2" customFormat="1" ht="49.05" customHeight="1">
      <c r="A273" s="39"/>
      <c r="B273" s="40"/>
      <c r="C273" s="214" t="s">
        <v>471</v>
      </c>
      <c r="D273" s="214" t="s">
        <v>177</v>
      </c>
      <c r="E273" s="215" t="s">
        <v>472</v>
      </c>
      <c r="F273" s="216" t="s">
        <v>473</v>
      </c>
      <c r="G273" s="217" t="s">
        <v>180</v>
      </c>
      <c r="H273" s="218">
        <v>95.4</v>
      </c>
      <c r="I273" s="219"/>
      <c r="J273" s="220">
        <f>ROUND(I273*H273,2)</f>
        <v>0</v>
      </c>
      <c r="K273" s="221"/>
      <c r="L273" s="45"/>
      <c r="M273" s="222" t="s">
        <v>19</v>
      </c>
      <c r="N273" s="223" t="s">
        <v>44</v>
      </c>
      <c r="O273" s="85"/>
      <c r="P273" s="224">
        <f>O273*H273</f>
        <v>0</v>
      </c>
      <c r="Q273" s="224">
        <v>0.0835</v>
      </c>
      <c r="R273" s="224">
        <f>Q273*H273</f>
        <v>7.965900000000001</v>
      </c>
      <c r="S273" s="224">
        <v>0</v>
      </c>
      <c r="T273" s="225">
        <f>S273*H273</f>
        <v>0</v>
      </c>
      <c r="U273" s="39"/>
      <c r="V273" s="39"/>
      <c r="W273" s="39"/>
      <c r="X273" s="39"/>
      <c r="Y273" s="39"/>
      <c r="Z273" s="39"/>
      <c r="AA273" s="39"/>
      <c r="AB273" s="39"/>
      <c r="AC273" s="39"/>
      <c r="AD273" s="39"/>
      <c r="AE273" s="39"/>
      <c r="AR273" s="226" t="s">
        <v>181</v>
      </c>
      <c r="AT273" s="226" t="s">
        <v>177</v>
      </c>
      <c r="AU273" s="226" t="s">
        <v>83</v>
      </c>
      <c r="AY273" s="18" t="s">
        <v>175</v>
      </c>
      <c r="BE273" s="227">
        <f>IF(N273="základní",J273,0)</f>
        <v>0</v>
      </c>
      <c r="BF273" s="227">
        <f>IF(N273="snížená",J273,0)</f>
        <v>0</v>
      </c>
      <c r="BG273" s="227">
        <f>IF(N273="zákl. přenesená",J273,0)</f>
        <v>0</v>
      </c>
      <c r="BH273" s="227">
        <f>IF(N273="sníž. přenesená",J273,0)</f>
        <v>0</v>
      </c>
      <c r="BI273" s="227">
        <f>IF(N273="nulová",J273,0)</f>
        <v>0</v>
      </c>
      <c r="BJ273" s="18" t="s">
        <v>81</v>
      </c>
      <c r="BK273" s="227">
        <f>ROUND(I273*H273,2)</f>
        <v>0</v>
      </c>
      <c r="BL273" s="18" t="s">
        <v>181</v>
      </c>
      <c r="BM273" s="226" t="s">
        <v>474</v>
      </c>
    </row>
    <row r="274" spans="1:47" s="2" customFormat="1" ht="12">
      <c r="A274" s="39"/>
      <c r="B274" s="40"/>
      <c r="C274" s="41"/>
      <c r="D274" s="228" t="s">
        <v>183</v>
      </c>
      <c r="E274" s="41"/>
      <c r="F274" s="229" t="s">
        <v>475</v>
      </c>
      <c r="G274" s="41"/>
      <c r="H274" s="41"/>
      <c r="I274" s="230"/>
      <c r="J274" s="41"/>
      <c r="K274" s="41"/>
      <c r="L274" s="45"/>
      <c r="M274" s="231"/>
      <c r="N274" s="232"/>
      <c r="O274" s="85"/>
      <c r="P274" s="85"/>
      <c r="Q274" s="85"/>
      <c r="R274" s="85"/>
      <c r="S274" s="85"/>
      <c r="T274" s="86"/>
      <c r="U274" s="39"/>
      <c r="V274" s="39"/>
      <c r="W274" s="39"/>
      <c r="X274" s="39"/>
      <c r="Y274" s="39"/>
      <c r="Z274" s="39"/>
      <c r="AA274" s="39"/>
      <c r="AB274" s="39"/>
      <c r="AC274" s="39"/>
      <c r="AD274" s="39"/>
      <c r="AE274" s="39"/>
      <c r="AT274" s="18" t="s">
        <v>183</v>
      </c>
      <c r="AU274" s="18" t="s">
        <v>83</v>
      </c>
    </row>
    <row r="275" spans="1:47" s="2" customFormat="1" ht="12">
      <c r="A275" s="39"/>
      <c r="B275" s="40"/>
      <c r="C275" s="41"/>
      <c r="D275" s="235" t="s">
        <v>203</v>
      </c>
      <c r="E275" s="41"/>
      <c r="F275" s="256" t="s">
        <v>476</v>
      </c>
      <c r="G275" s="41"/>
      <c r="H275" s="41"/>
      <c r="I275" s="230"/>
      <c r="J275" s="41"/>
      <c r="K275" s="41"/>
      <c r="L275" s="45"/>
      <c r="M275" s="231"/>
      <c r="N275" s="232"/>
      <c r="O275" s="85"/>
      <c r="P275" s="85"/>
      <c r="Q275" s="85"/>
      <c r="R275" s="85"/>
      <c r="S275" s="85"/>
      <c r="T275" s="86"/>
      <c r="U275" s="39"/>
      <c r="V275" s="39"/>
      <c r="W275" s="39"/>
      <c r="X275" s="39"/>
      <c r="Y275" s="39"/>
      <c r="Z275" s="39"/>
      <c r="AA275" s="39"/>
      <c r="AB275" s="39"/>
      <c r="AC275" s="39"/>
      <c r="AD275" s="39"/>
      <c r="AE275" s="39"/>
      <c r="AT275" s="18" t="s">
        <v>203</v>
      </c>
      <c r="AU275" s="18" t="s">
        <v>83</v>
      </c>
    </row>
    <row r="276" spans="1:51" s="13" customFormat="1" ht="12">
      <c r="A276" s="13"/>
      <c r="B276" s="233"/>
      <c r="C276" s="234"/>
      <c r="D276" s="235" t="s">
        <v>189</v>
      </c>
      <c r="E276" s="236" t="s">
        <v>19</v>
      </c>
      <c r="F276" s="237" t="s">
        <v>477</v>
      </c>
      <c r="G276" s="234"/>
      <c r="H276" s="238">
        <v>14.4</v>
      </c>
      <c r="I276" s="239"/>
      <c r="J276" s="234"/>
      <c r="K276" s="234"/>
      <c r="L276" s="240"/>
      <c r="M276" s="241"/>
      <c r="N276" s="242"/>
      <c r="O276" s="242"/>
      <c r="P276" s="242"/>
      <c r="Q276" s="242"/>
      <c r="R276" s="242"/>
      <c r="S276" s="242"/>
      <c r="T276" s="243"/>
      <c r="U276" s="13"/>
      <c r="V276" s="13"/>
      <c r="W276" s="13"/>
      <c r="X276" s="13"/>
      <c r="Y276" s="13"/>
      <c r="Z276" s="13"/>
      <c r="AA276" s="13"/>
      <c r="AB276" s="13"/>
      <c r="AC276" s="13"/>
      <c r="AD276" s="13"/>
      <c r="AE276" s="13"/>
      <c r="AT276" s="244" t="s">
        <v>189</v>
      </c>
      <c r="AU276" s="244" t="s">
        <v>83</v>
      </c>
      <c r="AV276" s="13" t="s">
        <v>83</v>
      </c>
      <c r="AW276" s="13" t="s">
        <v>35</v>
      </c>
      <c r="AX276" s="13" t="s">
        <v>73</v>
      </c>
      <c r="AY276" s="244" t="s">
        <v>175</v>
      </c>
    </row>
    <row r="277" spans="1:51" s="13" customFormat="1" ht="12">
      <c r="A277" s="13"/>
      <c r="B277" s="233"/>
      <c r="C277" s="234"/>
      <c r="D277" s="235" t="s">
        <v>189</v>
      </c>
      <c r="E277" s="236" t="s">
        <v>19</v>
      </c>
      <c r="F277" s="237" t="s">
        <v>209</v>
      </c>
      <c r="G277" s="234"/>
      <c r="H277" s="238">
        <v>81</v>
      </c>
      <c r="I277" s="239"/>
      <c r="J277" s="234"/>
      <c r="K277" s="234"/>
      <c r="L277" s="240"/>
      <c r="M277" s="241"/>
      <c r="N277" s="242"/>
      <c r="O277" s="242"/>
      <c r="P277" s="242"/>
      <c r="Q277" s="242"/>
      <c r="R277" s="242"/>
      <c r="S277" s="242"/>
      <c r="T277" s="243"/>
      <c r="U277" s="13"/>
      <c r="V277" s="13"/>
      <c r="W277" s="13"/>
      <c r="X277" s="13"/>
      <c r="Y277" s="13"/>
      <c r="Z277" s="13"/>
      <c r="AA277" s="13"/>
      <c r="AB277" s="13"/>
      <c r="AC277" s="13"/>
      <c r="AD277" s="13"/>
      <c r="AE277" s="13"/>
      <c r="AT277" s="244" t="s">
        <v>189</v>
      </c>
      <c r="AU277" s="244" t="s">
        <v>83</v>
      </c>
      <c r="AV277" s="13" t="s">
        <v>83</v>
      </c>
      <c r="AW277" s="13" t="s">
        <v>35</v>
      </c>
      <c r="AX277" s="13" t="s">
        <v>73</v>
      </c>
      <c r="AY277" s="244" t="s">
        <v>175</v>
      </c>
    </row>
    <row r="278" spans="1:51" s="14" customFormat="1" ht="12">
      <c r="A278" s="14"/>
      <c r="B278" s="245"/>
      <c r="C278" s="246"/>
      <c r="D278" s="235" t="s">
        <v>189</v>
      </c>
      <c r="E278" s="247" t="s">
        <v>19</v>
      </c>
      <c r="F278" s="248" t="s">
        <v>198</v>
      </c>
      <c r="G278" s="246"/>
      <c r="H278" s="249">
        <v>95.4</v>
      </c>
      <c r="I278" s="250"/>
      <c r="J278" s="246"/>
      <c r="K278" s="246"/>
      <c r="L278" s="251"/>
      <c r="M278" s="252"/>
      <c r="N278" s="253"/>
      <c r="O278" s="253"/>
      <c r="P278" s="253"/>
      <c r="Q278" s="253"/>
      <c r="R278" s="253"/>
      <c r="S278" s="253"/>
      <c r="T278" s="254"/>
      <c r="U278" s="14"/>
      <c r="V278" s="14"/>
      <c r="W278" s="14"/>
      <c r="X278" s="14"/>
      <c r="Y278" s="14"/>
      <c r="Z278" s="14"/>
      <c r="AA278" s="14"/>
      <c r="AB278" s="14"/>
      <c r="AC278" s="14"/>
      <c r="AD278" s="14"/>
      <c r="AE278" s="14"/>
      <c r="AT278" s="255" t="s">
        <v>189</v>
      </c>
      <c r="AU278" s="255" t="s">
        <v>83</v>
      </c>
      <c r="AV278" s="14" t="s">
        <v>181</v>
      </c>
      <c r="AW278" s="14" t="s">
        <v>35</v>
      </c>
      <c r="AX278" s="14" t="s">
        <v>81</v>
      </c>
      <c r="AY278" s="255" t="s">
        <v>175</v>
      </c>
    </row>
    <row r="279" spans="1:65" s="2" customFormat="1" ht="16.5" customHeight="1">
      <c r="A279" s="39"/>
      <c r="B279" s="40"/>
      <c r="C279" s="267" t="s">
        <v>478</v>
      </c>
      <c r="D279" s="267" t="s">
        <v>307</v>
      </c>
      <c r="E279" s="268" t="s">
        <v>479</v>
      </c>
      <c r="F279" s="269" t="s">
        <v>480</v>
      </c>
      <c r="G279" s="270" t="s">
        <v>358</v>
      </c>
      <c r="H279" s="271">
        <v>27</v>
      </c>
      <c r="I279" s="272"/>
      <c r="J279" s="273">
        <f>ROUND(I279*H279,2)</f>
        <v>0</v>
      </c>
      <c r="K279" s="274"/>
      <c r="L279" s="275"/>
      <c r="M279" s="276" t="s">
        <v>19</v>
      </c>
      <c r="N279" s="277" t="s">
        <v>44</v>
      </c>
      <c r="O279" s="85"/>
      <c r="P279" s="224">
        <f>O279*H279</f>
        <v>0</v>
      </c>
      <c r="Q279" s="224">
        <v>1.12</v>
      </c>
      <c r="R279" s="224">
        <f>Q279*H279</f>
        <v>30.240000000000002</v>
      </c>
      <c r="S279" s="224">
        <v>0</v>
      </c>
      <c r="T279" s="225">
        <f>S279*H279</f>
        <v>0</v>
      </c>
      <c r="U279" s="39"/>
      <c r="V279" s="39"/>
      <c r="W279" s="39"/>
      <c r="X279" s="39"/>
      <c r="Y279" s="39"/>
      <c r="Z279" s="39"/>
      <c r="AA279" s="39"/>
      <c r="AB279" s="39"/>
      <c r="AC279" s="39"/>
      <c r="AD279" s="39"/>
      <c r="AE279" s="39"/>
      <c r="AR279" s="226" t="s">
        <v>239</v>
      </c>
      <c r="AT279" s="226" t="s">
        <v>307</v>
      </c>
      <c r="AU279" s="226" t="s">
        <v>83</v>
      </c>
      <c r="AY279" s="18" t="s">
        <v>175</v>
      </c>
      <c r="BE279" s="227">
        <f>IF(N279="základní",J279,0)</f>
        <v>0</v>
      </c>
      <c r="BF279" s="227">
        <f>IF(N279="snížená",J279,0)</f>
        <v>0</v>
      </c>
      <c r="BG279" s="227">
        <f>IF(N279="zákl. přenesená",J279,0)</f>
        <v>0</v>
      </c>
      <c r="BH279" s="227">
        <f>IF(N279="sníž. přenesená",J279,0)</f>
        <v>0</v>
      </c>
      <c r="BI279" s="227">
        <f>IF(N279="nulová",J279,0)</f>
        <v>0</v>
      </c>
      <c r="BJ279" s="18" t="s">
        <v>81</v>
      </c>
      <c r="BK279" s="227">
        <f>ROUND(I279*H279,2)</f>
        <v>0</v>
      </c>
      <c r="BL279" s="18" t="s">
        <v>181</v>
      </c>
      <c r="BM279" s="226" t="s">
        <v>481</v>
      </c>
    </row>
    <row r="280" spans="1:51" s="13" customFormat="1" ht="12">
      <c r="A280" s="13"/>
      <c r="B280" s="233"/>
      <c r="C280" s="234"/>
      <c r="D280" s="235" t="s">
        <v>189</v>
      </c>
      <c r="E280" s="234"/>
      <c r="F280" s="237" t="s">
        <v>482</v>
      </c>
      <c r="G280" s="234"/>
      <c r="H280" s="238">
        <v>27</v>
      </c>
      <c r="I280" s="239"/>
      <c r="J280" s="234"/>
      <c r="K280" s="234"/>
      <c r="L280" s="240"/>
      <c r="M280" s="241"/>
      <c r="N280" s="242"/>
      <c r="O280" s="242"/>
      <c r="P280" s="242"/>
      <c r="Q280" s="242"/>
      <c r="R280" s="242"/>
      <c r="S280" s="242"/>
      <c r="T280" s="243"/>
      <c r="U280" s="13"/>
      <c r="V280" s="13"/>
      <c r="W280" s="13"/>
      <c r="X280" s="13"/>
      <c r="Y280" s="13"/>
      <c r="Z280" s="13"/>
      <c r="AA280" s="13"/>
      <c r="AB280" s="13"/>
      <c r="AC280" s="13"/>
      <c r="AD280" s="13"/>
      <c r="AE280" s="13"/>
      <c r="AT280" s="244" t="s">
        <v>189</v>
      </c>
      <c r="AU280" s="244" t="s">
        <v>83</v>
      </c>
      <c r="AV280" s="13" t="s">
        <v>83</v>
      </c>
      <c r="AW280" s="13" t="s">
        <v>4</v>
      </c>
      <c r="AX280" s="13" t="s">
        <v>81</v>
      </c>
      <c r="AY280" s="244" t="s">
        <v>175</v>
      </c>
    </row>
    <row r="281" spans="1:65" s="2" customFormat="1" ht="16.5" customHeight="1">
      <c r="A281" s="39"/>
      <c r="B281" s="40"/>
      <c r="C281" s="267" t="s">
        <v>483</v>
      </c>
      <c r="D281" s="267" t="s">
        <v>307</v>
      </c>
      <c r="E281" s="268" t="s">
        <v>484</v>
      </c>
      <c r="F281" s="269" t="s">
        <v>485</v>
      </c>
      <c r="G281" s="270" t="s">
        <v>358</v>
      </c>
      <c r="H281" s="271">
        <v>4</v>
      </c>
      <c r="I281" s="272"/>
      <c r="J281" s="273">
        <f>ROUND(I281*H281,2)</f>
        <v>0</v>
      </c>
      <c r="K281" s="274"/>
      <c r="L281" s="275"/>
      <c r="M281" s="276" t="s">
        <v>19</v>
      </c>
      <c r="N281" s="277" t="s">
        <v>44</v>
      </c>
      <c r="O281" s="85"/>
      <c r="P281" s="224">
        <f>O281*H281</f>
        <v>0</v>
      </c>
      <c r="Q281" s="224">
        <v>1.67</v>
      </c>
      <c r="R281" s="224">
        <f>Q281*H281</f>
        <v>6.68</v>
      </c>
      <c r="S281" s="224">
        <v>0</v>
      </c>
      <c r="T281" s="225">
        <f>S281*H281</f>
        <v>0</v>
      </c>
      <c r="U281" s="39"/>
      <c r="V281" s="39"/>
      <c r="W281" s="39"/>
      <c r="X281" s="39"/>
      <c r="Y281" s="39"/>
      <c r="Z281" s="39"/>
      <c r="AA281" s="39"/>
      <c r="AB281" s="39"/>
      <c r="AC281" s="39"/>
      <c r="AD281" s="39"/>
      <c r="AE281" s="39"/>
      <c r="AR281" s="226" t="s">
        <v>239</v>
      </c>
      <c r="AT281" s="226" t="s">
        <v>307</v>
      </c>
      <c r="AU281" s="226" t="s">
        <v>83</v>
      </c>
      <c r="AY281" s="18" t="s">
        <v>175</v>
      </c>
      <c r="BE281" s="227">
        <f>IF(N281="základní",J281,0)</f>
        <v>0</v>
      </c>
      <c r="BF281" s="227">
        <f>IF(N281="snížená",J281,0)</f>
        <v>0</v>
      </c>
      <c r="BG281" s="227">
        <f>IF(N281="zákl. přenesená",J281,0)</f>
        <v>0</v>
      </c>
      <c r="BH281" s="227">
        <f>IF(N281="sníž. přenesená",J281,0)</f>
        <v>0</v>
      </c>
      <c r="BI281" s="227">
        <f>IF(N281="nulová",J281,0)</f>
        <v>0</v>
      </c>
      <c r="BJ281" s="18" t="s">
        <v>81</v>
      </c>
      <c r="BK281" s="227">
        <f>ROUND(I281*H281,2)</f>
        <v>0</v>
      </c>
      <c r="BL281" s="18" t="s">
        <v>181</v>
      </c>
      <c r="BM281" s="226" t="s">
        <v>486</v>
      </c>
    </row>
    <row r="282" spans="1:51" s="15" customFormat="1" ht="12">
      <c r="A282" s="15"/>
      <c r="B282" s="257"/>
      <c r="C282" s="258"/>
      <c r="D282" s="235" t="s">
        <v>189</v>
      </c>
      <c r="E282" s="259" t="s">
        <v>19</v>
      </c>
      <c r="F282" s="260" t="s">
        <v>487</v>
      </c>
      <c r="G282" s="258"/>
      <c r="H282" s="259" t="s">
        <v>19</v>
      </c>
      <c r="I282" s="261"/>
      <c r="J282" s="258"/>
      <c r="K282" s="258"/>
      <c r="L282" s="262"/>
      <c r="M282" s="263"/>
      <c r="N282" s="264"/>
      <c r="O282" s="264"/>
      <c r="P282" s="264"/>
      <c r="Q282" s="264"/>
      <c r="R282" s="264"/>
      <c r="S282" s="264"/>
      <c r="T282" s="265"/>
      <c r="U282" s="15"/>
      <c r="V282" s="15"/>
      <c r="W282" s="15"/>
      <c r="X282" s="15"/>
      <c r="Y282" s="15"/>
      <c r="Z282" s="15"/>
      <c r="AA282" s="15"/>
      <c r="AB282" s="15"/>
      <c r="AC282" s="15"/>
      <c r="AD282" s="15"/>
      <c r="AE282" s="15"/>
      <c r="AT282" s="266" t="s">
        <v>189</v>
      </c>
      <c r="AU282" s="266" t="s">
        <v>83</v>
      </c>
      <c r="AV282" s="15" t="s">
        <v>81</v>
      </c>
      <c r="AW282" s="15" t="s">
        <v>35</v>
      </c>
      <c r="AX282" s="15" t="s">
        <v>73</v>
      </c>
      <c r="AY282" s="266" t="s">
        <v>175</v>
      </c>
    </row>
    <row r="283" spans="1:51" s="13" customFormat="1" ht="12">
      <c r="A283" s="13"/>
      <c r="B283" s="233"/>
      <c r="C283" s="234"/>
      <c r="D283" s="235" t="s">
        <v>189</v>
      </c>
      <c r="E283" s="236" t="s">
        <v>19</v>
      </c>
      <c r="F283" s="237" t="s">
        <v>488</v>
      </c>
      <c r="G283" s="234"/>
      <c r="H283" s="238">
        <v>3.667</v>
      </c>
      <c r="I283" s="239"/>
      <c r="J283" s="234"/>
      <c r="K283" s="234"/>
      <c r="L283" s="240"/>
      <c r="M283" s="241"/>
      <c r="N283" s="242"/>
      <c r="O283" s="242"/>
      <c r="P283" s="242"/>
      <c r="Q283" s="242"/>
      <c r="R283" s="242"/>
      <c r="S283" s="242"/>
      <c r="T283" s="243"/>
      <c r="U283" s="13"/>
      <c r="V283" s="13"/>
      <c r="W283" s="13"/>
      <c r="X283" s="13"/>
      <c r="Y283" s="13"/>
      <c r="Z283" s="13"/>
      <c r="AA283" s="13"/>
      <c r="AB283" s="13"/>
      <c r="AC283" s="13"/>
      <c r="AD283" s="13"/>
      <c r="AE283" s="13"/>
      <c r="AT283" s="244" t="s">
        <v>189</v>
      </c>
      <c r="AU283" s="244" t="s">
        <v>83</v>
      </c>
      <c r="AV283" s="13" t="s">
        <v>83</v>
      </c>
      <c r="AW283" s="13" t="s">
        <v>35</v>
      </c>
      <c r="AX283" s="13" t="s">
        <v>73</v>
      </c>
      <c r="AY283" s="244" t="s">
        <v>175</v>
      </c>
    </row>
    <row r="284" spans="1:51" s="13" customFormat="1" ht="12">
      <c r="A284" s="13"/>
      <c r="B284" s="233"/>
      <c r="C284" s="234"/>
      <c r="D284" s="235" t="s">
        <v>189</v>
      </c>
      <c r="E284" s="236" t="s">
        <v>19</v>
      </c>
      <c r="F284" s="237" t="s">
        <v>181</v>
      </c>
      <c r="G284" s="234"/>
      <c r="H284" s="238">
        <v>4</v>
      </c>
      <c r="I284" s="239"/>
      <c r="J284" s="234"/>
      <c r="K284" s="234"/>
      <c r="L284" s="240"/>
      <c r="M284" s="241"/>
      <c r="N284" s="242"/>
      <c r="O284" s="242"/>
      <c r="P284" s="242"/>
      <c r="Q284" s="242"/>
      <c r="R284" s="242"/>
      <c r="S284" s="242"/>
      <c r="T284" s="243"/>
      <c r="U284" s="13"/>
      <c r="V284" s="13"/>
      <c r="W284" s="13"/>
      <c r="X284" s="13"/>
      <c r="Y284" s="13"/>
      <c r="Z284" s="13"/>
      <c r="AA284" s="13"/>
      <c r="AB284" s="13"/>
      <c r="AC284" s="13"/>
      <c r="AD284" s="13"/>
      <c r="AE284" s="13"/>
      <c r="AT284" s="244" t="s">
        <v>189</v>
      </c>
      <c r="AU284" s="244" t="s">
        <v>83</v>
      </c>
      <c r="AV284" s="13" t="s">
        <v>83</v>
      </c>
      <c r="AW284" s="13" t="s">
        <v>35</v>
      </c>
      <c r="AX284" s="13" t="s">
        <v>81</v>
      </c>
      <c r="AY284" s="244" t="s">
        <v>175</v>
      </c>
    </row>
    <row r="285" spans="1:65" s="2" customFormat="1" ht="78" customHeight="1">
      <c r="A285" s="39"/>
      <c r="B285" s="40"/>
      <c r="C285" s="214" t="s">
        <v>489</v>
      </c>
      <c r="D285" s="214" t="s">
        <v>177</v>
      </c>
      <c r="E285" s="215" t="s">
        <v>490</v>
      </c>
      <c r="F285" s="216" t="s">
        <v>491</v>
      </c>
      <c r="G285" s="217" t="s">
        <v>180</v>
      </c>
      <c r="H285" s="218">
        <v>3</v>
      </c>
      <c r="I285" s="219"/>
      <c r="J285" s="220">
        <f>ROUND(I285*H285,2)</f>
        <v>0</v>
      </c>
      <c r="K285" s="221"/>
      <c r="L285" s="45"/>
      <c r="M285" s="222" t="s">
        <v>19</v>
      </c>
      <c r="N285" s="223" t="s">
        <v>44</v>
      </c>
      <c r="O285" s="85"/>
      <c r="P285" s="224">
        <f>O285*H285</f>
        <v>0</v>
      </c>
      <c r="Q285" s="224">
        <v>0.08922</v>
      </c>
      <c r="R285" s="224">
        <f>Q285*H285</f>
        <v>0.26766</v>
      </c>
      <c r="S285" s="224">
        <v>0</v>
      </c>
      <c r="T285" s="225">
        <f>S285*H285</f>
        <v>0</v>
      </c>
      <c r="U285" s="39"/>
      <c r="V285" s="39"/>
      <c r="W285" s="39"/>
      <c r="X285" s="39"/>
      <c r="Y285" s="39"/>
      <c r="Z285" s="39"/>
      <c r="AA285" s="39"/>
      <c r="AB285" s="39"/>
      <c r="AC285" s="39"/>
      <c r="AD285" s="39"/>
      <c r="AE285" s="39"/>
      <c r="AR285" s="226" t="s">
        <v>181</v>
      </c>
      <c r="AT285" s="226" t="s">
        <v>177</v>
      </c>
      <c r="AU285" s="226" t="s">
        <v>83</v>
      </c>
      <c r="AY285" s="18" t="s">
        <v>175</v>
      </c>
      <c r="BE285" s="227">
        <f>IF(N285="základní",J285,0)</f>
        <v>0</v>
      </c>
      <c r="BF285" s="227">
        <f>IF(N285="snížená",J285,0)</f>
        <v>0</v>
      </c>
      <c r="BG285" s="227">
        <f>IF(N285="zákl. přenesená",J285,0)</f>
        <v>0</v>
      </c>
      <c r="BH285" s="227">
        <f>IF(N285="sníž. přenesená",J285,0)</f>
        <v>0</v>
      </c>
      <c r="BI285" s="227">
        <f>IF(N285="nulová",J285,0)</f>
        <v>0</v>
      </c>
      <c r="BJ285" s="18" t="s">
        <v>81</v>
      </c>
      <c r="BK285" s="227">
        <f>ROUND(I285*H285,2)</f>
        <v>0</v>
      </c>
      <c r="BL285" s="18" t="s">
        <v>181</v>
      </c>
      <c r="BM285" s="226" t="s">
        <v>492</v>
      </c>
    </row>
    <row r="286" spans="1:47" s="2" customFormat="1" ht="12">
      <c r="A286" s="39"/>
      <c r="B286" s="40"/>
      <c r="C286" s="41"/>
      <c r="D286" s="228" t="s">
        <v>183</v>
      </c>
      <c r="E286" s="41"/>
      <c r="F286" s="229" t="s">
        <v>493</v>
      </c>
      <c r="G286" s="41"/>
      <c r="H286" s="41"/>
      <c r="I286" s="230"/>
      <c r="J286" s="41"/>
      <c r="K286" s="41"/>
      <c r="L286" s="45"/>
      <c r="M286" s="231"/>
      <c r="N286" s="232"/>
      <c r="O286" s="85"/>
      <c r="P286" s="85"/>
      <c r="Q286" s="85"/>
      <c r="R286" s="85"/>
      <c r="S286" s="85"/>
      <c r="T286" s="86"/>
      <c r="U286" s="39"/>
      <c r="V286" s="39"/>
      <c r="W286" s="39"/>
      <c r="X286" s="39"/>
      <c r="Y286" s="39"/>
      <c r="Z286" s="39"/>
      <c r="AA286" s="39"/>
      <c r="AB286" s="39"/>
      <c r="AC286" s="39"/>
      <c r="AD286" s="39"/>
      <c r="AE286" s="39"/>
      <c r="AT286" s="18" t="s">
        <v>183</v>
      </c>
      <c r="AU286" s="18" t="s">
        <v>83</v>
      </c>
    </row>
    <row r="287" spans="1:51" s="13" customFormat="1" ht="12">
      <c r="A287" s="13"/>
      <c r="B287" s="233"/>
      <c r="C287" s="234"/>
      <c r="D287" s="235" t="s">
        <v>189</v>
      </c>
      <c r="E287" s="236" t="s">
        <v>19</v>
      </c>
      <c r="F287" s="237" t="s">
        <v>208</v>
      </c>
      <c r="G287" s="234"/>
      <c r="H287" s="238">
        <v>3</v>
      </c>
      <c r="I287" s="239"/>
      <c r="J287" s="234"/>
      <c r="K287" s="234"/>
      <c r="L287" s="240"/>
      <c r="M287" s="241"/>
      <c r="N287" s="242"/>
      <c r="O287" s="242"/>
      <c r="P287" s="242"/>
      <c r="Q287" s="242"/>
      <c r="R287" s="242"/>
      <c r="S287" s="242"/>
      <c r="T287" s="243"/>
      <c r="U287" s="13"/>
      <c r="V287" s="13"/>
      <c r="W287" s="13"/>
      <c r="X287" s="13"/>
      <c r="Y287" s="13"/>
      <c r="Z287" s="13"/>
      <c r="AA287" s="13"/>
      <c r="AB287" s="13"/>
      <c r="AC287" s="13"/>
      <c r="AD287" s="13"/>
      <c r="AE287" s="13"/>
      <c r="AT287" s="244" t="s">
        <v>189</v>
      </c>
      <c r="AU287" s="244" t="s">
        <v>83</v>
      </c>
      <c r="AV287" s="13" t="s">
        <v>83</v>
      </c>
      <c r="AW287" s="13" t="s">
        <v>35</v>
      </c>
      <c r="AX287" s="13" t="s">
        <v>81</v>
      </c>
      <c r="AY287" s="244" t="s">
        <v>175</v>
      </c>
    </row>
    <row r="288" spans="1:65" s="2" customFormat="1" ht="16.5" customHeight="1">
      <c r="A288" s="39"/>
      <c r="B288" s="40"/>
      <c r="C288" s="267" t="s">
        <v>494</v>
      </c>
      <c r="D288" s="267" t="s">
        <v>307</v>
      </c>
      <c r="E288" s="268" t="s">
        <v>495</v>
      </c>
      <c r="F288" s="269" t="s">
        <v>496</v>
      </c>
      <c r="G288" s="270" t="s">
        <v>180</v>
      </c>
      <c r="H288" s="271">
        <v>3.09</v>
      </c>
      <c r="I288" s="272"/>
      <c r="J288" s="273">
        <f>ROUND(I288*H288,2)</f>
        <v>0</v>
      </c>
      <c r="K288" s="274"/>
      <c r="L288" s="275"/>
      <c r="M288" s="276" t="s">
        <v>19</v>
      </c>
      <c r="N288" s="277" t="s">
        <v>44</v>
      </c>
      <c r="O288" s="85"/>
      <c r="P288" s="224">
        <f>O288*H288</f>
        <v>0</v>
      </c>
      <c r="Q288" s="224">
        <v>0.113</v>
      </c>
      <c r="R288" s="224">
        <f>Q288*H288</f>
        <v>0.34917</v>
      </c>
      <c r="S288" s="224">
        <v>0</v>
      </c>
      <c r="T288" s="225">
        <f>S288*H288</f>
        <v>0</v>
      </c>
      <c r="U288" s="39"/>
      <c r="V288" s="39"/>
      <c r="W288" s="39"/>
      <c r="X288" s="39"/>
      <c r="Y288" s="39"/>
      <c r="Z288" s="39"/>
      <c r="AA288" s="39"/>
      <c r="AB288" s="39"/>
      <c r="AC288" s="39"/>
      <c r="AD288" s="39"/>
      <c r="AE288" s="39"/>
      <c r="AR288" s="226" t="s">
        <v>239</v>
      </c>
      <c r="AT288" s="226" t="s">
        <v>307</v>
      </c>
      <c r="AU288" s="226" t="s">
        <v>83</v>
      </c>
      <c r="AY288" s="18" t="s">
        <v>175</v>
      </c>
      <c r="BE288" s="227">
        <f>IF(N288="základní",J288,0)</f>
        <v>0</v>
      </c>
      <c r="BF288" s="227">
        <f>IF(N288="snížená",J288,0)</f>
        <v>0</v>
      </c>
      <c r="BG288" s="227">
        <f>IF(N288="zákl. přenesená",J288,0)</f>
        <v>0</v>
      </c>
      <c r="BH288" s="227">
        <f>IF(N288="sníž. přenesená",J288,0)</f>
        <v>0</v>
      </c>
      <c r="BI288" s="227">
        <f>IF(N288="nulová",J288,0)</f>
        <v>0</v>
      </c>
      <c r="BJ288" s="18" t="s">
        <v>81</v>
      </c>
      <c r="BK288" s="227">
        <f>ROUND(I288*H288,2)</f>
        <v>0</v>
      </c>
      <c r="BL288" s="18" t="s">
        <v>181</v>
      </c>
      <c r="BM288" s="226" t="s">
        <v>497</v>
      </c>
    </row>
    <row r="289" spans="1:51" s="13" customFormat="1" ht="12">
      <c r="A289" s="13"/>
      <c r="B289" s="233"/>
      <c r="C289" s="234"/>
      <c r="D289" s="235" t="s">
        <v>189</v>
      </c>
      <c r="E289" s="234"/>
      <c r="F289" s="237" t="s">
        <v>498</v>
      </c>
      <c r="G289" s="234"/>
      <c r="H289" s="238">
        <v>3.09</v>
      </c>
      <c r="I289" s="239"/>
      <c r="J289" s="234"/>
      <c r="K289" s="234"/>
      <c r="L289" s="240"/>
      <c r="M289" s="241"/>
      <c r="N289" s="242"/>
      <c r="O289" s="242"/>
      <c r="P289" s="242"/>
      <c r="Q289" s="242"/>
      <c r="R289" s="242"/>
      <c r="S289" s="242"/>
      <c r="T289" s="243"/>
      <c r="U289" s="13"/>
      <c r="V289" s="13"/>
      <c r="W289" s="13"/>
      <c r="X289" s="13"/>
      <c r="Y289" s="13"/>
      <c r="Z289" s="13"/>
      <c r="AA289" s="13"/>
      <c r="AB289" s="13"/>
      <c r="AC289" s="13"/>
      <c r="AD289" s="13"/>
      <c r="AE289" s="13"/>
      <c r="AT289" s="244" t="s">
        <v>189</v>
      </c>
      <c r="AU289" s="244" t="s">
        <v>83</v>
      </c>
      <c r="AV289" s="13" t="s">
        <v>83</v>
      </c>
      <c r="AW289" s="13" t="s">
        <v>4</v>
      </c>
      <c r="AX289" s="13" t="s">
        <v>81</v>
      </c>
      <c r="AY289" s="244" t="s">
        <v>175</v>
      </c>
    </row>
    <row r="290" spans="1:65" s="2" customFormat="1" ht="62.7" customHeight="1">
      <c r="A290" s="39"/>
      <c r="B290" s="40"/>
      <c r="C290" s="214" t="s">
        <v>499</v>
      </c>
      <c r="D290" s="214" t="s">
        <v>177</v>
      </c>
      <c r="E290" s="215" t="s">
        <v>500</v>
      </c>
      <c r="F290" s="216" t="s">
        <v>501</v>
      </c>
      <c r="G290" s="217" t="s">
        <v>180</v>
      </c>
      <c r="H290" s="218">
        <v>26</v>
      </c>
      <c r="I290" s="219"/>
      <c r="J290" s="220">
        <f>ROUND(I290*H290,2)</f>
        <v>0</v>
      </c>
      <c r="K290" s="221"/>
      <c r="L290" s="45"/>
      <c r="M290" s="222" t="s">
        <v>19</v>
      </c>
      <c r="N290" s="223" t="s">
        <v>44</v>
      </c>
      <c r="O290" s="85"/>
      <c r="P290" s="224">
        <f>O290*H290</f>
        <v>0</v>
      </c>
      <c r="Q290" s="224">
        <v>0.098</v>
      </c>
      <c r="R290" s="224">
        <f>Q290*H290</f>
        <v>2.548</v>
      </c>
      <c r="S290" s="224">
        <v>0</v>
      </c>
      <c r="T290" s="225">
        <f>S290*H290</f>
        <v>0</v>
      </c>
      <c r="U290" s="39"/>
      <c r="V290" s="39"/>
      <c r="W290" s="39"/>
      <c r="X290" s="39"/>
      <c r="Y290" s="39"/>
      <c r="Z290" s="39"/>
      <c r="AA290" s="39"/>
      <c r="AB290" s="39"/>
      <c r="AC290" s="39"/>
      <c r="AD290" s="39"/>
      <c r="AE290" s="39"/>
      <c r="AR290" s="226" t="s">
        <v>181</v>
      </c>
      <c r="AT290" s="226" t="s">
        <v>177</v>
      </c>
      <c r="AU290" s="226" t="s">
        <v>83</v>
      </c>
      <c r="AY290" s="18" t="s">
        <v>175</v>
      </c>
      <c r="BE290" s="227">
        <f>IF(N290="základní",J290,0)</f>
        <v>0</v>
      </c>
      <c r="BF290" s="227">
        <f>IF(N290="snížená",J290,0)</f>
        <v>0</v>
      </c>
      <c r="BG290" s="227">
        <f>IF(N290="zákl. přenesená",J290,0)</f>
        <v>0</v>
      </c>
      <c r="BH290" s="227">
        <f>IF(N290="sníž. přenesená",J290,0)</f>
        <v>0</v>
      </c>
      <c r="BI290" s="227">
        <f>IF(N290="nulová",J290,0)</f>
        <v>0</v>
      </c>
      <c r="BJ290" s="18" t="s">
        <v>81</v>
      </c>
      <c r="BK290" s="227">
        <f>ROUND(I290*H290,2)</f>
        <v>0</v>
      </c>
      <c r="BL290" s="18" t="s">
        <v>181</v>
      </c>
      <c r="BM290" s="226" t="s">
        <v>502</v>
      </c>
    </row>
    <row r="291" spans="1:47" s="2" customFormat="1" ht="12">
      <c r="A291" s="39"/>
      <c r="B291" s="40"/>
      <c r="C291" s="41"/>
      <c r="D291" s="228" t="s">
        <v>183</v>
      </c>
      <c r="E291" s="41"/>
      <c r="F291" s="229" t="s">
        <v>503</v>
      </c>
      <c r="G291" s="41"/>
      <c r="H291" s="41"/>
      <c r="I291" s="230"/>
      <c r="J291" s="41"/>
      <c r="K291" s="41"/>
      <c r="L291" s="45"/>
      <c r="M291" s="231"/>
      <c r="N291" s="232"/>
      <c r="O291" s="85"/>
      <c r="P291" s="85"/>
      <c r="Q291" s="85"/>
      <c r="R291" s="85"/>
      <c r="S291" s="85"/>
      <c r="T291" s="86"/>
      <c r="U291" s="39"/>
      <c r="V291" s="39"/>
      <c r="W291" s="39"/>
      <c r="X291" s="39"/>
      <c r="Y291" s="39"/>
      <c r="Z291" s="39"/>
      <c r="AA291" s="39"/>
      <c r="AB291" s="39"/>
      <c r="AC291" s="39"/>
      <c r="AD291" s="39"/>
      <c r="AE291" s="39"/>
      <c r="AT291" s="18" t="s">
        <v>183</v>
      </c>
      <c r="AU291" s="18" t="s">
        <v>83</v>
      </c>
    </row>
    <row r="292" spans="1:47" s="2" customFormat="1" ht="12">
      <c r="A292" s="39"/>
      <c r="B292" s="40"/>
      <c r="C292" s="41"/>
      <c r="D292" s="235" t="s">
        <v>203</v>
      </c>
      <c r="E292" s="41"/>
      <c r="F292" s="256" t="s">
        <v>504</v>
      </c>
      <c r="G292" s="41"/>
      <c r="H292" s="41"/>
      <c r="I292" s="230"/>
      <c r="J292" s="41"/>
      <c r="K292" s="41"/>
      <c r="L292" s="45"/>
      <c r="M292" s="231"/>
      <c r="N292" s="232"/>
      <c r="O292" s="85"/>
      <c r="P292" s="85"/>
      <c r="Q292" s="85"/>
      <c r="R292" s="85"/>
      <c r="S292" s="85"/>
      <c r="T292" s="86"/>
      <c r="U292" s="39"/>
      <c r="V292" s="39"/>
      <c r="W292" s="39"/>
      <c r="X292" s="39"/>
      <c r="Y292" s="39"/>
      <c r="Z292" s="39"/>
      <c r="AA292" s="39"/>
      <c r="AB292" s="39"/>
      <c r="AC292" s="39"/>
      <c r="AD292" s="39"/>
      <c r="AE292" s="39"/>
      <c r="AT292" s="18" t="s">
        <v>203</v>
      </c>
      <c r="AU292" s="18" t="s">
        <v>83</v>
      </c>
    </row>
    <row r="293" spans="1:51" s="13" customFormat="1" ht="12">
      <c r="A293" s="13"/>
      <c r="B293" s="233"/>
      <c r="C293" s="234"/>
      <c r="D293" s="235" t="s">
        <v>189</v>
      </c>
      <c r="E293" s="236" t="s">
        <v>19</v>
      </c>
      <c r="F293" s="237" t="s">
        <v>207</v>
      </c>
      <c r="G293" s="234"/>
      <c r="H293" s="238">
        <v>26</v>
      </c>
      <c r="I293" s="239"/>
      <c r="J293" s="234"/>
      <c r="K293" s="234"/>
      <c r="L293" s="240"/>
      <c r="M293" s="241"/>
      <c r="N293" s="242"/>
      <c r="O293" s="242"/>
      <c r="P293" s="242"/>
      <c r="Q293" s="242"/>
      <c r="R293" s="242"/>
      <c r="S293" s="242"/>
      <c r="T293" s="243"/>
      <c r="U293" s="13"/>
      <c r="V293" s="13"/>
      <c r="W293" s="13"/>
      <c r="X293" s="13"/>
      <c r="Y293" s="13"/>
      <c r="Z293" s="13"/>
      <c r="AA293" s="13"/>
      <c r="AB293" s="13"/>
      <c r="AC293" s="13"/>
      <c r="AD293" s="13"/>
      <c r="AE293" s="13"/>
      <c r="AT293" s="244" t="s">
        <v>189</v>
      </c>
      <c r="AU293" s="244" t="s">
        <v>83</v>
      </c>
      <c r="AV293" s="13" t="s">
        <v>83</v>
      </c>
      <c r="AW293" s="13" t="s">
        <v>35</v>
      </c>
      <c r="AX293" s="13" t="s">
        <v>81</v>
      </c>
      <c r="AY293" s="244" t="s">
        <v>175</v>
      </c>
    </row>
    <row r="294" spans="1:65" s="2" customFormat="1" ht="24.15" customHeight="1">
      <c r="A294" s="39"/>
      <c r="B294" s="40"/>
      <c r="C294" s="267" t="s">
        <v>505</v>
      </c>
      <c r="D294" s="267" t="s">
        <v>307</v>
      </c>
      <c r="E294" s="268" t="s">
        <v>506</v>
      </c>
      <c r="F294" s="269" t="s">
        <v>507</v>
      </c>
      <c r="G294" s="270" t="s">
        <v>180</v>
      </c>
      <c r="H294" s="271">
        <v>26</v>
      </c>
      <c r="I294" s="272"/>
      <c r="J294" s="273">
        <f>ROUND(I294*H294,2)</f>
        <v>0</v>
      </c>
      <c r="K294" s="274"/>
      <c r="L294" s="275"/>
      <c r="M294" s="276" t="s">
        <v>19</v>
      </c>
      <c r="N294" s="277" t="s">
        <v>44</v>
      </c>
      <c r="O294" s="85"/>
      <c r="P294" s="224">
        <f>O294*H294</f>
        <v>0</v>
      </c>
      <c r="Q294" s="224">
        <v>0.148</v>
      </c>
      <c r="R294" s="224">
        <f>Q294*H294</f>
        <v>3.848</v>
      </c>
      <c r="S294" s="224">
        <v>0</v>
      </c>
      <c r="T294" s="225">
        <f>S294*H294</f>
        <v>0</v>
      </c>
      <c r="U294" s="39"/>
      <c r="V294" s="39"/>
      <c r="W294" s="39"/>
      <c r="X294" s="39"/>
      <c r="Y294" s="39"/>
      <c r="Z294" s="39"/>
      <c r="AA294" s="39"/>
      <c r="AB294" s="39"/>
      <c r="AC294" s="39"/>
      <c r="AD294" s="39"/>
      <c r="AE294" s="39"/>
      <c r="AR294" s="226" t="s">
        <v>239</v>
      </c>
      <c r="AT294" s="226" t="s">
        <v>307</v>
      </c>
      <c r="AU294" s="226" t="s">
        <v>83</v>
      </c>
      <c r="AY294" s="18" t="s">
        <v>175</v>
      </c>
      <c r="BE294" s="227">
        <f>IF(N294="základní",J294,0)</f>
        <v>0</v>
      </c>
      <c r="BF294" s="227">
        <f>IF(N294="snížená",J294,0)</f>
        <v>0</v>
      </c>
      <c r="BG294" s="227">
        <f>IF(N294="zákl. přenesená",J294,0)</f>
        <v>0</v>
      </c>
      <c r="BH294" s="227">
        <f>IF(N294="sníž. přenesená",J294,0)</f>
        <v>0</v>
      </c>
      <c r="BI294" s="227">
        <f>IF(N294="nulová",J294,0)</f>
        <v>0</v>
      </c>
      <c r="BJ294" s="18" t="s">
        <v>81</v>
      </c>
      <c r="BK294" s="227">
        <f>ROUND(I294*H294,2)</f>
        <v>0</v>
      </c>
      <c r="BL294" s="18" t="s">
        <v>181</v>
      </c>
      <c r="BM294" s="226" t="s">
        <v>508</v>
      </c>
    </row>
    <row r="295" spans="1:65" s="2" customFormat="1" ht="24.15" customHeight="1">
      <c r="A295" s="39"/>
      <c r="B295" s="40"/>
      <c r="C295" s="214" t="s">
        <v>509</v>
      </c>
      <c r="D295" s="214" t="s">
        <v>177</v>
      </c>
      <c r="E295" s="215" t="s">
        <v>510</v>
      </c>
      <c r="F295" s="216" t="s">
        <v>511</v>
      </c>
      <c r="G295" s="217" t="s">
        <v>342</v>
      </c>
      <c r="H295" s="218">
        <v>108</v>
      </c>
      <c r="I295" s="219"/>
      <c r="J295" s="220">
        <f>ROUND(I295*H295,2)</f>
        <v>0</v>
      </c>
      <c r="K295" s="221"/>
      <c r="L295" s="45"/>
      <c r="M295" s="222" t="s">
        <v>19</v>
      </c>
      <c r="N295" s="223" t="s">
        <v>44</v>
      </c>
      <c r="O295" s="85"/>
      <c r="P295" s="224">
        <f>O295*H295</f>
        <v>0</v>
      </c>
      <c r="Q295" s="224">
        <v>0.0036</v>
      </c>
      <c r="R295" s="224">
        <f>Q295*H295</f>
        <v>0.3888</v>
      </c>
      <c r="S295" s="224">
        <v>0</v>
      </c>
      <c r="T295" s="225">
        <f>S295*H295</f>
        <v>0</v>
      </c>
      <c r="U295" s="39"/>
      <c r="V295" s="39"/>
      <c r="W295" s="39"/>
      <c r="X295" s="39"/>
      <c r="Y295" s="39"/>
      <c r="Z295" s="39"/>
      <c r="AA295" s="39"/>
      <c r="AB295" s="39"/>
      <c r="AC295" s="39"/>
      <c r="AD295" s="39"/>
      <c r="AE295" s="39"/>
      <c r="AR295" s="226" t="s">
        <v>181</v>
      </c>
      <c r="AT295" s="226" t="s">
        <v>177</v>
      </c>
      <c r="AU295" s="226" t="s">
        <v>83</v>
      </c>
      <c r="AY295" s="18" t="s">
        <v>175</v>
      </c>
      <c r="BE295" s="227">
        <f>IF(N295="základní",J295,0)</f>
        <v>0</v>
      </c>
      <c r="BF295" s="227">
        <f>IF(N295="snížená",J295,0)</f>
        <v>0</v>
      </c>
      <c r="BG295" s="227">
        <f>IF(N295="zákl. přenesená",J295,0)</f>
        <v>0</v>
      </c>
      <c r="BH295" s="227">
        <f>IF(N295="sníž. přenesená",J295,0)</f>
        <v>0</v>
      </c>
      <c r="BI295" s="227">
        <f>IF(N295="nulová",J295,0)</f>
        <v>0</v>
      </c>
      <c r="BJ295" s="18" t="s">
        <v>81</v>
      </c>
      <c r="BK295" s="227">
        <f>ROUND(I295*H295,2)</f>
        <v>0</v>
      </c>
      <c r="BL295" s="18" t="s">
        <v>181</v>
      </c>
      <c r="BM295" s="226" t="s">
        <v>512</v>
      </c>
    </row>
    <row r="296" spans="1:47" s="2" customFormat="1" ht="12">
      <c r="A296" s="39"/>
      <c r="B296" s="40"/>
      <c r="C296" s="41"/>
      <c r="D296" s="228" t="s">
        <v>183</v>
      </c>
      <c r="E296" s="41"/>
      <c r="F296" s="229" t="s">
        <v>513</v>
      </c>
      <c r="G296" s="41"/>
      <c r="H296" s="41"/>
      <c r="I296" s="230"/>
      <c r="J296" s="41"/>
      <c r="K296" s="41"/>
      <c r="L296" s="45"/>
      <c r="M296" s="231"/>
      <c r="N296" s="232"/>
      <c r="O296" s="85"/>
      <c r="P296" s="85"/>
      <c r="Q296" s="85"/>
      <c r="R296" s="85"/>
      <c r="S296" s="85"/>
      <c r="T296" s="86"/>
      <c r="U296" s="39"/>
      <c r="V296" s="39"/>
      <c r="W296" s="39"/>
      <c r="X296" s="39"/>
      <c r="Y296" s="39"/>
      <c r="Z296" s="39"/>
      <c r="AA296" s="39"/>
      <c r="AB296" s="39"/>
      <c r="AC296" s="39"/>
      <c r="AD296" s="39"/>
      <c r="AE296" s="39"/>
      <c r="AT296" s="18" t="s">
        <v>183</v>
      </c>
      <c r="AU296" s="18" t="s">
        <v>83</v>
      </c>
    </row>
    <row r="297" spans="1:51" s="13" customFormat="1" ht="12">
      <c r="A297" s="13"/>
      <c r="B297" s="233"/>
      <c r="C297" s="234"/>
      <c r="D297" s="235" t="s">
        <v>189</v>
      </c>
      <c r="E297" s="236" t="s">
        <v>19</v>
      </c>
      <c r="F297" s="237" t="s">
        <v>514</v>
      </c>
      <c r="G297" s="234"/>
      <c r="H297" s="238">
        <v>90</v>
      </c>
      <c r="I297" s="239"/>
      <c r="J297" s="234"/>
      <c r="K297" s="234"/>
      <c r="L297" s="240"/>
      <c r="M297" s="241"/>
      <c r="N297" s="242"/>
      <c r="O297" s="242"/>
      <c r="P297" s="242"/>
      <c r="Q297" s="242"/>
      <c r="R297" s="242"/>
      <c r="S297" s="242"/>
      <c r="T297" s="243"/>
      <c r="U297" s="13"/>
      <c r="V297" s="13"/>
      <c r="W297" s="13"/>
      <c r="X297" s="13"/>
      <c r="Y297" s="13"/>
      <c r="Z297" s="13"/>
      <c r="AA297" s="13"/>
      <c r="AB297" s="13"/>
      <c r="AC297" s="13"/>
      <c r="AD297" s="13"/>
      <c r="AE297" s="13"/>
      <c r="AT297" s="244" t="s">
        <v>189</v>
      </c>
      <c r="AU297" s="244" t="s">
        <v>83</v>
      </c>
      <c r="AV297" s="13" t="s">
        <v>83</v>
      </c>
      <c r="AW297" s="13" t="s">
        <v>35</v>
      </c>
      <c r="AX297" s="13" t="s">
        <v>73</v>
      </c>
      <c r="AY297" s="244" t="s">
        <v>175</v>
      </c>
    </row>
    <row r="298" spans="1:51" s="13" customFormat="1" ht="12">
      <c r="A298" s="13"/>
      <c r="B298" s="233"/>
      <c r="C298" s="234"/>
      <c r="D298" s="235" t="s">
        <v>189</v>
      </c>
      <c r="E298" s="236" t="s">
        <v>19</v>
      </c>
      <c r="F298" s="237" t="s">
        <v>515</v>
      </c>
      <c r="G298" s="234"/>
      <c r="H298" s="238">
        <v>18</v>
      </c>
      <c r="I298" s="239"/>
      <c r="J298" s="234"/>
      <c r="K298" s="234"/>
      <c r="L298" s="240"/>
      <c r="M298" s="241"/>
      <c r="N298" s="242"/>
      <c r="O298" s="242"/>
      <c r="P298" s="242"/>
      <c r="Q298" s="242"/>
      <c r="R298" s="242"/>
      <c r="S298" s="242"/>
      <c r="T298" s="243"/>
      <c r="U298" s="13"/>
      <c r="V298" s="13"/>
      <c r="W298" s="13"/>
      <c r="X298" s="13"/>
      <c r="Y298" s="13"/>
      <c r="Z298" s="13"/>
      <c r="AA298" s="13"/>
      <c r="AB298" s="13"/>
      <c r="AC298" s="13"/>
      <c r="AD298" s="13"/>
      <c r="AE298" s="13"/>
      <c r="AT298" s="244" t="s">
        <v>189</v>
      </c>
      <c r="AU298" s="244" t="s">
        <v>83</v>
      </c>
      <c r="AV298" s="13" t="s">
        <v>83</v>
      </c>
      <c r="AW298" s="13" t="s">
        <v>35</v>
      </c>
      <c r="AX298" s="13" t="s">
        <v>73</v>
      </c>
      <c r="AY298" s="244" t="s">
        <v>175</v>
      </c>
    </row>
    <row r="299" spans="1:51" s="14" customFormat="1" ht="12">
      <c r="A299" s="14"/>
      <c r="B299" s="245"/>
      <c r="C299" s="246"/>
      <c r="D299" s="235" t="s">
        <v>189</v>
      </c>
      <c r="E299" s="247" t="s">
        <v>19</v>
      </c>
      <c r="F299" s="248" t="s">
        <v>198</v>
      </c>
      <c r="G299" s="246"/>
      <c r="H299" s="249">
        <v>108</v>
      </c>
      <c r="I299" s="250"/>
      <c r="J299" s="246"/>
      <c r="K299" s="246"/>
      <c r="L299" s="251"/>
      <c r="M299" s="252"/>
      <c r="N299" s="253"/>
      <c r="O299" s="253"/>
      <c r="P299" s="253"/>
      <c r="Q299" s="253"/>
      <c r="R299" s="253"/>
      <c r="S299" s="253"/>
      <c r="T299" s="254"/>
      <c r="U299" s="14"/>
      <c r="V299" s="14"/>
      <c r="W299" s="14"/>
      <c r="X299" s="14"/>
      <c r="Y299" s="14"/>
      <c r="Z299" s="14"/>
      <c r="AA299" s="14"/>
      <c r="AB299" s="14"/>
      <c r="AC299" s="14"/>
      <c r="AD299" s="14"/>
      <c r="AE299" s="14"/>
      <c r="AT299" s="255" t="s">
        <v>189</v>
      </c>
      <c r="AU299" s="255" t="s">
        <v>83</v>
      </c>
      <c r="AV299" s="14" t="s">
        <v>181</v>
      </c>
      <c r="AW299" s="14" t="s">
        <v>35</v>
      </c>
      <c r="AX299" s="14" t="s">
        <v>81</v>
      </c>
      <c r="AY299" s="255" t="s">
        <v>175</v>
      </c>
    </row>
    <row r="300" spans="1:63" s="12" customFormat="1" ht="22.8" customHeight="1">
      <c r="A300" s="12"/>
      <c r="B300" s="198"/>
      <c r="C300" s="199"/>
      <c r="D300" s="200" t="s">
        <v>72</v>
      </c>
      <c r="E300" s="212" t="s">
        <v>239</v>
      </c>
      <c r="F300" s="212" t="s">
        <v>516</v>
      </c>
      <c r="G300" s="199"/>
      <c r="H300" s="199"/>
      <c r="I300" s="202"/>
      <c r="J300" s="213">
        <f>BK300</f>
        <v>0</v>
      </c>
      <c r="K300" s="199"/>
      <c r="L300" s="204"/>
      <c r="M300" s="205"/>
      <c r="N300" s="206"/>
      <c r="O300" s="206"/>
      <c r="P300" s="207">
        <f>SUM(P301:P313)</f>
        <v>0</v>
      </c>
      <c r="Q300" s="206"/>
      <c r="R300" s="207">
        <f>SUM(R301:R313)</f>
        <v>7.3931000000000004</v>
      </c>
      <c r="S300" s="206"/>
      <c r="T300" s="208">
        <f>SUM(T301:T313)</f>
        <v>0</v>
      </c>
      <c r="U300" s="12"/>
      <c r="V300" s="12"/>
      <c r="W300" s="12"/>
      <c r="X300" s="12"/>
      <c r="Y300" s="12"/>
      <c r="Z300" s="12"/>
      <c r="AA300" s="12"/>
      <c r="AB300" s="12"/>
      <c r="AC300" s="12"/>
      <c r="AD300" s="12"/>
      <c r="AE300" s="12"/>
      <c r="AR300" s="209" t="s">
        <v>81</v>
      </c>
      <c r="AT300" s="210" t="s">
        <v>72</v>
      </c>
      <c r="AU300" s="210" t="s">
        <v>81</v>
      </c>
      <c r="AY300" s="209" t="s">
        <v>175</v>
      </c>
      <c r="BK300" s="211">
        <f>SUM(BK301:BK313)</f>
        <v>0</v>
      </c>
    </row>
    <row r="301" spans="1:65" s="2" customFormat="1" ht="24.15" customHeight="1">
      <c r="A301" s="39"/>
      <c r="B301" s="40"/>
      <c r="C301" s="214" t="s">
        <v>517</v>
      </c>
      <c r="D301" s="214" t="s">
        <v>177</v>
      </c>
      <c r="E301" s="215" t="s">
        <v>518</v>
      </c>
      <c r="F301" s="216" t="s">
        <v>519</v>
      </c>
      <c r="G301" s="217" t="s">
        <v>358</v>
      </c>
      <c r="H301" s="218">
        <v>11</v>
      </c>
      <c r="I301" s="219"/>
      <c r="J301" s="220">
        <f>ROUND(I301*H301,2)</f>
        <v>0</v>
      </c>
      <c r="K301" s="221"/>
      <c r="L301" s="45"/>
      <c r="M301" s="222" t="s">
        <v>19</v>
      </c>
      <c r="N301" s="223" t="s">
        <v>44</v>
      </c>
      <c r="O301" s="85"/>
      <c r="P301" s="224">
        <f>O301*H301</f>
        <v>0</v>
      </c>
      <c r="Q301" s="224">
        <v>0.12422</v>
      </c>
      <c r="R301" s="224">
        <f>Q301*H301</f>
        <v>1.36642</v>
      </c>
      <c r="S301" s="224">
        <v>0</v>
      </c>
      <c r="T301" s="225">
        <f>S301*H301</f>
        <v>0</v>
      </c>
      <c r="U301" s="39"/>
      <c r="V301" s="39"/>
      <c r="W301" s="39"/>
      <c r="X301" s="39"/>
      <c r="Y301" s="39"/>
      <c r="Z301" s="39"/>
      <c r="AA301" s="39"/>
      <c r="AB301" s="39"/>
      <c r="AC301" s="39"/>
      <c r="AD301" s="39"/>
      <c r="AE301" s="39"/>
      <c r="AR301" s="226" t="s">
        <v>181</v>
      </c>
      <c r="AT301" s="226" t="s">
        <v>177</v>
      </c>
      <c r="AU301" s="226" t="s">
        <v>83</v>
      </c>
      <c r="AY301" s="18" t="s">
        <v>175</v>
      </c>
      <c r="BE301" s="227">
        <f>IF(N301="základní",J301,0)</f>
        <v>0</v>
      </c>
      <c r="BF301" s="227">
        <f>IF(N301="snížená",J301,0)</f>
        <v>0</v>
      </c>
      <c r="BG301" s="227">
        <f>IF(N301="zákl. přenesená",J301,0)</f>
        <v>0</v>
      </c>
      <c r="BH301" s="227">
        <f>IF(N301="sníž. přenesená",J301,0)</f>
        <v>0</v>
      </c>
      <c r="BI301" s="227">
        <f>IF(N301="nulová",J301,0)</f>
        <v>0</v>
      </c>
      <c r="BJ301" s="18" t="s">
        <v>81</v>
      </c>
      <c r="BK301" s="227">
        <f>ROUND(I301*H301,2)</f>
        <v>0</v>
      </c>
      <c r="BL301" s="18" t="s">
        <v>181</v>
      </c>
      <c r="BM301" s="226" t="s">
        <v>520</v>
      </c>
    </row>
    <row r="302" spans="1:47" s="2" customFormat="1" ht="12">
      <c r="A302" s="39"/>
      <c r="B302" s="40"/>
      <c r="C302" s="41"/>
      <c r="D302" s="228" t="s">
        <v>183</v>
      </c>
      <c r="E302" s="41"/>
      <c r="F302" s="229" t="s">
        <v>521</v>
      </c>
      <c r="G302" s="41"/>
      <c r="H302" s="41"/>
      <c r="I302" s="230"/>
      <c r="J302" s="41"/>
      <c r="K302" s="41"/>
      <c r="L302" s="45"/>
      <c r="M302" s="231"/>
      <c r="N302" s="232"/>
      <c r="O302" s="85"/>
      <c r="P302" s="85"/>
      <c r="Q302" s="85"/>
      <c r="R302" s="85"/>
      <c r="S302" s="85"/>
      <c r="T302" s="86"/>
      <c r="U302" s="39"/>
      <c r="V302" s="39"/>
      <c r="W302" s="39"/>
      <c r="X302" s="39"/>
      <c r="Y302" s="39"/>
      <c r="Z302" s="39"/>
      <c r="AA302" s="39"/>
      <c r="AB302" s="39"/>
      <c r="AC302" s="39"/>
      <c r="AD302" s="39"/>
      <c r="AE302" s="39"/>
      <c r="AT302" s="18" t="s">
        <v>183</v>
      </c>
      <c r="AU302" s="18" t="s">
        <v>83</v>
      </c>
    </row>
    <row r="303" spans="1:65" s="2" customFormat="1" ht="21.75" customHeight="1">
      <c r="A303" s="39"/>
      <c r="B303" s="40"/>
      <c r="C303" s="267" t="s">
        <v>522</v>
      </c>
      <c r="D303" s="267" t="s">
        <v>307</v>
      </c>
      <c r="E303" s="268" t="s">
        <v>523</v>
      </c>
      <c r="F303" s="269" t="s">
        <v>524</v>
      </c>
      <c r="G303" s="270" t="s">
        <v>358</v>
      </c>
      <c r="H303" s="271">
        <v>11</v>
      </c>
      <c r="I303" s="272"/>
      <c r="J303" s="273">
        <f>ROUND(I303*H303,2)</f>
        <v>0</v>
      </c>
      <c r="K303" s="274"/>
      <c r="L303" s="275"/>
      <c r="M303" s="276" t="s">
        <v>19</v>
      </c>
      <c r="N303" s="277" t="s">
        <v>44</v>
      </c>
      <c r="O303" s="85"/>
      <c r="P303" s="224">
        <f>O303*H303</f>
        <v>0</v>
      </c>
      <c r="Q303" s="224">
        <v>0.067</v>
      </c>
      <c r="R303" s="224">
        <f>Q303*H303</f>
        <v>0.7370000000000001</v>
      </c>
      <c r="S303" s="224">
        <v>0</v>
      </c>
      <c r="T303" s="225">
        <f>S303*H303</f>
        <v>0</v>
      </c>
      <c r="U303" s="39"/>
      <c r="V303" s="39"/>
      <c r="W303" s="39"/>
      <c r="X303" s="39"/>
      <c r="Y303" s="39"/>
      <c r="Z303" s="39"/>
      <c r="AA303" s="39"/>
      <c r="AB303" s="39"/>
      <c r="AC303" s="39"/>
      <c r="AD303" s="39"/>
      <c r="AE303" s="39"/>
      <c r="AR303" s="226" t="s">
        <v>239</v>
      </c>
      <c r="AT303" s="226" t="s">
        <v>307</v>
      </c>
      <c r="AU303" s="226" t="s">
        <v>83</v>
      </c>
      <c r="AY303" s="18" t="s">
        <v>175</v>
      </c>
      <c r="BE303" s="227">
        <f>IF(N303="základní",J303,0)</f>
        <v>0</v>
      </c>
      <c r="BF303" s="227">
        <f>IF(N303="snížená",J303,0)</f>
        <v>0</v>
      </c>
      <c r="BG303" s="227">
        <f>IF(N303="zákl. přenesená",J303,0)</f>
        <v>0</v>
      </c>
      <c r="BH303" s="227">
        <f>IF(N303="sníž. přenesená",J303,0)</f>
        <v>0</v>
      </c>
      <c r="BI303" s="227">
        <f>IF(N303="nulová",J303,0)</f>
        <v>0</v>
      </c>
      <c r="BJ303" s="18" t="s">
        <v>81</v>
      </c>
      <c r="BK303" s="227">
        <f>ROUND(I303*H303,2)</f>
        <v>0</v>
      </c>
      <c r="BL303" s="18" t="s">
        <v>181</v>
      </c>
      <c r="BM303" s="226" t="s">
        <v>525</v>
      </c>
    </row>
    <row r="304" spans="1:65" s="2" customFormat="1" ht="24.15" customHeight="1">
      <c r="A304" s="39"/>
      <c r="B304" s="40"/>
      <c r="C304" s="214" t="s">
        <v>526</v>
      </c>
      <c r="D304" s="214" t="s">
        <v>177</v>
      </c>
      <c r="E304" s="215" t="s">
        <v>527</v>
      </c>
      <c r="F304" s="216" t="s">
        <v>528</v>
      </c>
      <c r="G304" s="217" t="s">
        <v>358</v>
      </c>
      <c r="H304" s="218">
        <v>11</v>
      </c>
      <c r="I304" s="219"/>
      <c r="J304" s="220">
        <f>ROUND(I304*H304,2)</f>
        <v>0</v>
      </c>
      <c r="K304" s="221"/>
      <c r="L304" s="45"/>
      <c r="M304" s="222" t="s">
        <v>19</v>
      </c>
      <c r="N304" s="223" t="s">
        <v>44</v>
      </c>
      <c r="O304" s="85"/>
      <c r="P304" s="224">
        <f>O304*H304</f>
        <v>0</v>
      </c>
      <c r="Q304" s="224">
        <v>0.02972</v>
      </c>
      <c r="R304" s="224">
        <f>Q304*H304</f>
        <v>0.32692</v>
      </c>
      <c r="S304" s="224">
        <v>0</v>
      </c>
      <c r="T304" s="225">
        <f>S304*H304</f>
        <v>0</v>
      </c>
      <c r="U304" s="39"/>
      <c r="V304" s="39"/>
      <c r="W304" s="39"/>
      <c r="X304" s="39"/>
      <c r="Y304" s="39"/>
      <c r="Z304" s="39"/>
      <c r="AA304" s="39"/>
      <c r="AB304" s="39"/>
      <c r="AC304" s="39"/>
      <c r="AD304" s="39"/>
      <c r="AE304" s="39"/>
      <c r="AR304" s="226" t="s">
        <v>181</v>
      </c>
      <c r="AT304" s="226" t="s">
        <v>177</v>
      </c>
      <c r="AU304" s="226" t="s">
        <v>83</v>
      </c>
      <c r="AY304" s="18" t="s">
        <v>175</v>
      </c>
      <c r="BE304" s="227">
        <f>IF(N304="základní",J304,0)</f>
        <v>0</v>
      </c>
      <c r="BF304" s="227">
        <f>IF(N304="snížená",J304,0)</f>
        <v>0</v>
      </c>
      <c r="BG304" s="227">
        <f>IF(N304="zákl. přenesená",J304,0)</f>
        <v>0</v>
      </c>
      <c r="BH304" s="227">
        <f>IF(N304="sníž. přenesená",J304,0)</f>
        <v>0</v>
      </c>
      <c r="BI304" s="227">
        <f>IF(N304="nulová",J304,0)</f>
        <v>0</v>
      </c>
      <c r="BJ304" s="18" t="s">
        <v>81</v>
      </c>
      <c r="BK304" s="227">
        <f>ROUND(I304*H304,2)</f>
        <v>0</v>
      </c>
      <c r="BL304" s="18" t="s">
        <v>181</v>
      </c>
      <c r="BM304" s="226" t="s">
        <v>529</v>
      </c>
    </row>
    <row r="305" spans="1:47" s="2" customFormat="1" ht="12">
      <c r="A305" s="39"/>
      <c r="B305" s="40"/>
      <c r="C305" s="41"/>
      <c r="D305" s="228" t="s">
        <v>183</v>
      </c>
      <c r="E305" s="41"/>
      <c r="F305" s="229" t="s">
        <v>530</v>
      </c>
      <c r="G305" s="41"/>
      <c r="H305" s="41"/>
      <c r="I305" s="230"/>
      <c r="J305" s="41"/>
      <c r="K305" s="41"/>
      <c r="L305" s="45"/>
      <c r="M305" s="231"/>
      <c r="N305" s="232"/>
      <c r="O305" s="85"/>
      <c r="P305" s="85"/>
      <c r="Q305" s="85"/>
      <c r="R305" s="85"/>
      <c r="S305" s="85"/>
      <c r="T305" s="86"/>
      <c r="U305" s="39"/>
      <c r="V305" s="39"/>
      <c r="W305" s="39"/>
      <c r="X305" s="39"/>
      <c r="Y305" s="39"/>
      <c r="Z305" s="39"/>
      <c r="AA305" s="39"/>
      <c r="AB305" s="39"/>
      <c r="AC305" s="39"/>
      <c r="AD305" s="39"/>
      <c r="AE305" s="39"/>
      <c r="AT305" s="18" t="s">
        <v>183</v>
      </c>
      <c r="AU305" s="18" t="s">
        <v>83</v>
      </c>
    </row>
    <row r="306" spans="1:65" s="2" customFormat="1" ht="24.15" customHeight="1">
      <c r="A306" s="39"/>
      <c r="B306" s="40"/>
      <c r="C306" s="267" t="s">
        <v>531</v>
      </c>
      <c r="D306" s="267" t="s">
        <v>307</v>
      </c>
      <c r="E306" s="268" t="s">
        <v>532</v>
      </c>
      <c r="F306" s="269" t="s">
        <v>533</v>
      </c>
      <c r="G306" s="270" t="s">
        <v>358</v>
      </c>
      <c r="H306" s="271">
        <v>11</v>
      </c>
      <c r="I306" s="272"/>
      <c r="J306" s="273">
        <f>ROUND(I306*H306,2)</f>
        <v>0</v>
      </c>
      <c r="K306" s="274"/>
      <c r="L306" s="275"/>
      <c r="M306" s="276" t="s">
        <v>19</v>
      </c>
      <c r="N306" s="277" t="s">
        <v>44</v>
      </c>
      <c r="O306" s="85"/>
      <c r="P306" s="224">
        <f>O306*H306</f>
        <v>0</v>
      </c>
      <c r="Q306" s="224">
        <v>0.055</v>
      </c>
      <c r="R306" s="224">
        <f>Q306*H306</f>
        <v>0.605</v>
      </c>
      <c r="S306" s="224">
        <v>0</v>
      </c>
      <c r="T306" s="225">
        <f>S306*H306</f>
        <v>0</v>
      </c>
      <c r="U306" s="39"/>
      <c r="V306" s="39"/>
      <c r="W306" s="39"/>
      <c r="X306" s="39"/>
      <c r="Y306" s="39"/>
      <c r="Z306" s="39"/>
      <c r="AA306" s="39"/>
      <c r="AB306" s="39"/>
      <c r="AC306" s="39"/>
      <c r="AD306" s="39"/>
      <c r="AE306" s="39"/>
      <c r="AR306" s="226" t="s">
        <v>239</v>
      </c>
      <c r="AT306" s="226" t="s">
        <v>307</v>
      </c>
      <c r="AU306" s="226" t="s">
        <v>83</v>
      </c>
      <c r="AY306" s="18" t="s">
        <v>175</v>
      </c>
      <c r="BE306" s="227">
        <f>IF(N306="základní",J306,0)</f>
        <v>0</v>
      </c>
      <c r="BF306" s="227">
        <f>IF(N306="snížená",J306,0)</f>
        <v>0</v>
      </c>
      <c r="BG306" s="227">
        <f>IF(N306="zákl. přenesená",J306,0)</f>
        <v>0</v>
      </c>
      <c r="BH306" s="227">
        <f>IF(N306="sníž. přenesená",J306,0)</f>
        <v>0</v>
      </c>
      <c r="BI306" s="227">
        <f>IF(N306="nulová",J306,0)</f>
        <v>0</v>
      </c>
      <c r="BJ306" s="18" t="s">
        <v>81</v>
      </c>
      <c r="BK306" s="227">
        <f>ROUND(I306*H306,2)</f>
        <v>0</v>
      </c>
      <c r="BL306" s="18" t="s">
        <v>181</v>
      </c>
      <c r="BM306" s="226" t="s">
        <v>534</v>
      </c>
    </row>
    <row r="307" spans="1:65" s="2" customFormat="1" ht="24.15" customHeight="1">
      <c r="A307" s="39"/>
      <c r="B307" s="40"/>
      <c r="C307" s="214" t="s">
        <v>535</v>
      </c>
      <c r="D307" s="214" t="s">
        <v>177</v>
      </c>
      <c r="E307" s="215" t="s">
        <v>536</v>
      </c>
      <c r="F307" s="216" t="s">
        <v>537</v>
      </c>
      <c r="G307" s="217" t="s">
        <v>358</v>
      </c>
      <c r="H307" s="218">
        <v>11</v>
      </c>
      <c r="I307" s="219"/>
      <c r="J307" s="220">
        <f>ROUND(I307*H307,2)</f>
        <v>0</v>
      </c>
      <c r="K307" s="221"/>
      <c r="L307" s="45"/>
      <c r="M307" s="222" t="s">
        <v>19</v>
      </c>
      <c r="N307" s="223" t="s">
        <v>44</v>
      </c>
      <c r="O307" s="85"/>
      <c r="P307" s="224">
        <f>O307*H307</f>
        <v>0</v>
      </c>
      <c r="Q307" s="224">
        <v>0.02972</v>
      </c>
      <c r="R307" s="224">
        <f>Q307*H307</f>
        <v>0.32692</v>
      </c>
      <c r="S307" s="224">
        <v>0</v>
      </c>
      <c r="T307" s="225">
        <f>S307*H307</f>
        <v>0</v>
      </c>
      <c r="U307" s="39"/>
      <c r="V307" s="39"/>
      <c r="W307" s="39"/>
      <c r="X307" s="39"/>
      <c r="Y307" s="39"/>
      <c r="Z307" s="39"/>
      <c r="AA307" s="39"/>
      <c r="AB307" s="39"/>
      <c r="AC307" s="39"/>
      <c r="AD307" s="39"/>
      <c r="AE307" s="39"/>
      <c r="AR307" s="226" t="s">
        <v>181</v>
      </c>
      <c r="AT307" s="226" t="s">
        <v>177</v>
      </c>
      <c r="AU307" s="226" t="s">
        <v>83</v>
      </c>
      <c r="AY307" s="18" t="s">
        <v>175</v>
      </c>
      <c r="BE307" s="227">
        <f>IF(N307="základní",J307,0)</f>
        <v>0</v>
      </c>
      <c r="BF307" s="227">
        <f>IF(N307="snížená",J307,0)</f>
        <v>0</v>
      </c>
      <c r="BG307" s="227">
        <f>IF(N307="zákl. přenesená",J307,0)</f>
        <v>0</v>
      </c>
      <c r="BH307" s="227">
        <f>IF(N307="sníž. přenesená",J307,0)</f>
        <v>0</v>
      </c>
      <c r="BI307" s="227">
        <f>IF(N307="nulová",J307,0)</f>
        <v>0</v>
      </c>
      <c r="BJ307" s="18" t="s">
        <v>81</v>
      </c>
      <c r="BK307" s="227">
        <f>ROUND(I307*H307,2)</f>
        <v>0</v>
      </c>
      <c r="BL307" s="18" t="s">
        <v>181</v>
      </c>
      <c r="BM307" s="226" t="s">
        <v>538</v>
      </c>
    </row>
    <row r="308" spans="1:47" s="2" customFormat="1" ht="12">
      <c r="A308" s="39"/>
      <c r="B308" s="40"/>
      <c r="C308" s="41"/>
      <c r="D308" s="228" t="s">
        <v>183</v>
      </c>
      <c r="E308" s="41"/>
      <c r="F308" s="229" t="s">
        <v>539</v>
      </c>
      <c r="G308" s="41"/>
      <c r="H308" s="41"/>
      <c r="I308" s="230"/>
      <c r="J308" s="41"/>
      <c r="K308" s="41"/>
      <c r="L308" s="45"/>
      <c r="M308" s="231"/>
      <c r="N308" s="232"/>
      <c r="O308" s="85"/>
      <c r="P308" s="85"/>
      <c r="Q308" s="85"/>
      <c r="R308" s="85"/>
      <c r="S308" s="85"/>
      <c r="T308" s="86"/>
      <c r="U308" s="39"/>
      <c r="V308" s="39"/>
      <c r="W308" s="39"/>
      <c r="X308" s="39"/>
      <c r="Y308" s="39"/>
      <c r="Z308" s="39"/>
      <c r="AA308" s="39"/>
      <c r="AB308" s="39"/>
      <c r="AC308" s="39"/>
      <c r="AD308" s="39"/>
      <c r="AE308" s="39"/>
      <c r="AT308" s="18" t="s">
        <v>183</v>
      </c>
      <c r="AU308" s="18" t="s">
        <v>83</v>
      </c>
    </row>
    <row r="309" spans="1:65" s="2" customFormat="1" ht="24.15" customHeight="1">
      <c r="A309" s="39"/>
      <c r="B309" s="40"/>
      <c r="C309" s="267" t="s">
        <v>540</v>
      </c>
      <c r="D309" s="267" t="s">
        <v>307</v>
      </c>
      <c r="E309" s="268" t="s">
        <v>541</v>
      </c>
      <c r="F309" s="269" t="s">
        <v>542</v>
      </c>
      <c r="G309" s="270" t="s">
        <v>358</v>
      </c>
      <c r="H309" s="271">
        <v>11</v>
      </c>
      <c r="I309" s="272"/>
      <c r="J309" s="273">
        <f>ROUND(I309*H309,2)</f>
        <v>0</v>
      </c>
      <c r="K309" s="274"/>
      <c r="L309" s="275"/>
      <c r="M309" s="276" t="s">
        <v>19</v>
      </c>
      <c r="N309" s="277" t="s">
        <v>44</v>
      </c>
      <c r="O309" s="85"/>
      <c r="P309" s="224">
        <f>O309*H309</f>
        <v>0</v>
      </c>
      <c r="Q309" s="224">
        <v>0.09</v>
      </c>
      <c r="R309" s="224">
        <f>Q309*H309</f>
        <v>0.99</v>
      </c>
      <c r="S309" s="224">
        <v>0</v>
      </c>
      <c r="T309" s="225">
        <f>S309*H309</f>
        <v>0</v>
      </c>
      <c r="U309" s="39"/>
      <c r="V309" s="39"/>
      <c r="W309" s="39"/>
      <c r="X309" s="39"/>
      <c r="Y309" s="39"/>
      <c r="Z309" s="39"/>
      <c r="AA309" s="39"/>
      <c r="AB309" s="39"/>
      <c r="AC309" s="39"/>
      <c r="AD309" s="39"/>
      <c r="AE309" s="39"/>
      <c r="AR309" s="226" t="s">
        <v>239</v>
      </c>
      <c r="AT309" s="226" t="s">
        <v>307</v>
      </c>
      <c r="AU309" s="226" t="s">
        <v>83</v>
      </c>
      <c r="AY309" s="18" t="s">
        <v>175</v>
      </c>
      <c r="BE309" s="227">
        <f>IF(N309="základní",J309,0)</f>
        <v>0</v>
      </c>
      <c r="BF309" s="227">
        <f>IF(N309="snížená",J309,0)</f>
        <v>0</v>
      </c>
      <c r="BG309" s="227">
        <f>IF(N309="zákl. přenesená",J309,0)</f>
        <v>0</v>
      </c>
      <c r="BH309" s="227">
        <f>IF(N309="sníž. přenesená",J309,0)</f>
        <v>0</v>
      </c>
      <c r="BI309" s="227">
        <f>IF(N309="nulová",J309,0)</f>
        <v>0</v>
      </c>
      <c r="BJ309" s="18" t="s">
        <v>81</v>
      </c>
      <c r="BK309" s="227">
        <f>ROUND(I309*H309,2)</f>
        <v>0</v>
      </c>
      <c r="BL309" s="18" t="s">
        <v>181</v>
      </c>
      <c r="BM309" s="226" t="s">
        <v>543</v>
      </c>
    </row>
    <row r="310" spans="1:65" s="2" customFormat="1" ht="24.15" customHeight="1">
      <c r="A310" s="39"/>
      <c r="B310" s="40"/>
      <c r="C310" s="214" t="s">
        <v>544</v>
      </c>
      <c r="D310" s="214" t="s">
        <v>177</v>
      </c>
      <c r="E310" s="215" t="s">
        <v>545</v>
      </c>
      <c r="F310" s="216" t="s">
        <v>546</v>
      </c>
      <c r="G310" s="217" t="s">
        <v>358</v>
      </c>
      <c r="H310" s="218">
        <v>11</v>
      </c>
      <c r="I310" s="219"/>
      <c r="J310" s="220">
        <f>ROUND(I310*H310,2)</f>
        <v>0</v>
      </c>
      <c r="K310" s="221"/>
      <c r="L310" s="45"/>
      <c r="M310" s="222" t="s">
        <v>19</v>
      </c>
      <c r="N310" s="223" t="s">
        <v>44</v>
      </c>
      <c r="O310" s="85"/>
      <c r="P310" s="224">
        <f>O310*H310</f>
        <v>0</v>
      </c>
      <c r="Q310" s="224">
        <v>0.21734</v>
      </c>
      <c r="R310" s="224">
        <f>Q310*H310</f>
        <v>2.39074</v>
      </c>
      <c r="S310" s="224">
        <v>0</v>
      </c>
      <c r="T310" s="225">
        <f>S310*H310</f>
        <v>0</v>
      </c>
      <c r="U310" s="39"/>
      <c r="V310" s="39"/>
      <c r="W310" s="39"/>
      <c r="X310" s="39"/>
      <c r="Y310" s="39"/>
      <c r="Z310" s="39"/>
      <c r="AA310" s="39"/>
      <c r="AB310" s="39"/>
      <c r="AC310" s="39"/>
      <c r="AD310" s="39"/>
      <c r="AE310" s="39"/>
      <c r="AR310" s="226" t="s">
        <v>181</v>
      </c>
      <c r="AT310" s="226" t="s">
        <v>177</v>
      </c>
      <c r="AU310" s="226" t="s">
        <v>83</v>
      </c>
      <c r="AY310" s="18" t="s">
        <v>175</v>
      </c>
      <c r="BE310" s="227">
        <f>IF(N310="základní",J310,0)</f>
        <v>0</v>
      </c>
      <c r="BF310" s="227">
        <f>IF(N310="snížená",J310,0)</f>
        <v>0</v>
      </c>
      <c r="BG310" s="227">
        <f>IF(N310="zákl. přenesená",J310,0)</f>
        <v>0</v>
      </c>
      <c r="BH310" s="227">
        <f>IF(N310="sníž. přenesená",J310,0)</f>
        <v>0</v>
      </c>
      <c r="BI310" s="227">
        <f>IF(N310="nulová",J310,0)</f>
        <v>0</v>
      </c>
      <c r="BJ310" s="18" t="s">
        <v>81</v>
      </c>
      <c r="BK310" s="227">
        <f>ROUND(I310*H310,2)</f>
        <v>0</v>
      </c>
      <c r="BL310" s="18" t="s">
        <v>181</v>
      </c>
      <c r="BM310" s="226" t="s">
        <v>547</v>
      </c>
    </row>
    <row r="311" spans="1:47" s="2" customFormat="1" ht="12">
      <c r="A311" s="39"/>
      <c r="B311" s="40"/>
      <c r="C311" s="41"/>
      <c r="D311" s="228" t="s">
        <v>183</v>
      </c>
      <c r="E311" s="41"/>
      <c r="F311" s="229" t="s">
        <v>548</v>
      </c>
      <c r="G311" s="41"/>
      <c r="H311" s="41"/>
      <c r="I311" s="230"/>
      <c r="J311" s="41"/>
      <c r="K311" s="41"/>
      <c r="L311" s="45"/>
      <c r="M311" s="231"/>
      <c r="N311" s="232"/>
      <c r="O311" s="85"/>
      <c r="P311" s="85"/>
      <c r="Q311" s="85"/>
      <c r="R311" s="85"/>
      <c r="S311" s="85"/>
      <c r="T311" s="86"/>
      <c r="U311" s="39"/>
      <c r="V311" s="39"/>
      <c r="W311" s="39"/>
      <c r="X311" s="39"/>
      <c r="Y311" s="39"/>
      <c r="Z311" s="39"/>
      <c r="AA311" s="39"/>
      <c r="AB311" s="39"/>
      <c r="AC311" s="39"/>
      <c r="AD311" s="39"/>
      <c r="AE311" s="39"/>
      <c r="AT311" s="18" t="s">
        <v>183</v>
      </c>
      <c r="AU311" s="18" t="s">
        <v>83</v>
      </c>
    </row>
    <row r="312" spans="1:65" s="2" customFormat="1" ht="16.5" customHeight="1">
      <c r="A312" s="39"/>
      <c r="B312" s="40"/>
      <c r="C312" s="267" t="s">
        <v>549</v>
      </c>
      <c r="D312" s="267" t="s">
        <v>307</v>
      </c>
      <c r="E312" s="268" t="s">
        <v>550</v>
      </c>
      <c r="F312" s="269" t="s">
        <v>551</v>
      </c>
      <c r="G312" s="270" t="s">
        <v>358</v>
      </c>
      <c r="H312" s="271">
        <v>11</v>
      </c>
      <c r="I312" s="272"/>
      <c r="J312" s="273">
        <f>ROUND(I312*H312,2)</f>
        <v>0</v>
      </c>
      <c r="K312" s="274"/>
      <c r="L312" s="275"/>
      <c r="M312" s="276" t="s">
        <v>19</v>
      </c>
      <c r="N312" s="277" t="s">
        <v>44</v>
      </c>
      <c r="O312" s="85"/>
      <c r="P312" s="224">
        <f>O312*H312</f>
        <v>0</v>
      </c>
      <c r="Q312" s="224">
        <v>0.0506</v>
      </c>
      <c r="R312" s="224">
        <f>Q312*H312</f>
        <v>0.5566</v>
      </c>
      <c r="S312" s="224">
        <v>0</v>
      </c>
      <c r="T312" s="225">
        <f>S312*H312</f>
        <v>0</v>
      </c>
      <c r="U312" s="39"/>
      <c r="V312" s="39"/>
      <c r="W312" s="39"/>
      <c r="X312" s="39"/>
      <c r="Y312" s="39"/>
      <c r="Z312" s="39"/>
      <c r="AA312" s="39"/>
      <c r="AB312" s="39"/>
      <c r="AC312" s="39"/>
      <c r="AD312" s="39"/>
      <c r="AE312" s="39"/>
      <c r="AR312" s="226" t="s">
        <v>239</v>
      </c>
      <c r="AT312" s="226" t="s">
        <v>307</v>
      </c>
      <c r="AU312" s="226" t="s">
        <v>83</v>
      </c>
      <c r="AY312" s="18" t="s">
        <v>175</v>
      </c>
      <c r="BE312" s="227">
        <f>IF(N312="základní",J312,0)</f>
        <v>0</v>
      </c>
      <c r="BF312" s="227">
        <f>IF(N312="snížená",J312,0)</f>
        <v>0</v>
      </c>
      <c r="BG312" s="227">
        <f>IF(N312="zákl. přenesená",J312,0)</f>
        <v>0</v>
      </c>
      <c r="BH312" s="227">
        <f>IF(N312="sníž. přenesená",J312,0)</f>
        <v>0</v>
      </c>
      <c r="BI312" s="227">
        <f>IF(N312="nulová",J312,0)</f>
        <v>0</v>
      </c>
      <c r="BJ312" s="18" t="s">
        <v>81</v>
      </c>
      <c r="BK312" s="227">
        <f>ROUND(I312*H312,2)</f>
        <v>0</v>
      </c>
      <c r="BL312" s="18" t="s">
        <v>181</v>
      </c>
      <c r="BM312" s="226" t="s">
        <v>552</v>
      </c>
    </row>
    <row r="313" spans="1:65" s="2" customFormat="1" ht="21.75" customHeight="1">
      <c r="A313" s="39"/>
      <c r="B313" s="40"/>
      <c r="C313" s="267" t="s">
        <v>553</v>
      </c>
      <c r="D313" s="267" t="s">
        <v>307</v>
      </c>
      <c r="E313" s="268" t="s">
        <v>554</v>
      </c>
      <c r="F313" s="269" t="s">
        <v>555</v>
      </c>
      <c r="G313" s="270" t="s">
        <v>358</v>
      </c>
      <c r="H313" s="271">
        <v>11</v>
      </c>
      <c r="I313" s="272"/>
      <c r="J313" s="273">
        <f>ROUND(I313*H313,2)</f>
        <v>0</v>
      </c>
      <c r="K313" s="274"/>
      <c r="L313" s="275"/>
      <c r="M313" s="276" t="s">
        <v>19</v>
      </c>
      <c r="N313" s="277" t="s">
        <v>44</v>
      </c>
      <c r="O313" s="85"/>
      <c r="P313" s="224">
        <f>O313*H313</f>
        <v>0</v>
      </c>
      <c r="Q313" s="224">
        <v>0.0085</v>
      </c>
      <c r="R313" s="224">
        <f>Q313*H313</f>
        <v>0.0935</v>
      </c>
      <c r="S313" s="224">
        <v>0</v>
      </c>
      <c r="T313" s="225">
        <f>S313*H313</f>
        <v>0</v>
      </c>
      <c r="U313" s="39"/>
      <c r="V313" s="39"/>
      <c r="W313" s="39"/>
      <c r="X313" s="39"/>
      <c r="Y313" s="39"/>
      <c r="Z313" s="39"/>
      <c r="AA313" s="39"/>
      <c r="AB313" s="39"/>
      <c r="AC313" s="39"/>
      <c r="AD313" s="39"/>
      <c r="AE313" s="39"/>
      <c r="AR313" s="226" t="s">
        <v>239</v>
      </c>
      <c r="AT313" s="226" t="s">
        <v>307</v>
      </c>
      <c r="AU313" s="226" t="s">
        <v>83</v>
      </c>
      <c r="AY313" s="18" t="s">
        <v>175</v>
      </c>
      <c r="BE313" s="227">
        <f>IF(N313="základní",J313,0)</f>
        <v>0</v>
      </c>
      <c r="BF313" s="227">
        <f>IF(N313="snížená",J313,0)</f>
        <v>0</v>
      </c>
      <c r="BG313" s="227">
        <f>IF(N313="zákl. přenesená",J313,0)</f>
        <v>0</v>
      </c>
      <c r="BH313" s="227">
        <f>IF(N313="sníž. přenesená",J313,0)</f>
        <v>0</v>
      </c>
      <c r="BI313" s="227">
        <f>IF(N313="nulová",J313,0)</f>
        <v>0</v>
      </c>
      <c r="BJ313" s="18" t="s">
        <v>81</v>
      </c>
      <c r="BK313" s="227">
        <f>ROUND(I313*H313,2)</f>
        <v>0</v>
      </c>
      <c r="BL313" s="18" t="s">
        <v>181</v>
      </c>
      <c r="BM313" s="226" t="s">
        <v>556</v>
      </c>
    </row>
    <row r="314" spans="1:63" s="12" customFormat="1" ht="22.8" customHeight="1">
      <c r="A314" s="12"/>
      <c r="B314" s="198"/>
      <c r="C314" s="199"/>
      <c r="D314" s="200" t="s">
        <v>72</v>
      </c>
      <c r="E314" s="212" t="s">
        <v>246</v>
      </c>
      <c r="F314" s="212" t="s">
        <v>557</v>
      </c>
      <c r="G314" s="199"/>
      <c r="H314" s="199"/>
      <c r="I314" s="202"/>
      <c r="J314" s="213">
        <f>BK314</f>
        <v>0</v>
      </c>
      <c r="K314" s="199"/>
      <c r="L314" s="204"/>
      <c r="M314" s="205"/>
      <c r="N314" s="206"/>
      <c r="O314" s="206"/>
      <c r="P314" s="207">
        <f>SUM(P315:P379)</f>
        <v>0</v>
      </c>
      <c r="Q314" s="206"/>
      <c r="R314" s="207">
        <f>SUM(R315:R379)</f>
        <v>136.7360296</v>
      </c>
      <c r="S314" s="206"/>
      <c r="T314" s="208">
        <f>SUM(T315:T379)</f>
        <v>16.322000000000003</v>
      </c>
      <c r="U314" s="12"/>
      <c r="V314" s="12"/>
      <c r="W314" s="12"/>
      <c r="X314" s="12"/>
      <c r="Y314" s="12"/>
      <c r="Z314" s="12"/>
      <c r="AA314" s="12"/>
      <c r="AB314" s="12"/>
      <c r="AC314" s="12"/>
      <c r="AD314" s="12"/>
      <c r="AE314" s="12"/>
      <c r="AR314" s="209" t="s">
        <v>81</v>
      </c>
      <c r="AT314" s="210" t="s">
        <v>72</v>
      </c>
      <c r="AU314" s="210" t="s">
        <v>81</v>
      </c>
      <c r="AY314" s="209" t="s">
        <v>175</v>
      </c>
      <c r="BK314" s="211">
        <f>SUM(BK315:BK379)</f>
        <v>0</v>
      </c>
    </row>
    <row r="315" spans="1:65" s="2" customFormat="1" ht="33" customHeight="1">
      <c r="A315" s="39"/>
      <c r="B315" s="40"/>
      <c r="C315" s="214" t="s">
        <v>558</v>
      </c>
      <c r="D315" s="214" t="s">
        <v>177</v>
      </c>
      <c r="E315" s="215" t="s">
        <v>559</v>
      </c>
      <c r="F315" s="216" t="s">
        <v>560</v>
      </c>
      <c r="G315" s="217" t="s">
        <v>358</v>
      </c>
      <c r="H315" s="218">
        <v>4</v>
      </c>
      <c r="I315" s="219"/>
      <c r="J315" s="220">
        <f>ROUND(I315*H315,2)</f>
        <v>0</v>
      </c>
      <c r="K315" s="221"/>
      <c r="L315" s="45"/>
      <c r="M315" s="222" t="s">
        <v>19</v>
      </c>
      <c r="N315" s="223" t="s">
        <v>44</v>
      </c>
      <c r="O315" s="85"/>
      <c r="P315" s="224">
        <f>O315*H315</f>
        <v>0</v>
      </c>
      <c r="Q315" s="224">
        <v>0</v>
      </c>
      <c r="R315" s="224">
        <f>Q315*H315</f>
        <v>0</v>
      </c>
      <c r="S315" s="224">
        <v>0</v>
      </c>
      <c r="T315" s="225">
        <f>S315*H315</f>
        <v>0</v>
      </c>
      <c r="U315" s="39"/>
      <c r="V315" s="39"/>
      <c r="W315" s="39"/>
      <c r="X315" s="39"/>
      <c r="Y315" s="39"/>
      <c r="Z315" s="39"/>
      <c r="AA315" s="39"/>
      <c r="AB315" s="39"/>
      <c r="AC315" s="39"/>
      <c r="AD315" s="39"/>
      <c r="AE315" s="39"/>
      <c r="AR315" s="226" t="s">
        <v>181</v>
      </c>
      <c r="AT315" s="226" t="s">
        <v>177</v>
      </c>
      <c r="AU315" s="226" t="s">
        <v>83</v>
      </c>
      <c r="AY315" s="18" t="s">
        <v>175</v>
      </c>
      <c r="BE315" s="227">
        <f>IF(N315="základní",J315,0)</f>
        <v>0</v>
      </c>
      <c r="BF315" s="227">
        <f>IF(N315="snížená",J315,0)</f>
        <v>0</v>
      </c>
      <c r="BG315" s="227">
        <f>IF(N315="zákl. přenesená",J315,0)</f>
        <v>0</v>
      </c>
      <c r="BH315" s="227">
        <f>IF(N315="sníž. přenesená",J315,0)</f>
        <v>0</v>
      </c>
      <c r="BI315" s="227">
        <f>IF(N315="nulová",J315,0)</f>
        <v>0</v>
      </c>
      <c r="BJ315" s="18" t="s">
        <v>81</v>
      </c>
      <c r="BK315" s="227">
        <f>ROUND(I315*H315,2)</f>
        <v>0</v>
      </c>
      <c r="BL315" s="18" t="s">
        <v>181</v>
      </c>
      <c r="BM315" s="226" t="s">
        <v>561</v>
      </c>
    </row>
    <row r="316" spans="1:47" s="2" customFormat="1" ht="12">
      <c r="A316" s="39"/>
      <c r="B316" s="40"/>
      <c r="C316" s="41"/>
      <c r="D316" s="228" t="s">
        <v>183</v>
      </c>
      <c r="E316" s="41"/>
      <c r="F316" s="229" t="s">
        <v>562</v>
      </c>
      <c r="G316" s="41"/>
      <c r="H316" s="41"/>
      <c r="I316" s="230"/>
      <c r="J316" s="41"/>
      <c r="K316" s="41"/>
      <c r="L316" s="45"/>
      <c r="M316" s="231"/>
      <c r="N316" s="232"/>
      <c r="O316" s="85"/>
      <c r="P316" s="85"/>
      <c r="Q316" s="85"/>
      <c r="R316" s="85"/>
      <c r="S316" s="85"/>
      <c r="T316" s="86"/>
      <c r="U316" s="39"/>
      <c r="V316" s="39"/>
      <c r="W316" s="39"/>
      <c r="X316" s="39"/>
      <c r="Y316" s="39"/>
      <c r="Z316" s="39"/>
      <c r="AA316" s="39"/>
      <c r="AB316" s="39"/>
      <c r="AC316" s="39"/>
      <c r="AD316" s="39"/>
      <c r="AE316" s="39"/>
      <c r="AT316" s="18" t="s">
        <v>183</v>
      </c>
      <c r="AU316" s="18" t="s">
        <v>83</v>
      </c>
    </row>
    <row r="317" spans="1:51" s="13" customFormat="1" ht="12">
      <c r="A317" s="13"/>
      <c r="B317" s="233"/>
      <c r="C317" s="234"/>
      <c r="D317" s="235" t="s">
        <v>189</v>
      </c>
      <c r="E317" s="236" t="s">
        <v>19</v>
      </c>
      <c r="F317" s="237" t="s">
        <v>563</v>
      </c>
      <c r="G317" s="234"/>
      <c r="H317" s="238">
        <v>2</v>
      </c>
      <c r="I317" s="239"/>
      <c r="J317" s="234"/>
      <c r="K317" s="234"/>
      <c r="L317" s="240"/>
      <c r="M317" s="241"/>
      <c r="N317" s="242"/>
      <c r="O317" s="242"/>
      <c r="P317" s="242"/>
      <c r="Q317" s="242"/>
      <c r="R317" s="242"/>
      <c r="S317" s="242"/>
      <c r="T317" s="243"/>
      <c r="U317" s="13"/>
      <c r="V317" s="13"/>
      <c r="W317" s="13"/>
      <c r="X317" s="13"/>
      <c r="Y317" s="13"/>
      <c r="Z317" s="13"/>
      <c r="AA317" s="13"/>
      <c r="AB317" s="13"/>
      <c r="AC317" s="13"/>
      <c r="AD317" s="13"/>
      <c r="AE317" s="13"/>
      <c r="AT317" s="244" t="s">
        <v>189</v>
      </c>
      <c r="AU317" s="244" t="s">
        <v>83</v>
      </c>
      <c r="AV317" s="13" t="s">
        <v>83</v>
      </c>
      <c r="AW317" s="13" t="s">
        <v>35</v>
      </c>
      <c r="AX317" s="13" t="s">
        <v>73</v>
      </c>
      <c r="AY317" s="244" t="s">
        <v>175</v>
      </c>
    </row>
    <row r="318" spans="1:51" s="13" customFormat="1" ht="12">
      <c r="A318" s="13"/>
      <c r="B318" s="233"/>
      <c r="C318" s="234"/>
      <c r="D318" s="235" t="s">
        <v>189</v>
      </c>
      <c r="E318" s="236" t="s">
        <v>19</v>
      </c>
      <c r="F318" s="237" t="s">
        <v>564</v>
      </c>
      <c r="G318" s="234"/>
      <c r="H318" s="238">
        <v>2</v>
      </c>
      <c r="I318" s="239"/>
      <c r="J318" s="234"/>
      <c r="K318" s="234"/>
      <c r="L318" s="240"/>
      <c r="M318" s="241"/>
      <c r="N318" s="242"/>
      <c r="O318" s="242"/>
      <c r="P318" s="242"/>
      <c r="Q318" s="242"/>
      <c r="R318" s="242"/>
      <c r="S318" s="242"/>
      <c r="T318" s="243"/>
      <c r="U318" s="13"/>
      <c r="V318" s="13"/>
      <c r="W318" s="13"/>
      <c r="X318" s="13"/>
      <c r="Y318" s="13"/>
      <c r="Z318" s="13"/>
      <c r="AA318" s="13"/>
      <c r="AB318" s="13"/>
      <c r="AC318" s="13"/>
      <c r="AD318" s="13"/>
      <c r="AE318" s="13"/>
      <c r="AT318" s="244" t="s">
        <v>189</v>
      </c>
      <c r="AU318" s="244" t="s">
        <v>83</v>
      </c>
      <c r="AV318" s="13" t="s">
        <v>83</v>
      </c>
      <c r="AW318" s="13" t="s">
        <v>35</v>
      </c>
      <c r="AX318" s="13" t="s">
        <v>73</v>
      </c>
      <c r="AY318" s="244" t="s">
        <v>175</v>
      </c>
    </row>
    <row r="319" spans="1:51" s="14" customFormat="1" ht="12">
      <c r="A319" s="14"/>
      <c r="B319" s="245"/>
      <c r="C319" s="246"/>
      <c r="D319" s="235" t="s">
        <v>189</v>
      </c>
      <c r="E319" s="247" t="s">
        <v>19</v>
      </c>
      <c r="F319" s="248" t="s">
        <v>198</v>
      </c>
      <c r="G319" s="246"/>
      <c r="H319" s="249">
        <v>4</v>
      </c>
      <c r="I319" s="250"/>
      <c r="J319" s="246"/>
      <c r="K319" s="246"/>
      <c r="L319" s="251"/>
      <c r="M319" s="252"/>
      <c r="N319" s="253"/>
      <c r="O319" s="253"/>
      <c r="P319" s="253"/>
      <c r="Q319" s="253"/>
      <c r="R319" s="253"/>
      <c r="S319" s="253"/>
      <c r="T319" s="254"/>
      <c r="U319" s="14"/>
      <c r="V319" s="14"/>
      <c r="W319" s="14"/>
      <c r="X319" s="14"/>
      <c r="Y319" s="14"/>
      <c r="Z319" s="14"/>
      <c r="AA319" s="14"/>
      <c r="AB319" s="14"/>
      <c r="AC319" s="14"/>
      <c r="AD319" s="14"/>
      <c r="AE319" s="14"/>
      <c r="AT319" s="255" t="s">
        <v>189</v>
      </c>
      <c r="AU319" s="255" t="s">
        <v>83</v>
      </c>
      <c r="AV319" s="14" t="s">
        <v>181</v>
      </c>
      <c r="AW319" s="14" t="s">
        <v>35</v>
      </c>
      <c r="AX319" s="14" t="s">
        <v>81</v>
      </c>
      <c r="AY319" s="255" t="s">
        <v>175</v>
      </c>
    </row>
    <row r="320" spans="1:65" s="2" customFormat="1" ht="16.5" customHeight="1">
      <c r="A320" s="39"/>
      <c r="B320" s="40"/>
      <c r="C320" s="267" t="s">
        <v>565</v>
      </c>
      <c r="D320" s="267" t="s">
        <v>307</v>
      </c>
      <c r="E320" s="268" t="s">
        <v>566</v>
      </c>
      <c r="F320" s="269" t="s">
        <v>567</v>
      </c>
      <c r="G320" s="270" t="s">
        <v>358</v>
      </c>
      <c r="H320" s="271">
        <v>2</v>
      </c>
      <c r="I320" s="272"/>
      <c r="J320" s="273">
        <f>ROUND(I320*H320,2)</f>
        <v>0</v>
      </c>
      <c r="K320" s="274"/>
      <c r="L320" s="275"/>
      <c r="M320" s="276" t="s">
        <v>19</v>
      </c>
      <c r="N320" s="277" t="s">
        <v>44</v>
      </c>
      <c r="O320" s="85"/>
      <c r="P320" s="224">
        <f>O320*H320</f>
        <v>0</v>
      </c>
      <c r="Q320" s="224">
        <v>0.0021</v>
      </c>
      <c r="R320" s="224">
        <f>Q320*H320</f>
        <v>0.0042</v>
      </c>
      <c r="S320" s="224">
        <v>0</v>
      </c>
      <c r="T320" s="225">
        <f>S320*H320</f>
        <v>0</v>
      </c>
      <c r="U320" s="39"/>
      <c r="V320" s="39"/>
      <c r="W320" s="39"/>
      <c r="X320" s="39"/>
      <c r="Y320" s="39"/>
      <c r="Z320" s="39"/>
      <c r="AA320" s="39"/>
      <c r="AB320" s="39"/>
      <c r="AC320" s="39"/>
      <c r="AD320" s="39"/>
      <c r="AE320" s="39"/>
      <c r="AR320" s="226" t="s">
        <v>239</v>
      </c>
      <c r="AT320" s="226" t="s">
        <v>307</v>
      </c>
      <c r="AU320" s="226" t="s">
        <v>83</v>
      </c>
      <c r="AY320" s="18" t="s">
        <v>175</v>
      </c>
      <c r="BE320" s="227">
        <f>IF(N320="základní",J320,0)</f>
        <v>0</v>
      </c>
      <c r="BF320" s="227">
        <f>IF(N320="snížená",J320,0)</f>
        <v>0</v>
      </c>
      <c r="BG320" s="227">
        <f>IF(N320="zákl. přenesená",J320,0)</f>
        <v>0</v>
      </c>
      <c r="BH320" s="227">
        <f>IF(N320="sníž. přenesená",J320,0)</f>
        <v>0</v>
      </c>
      <c r="BI320" s="227">
        <f>IF(N320="nulová",J320,0)</f>
        <v>0</v>
      </c>
      <c r="BJ320" s="18" t="s">
        <v>81</v>
      </c>
      <c r="BK320" s="227">
        <f>ROUND(I320*H320,2)</f>
        <v>0</v>
      </c>
      <c r="BL320" s="18" t="s">
        <v>181</v>
      </c>
      <c r="BM320" s="226" t="s">
        <v>568</v>
      </c>
    </row>
    <row r="321" spans="1:65" s="2" customFormat="1" ht="24.15" customHeight="1">
      <c r="A321" s="39"/>
      <c r="B321" s="40"/>
      <c r="C321" s="214" t="s">
        <v>569</v>
      </c>
      <c r="D321" s="214" t="s">
        <v>177</v>
      </c>
      <c r="E321" s="215" t="s">
        <v>570</v>
      </c>
      <c r="F321" s="216" t="s">
        <v>571</v>
      </c>
      <c r="G321" s="217" t="s">
        <v>358</v>
      </c>
      <c r="H321" s="218">
        <v>1</v>
      </c>
      <c r="I321" s="219"/>
      <c r="J321" s="220">
        <f>ROUND(I321*H321,2)</f>
        <v>0</v>
      </c>
      <c r="K321" s="221"/>
      <c r="L321" s="45"/>
      <c r="M321" s="222" t="s">
        <v>19</v>
      </c>
      <c r="N321" s="223" t="s">
        <v>44</v>
      </c>
      <c r="O321" s="85"/>
      <c r="P321" s="224">
        <f>O321*H321</f>
        <v>0</v>
      </c>
      <c r="Q321" s="224">
        <v>0.10941</v>
      </c>
      <c r="R321" s="224">
        <f>Q321*H321</f>
        <v>0.10941</v>
      </c>
      <c r="S321" s="224">
        <v>0</v>
      </c>
      <c r="T321" s="225">
        <f>S321*H321</f>
        <v>0</v>
      </c>
      <c r="U321" s="39"/>
      <c r="V321" s="39"/>
      <c r="W321" s="39"/>
      <c r="X321" s="39"/>
      <c r="Y321" s="39"/>
      <c r="Z321" s="39"/>
      <c r="AA321" s="39"/>
      <c r="AB321" s="39"/>
      <c r="AC321" s="39"/>
      <c r="AD321" s="39"/>
      <c r="AE321" s="39"/>
      <c r="AR321" s="226" t="s">
        <v>181</v>
      </c>
      <c r="AT321" s="226" t="s">
        <v>177</v>
      </c>
      <c r="AU321" s="226" t="s">
        <v>83</v>
      </c>
      <c r="AY321" s="18" t="s">
        <v>175</v>
      </c>
      <c r="BE321" s="227">
        <f>IF(N321="základní",J321,0)</f>
        <v>0</v>
      </c>
      <c r="BF321" s="227">
        <f>IF(N321="snížená",J321,0)</f>
        <v>0</v>
      </c>
      <c r="BG321" s="227">
        <f>IF(N321="zákl. přenesená",J321,0)</f>
        <v>0</v>
      </c>
      <c r="BH321" s="227">
        <f>IF(N321="sníž. přenesená",J321,0)</f>
        <v>0</v>
      </c>
      <c r="BI321" s="227">
        <f>IF(N321="nulová",J321,0)</f>
        <v>0</v>
      </c>
      <c r="BJ321" s="18" t="s">
        <v>81</v>
      </c>
      <c r="BK321" s="227">
        <f>ROUND(I321*H321,2)</f>
        <v>0</v>
      </c>
      <c r="BL321" s="18" t="s">
        <v>181</v>
      </c>
      <c r="BM321" s="226" t="s">
        <v>572</v>
      </c>
    </row>
    <row r="322" spans="1:47" s="2" customFormat="1" ht="12">
      <c r="A322" s="39"/>
      <c r="B322" s="40"/>
      <c r="C322" s="41"/>
      <c r="D322" s="228" t="s">
        <v>183</v>
      </c>
      <c r="E322" s="41"/>
      <c r="F322" s="229" t="s">
        <v>573</v>
      </c>
      <c r="G322" s="41"/>
      <c r="H322" s="41"/>
      <c r="I322" s="230"/>
      <c r="J322" s="41"/>
      <c r="K322" s="41"/>
      <c r="L322" s="45"/>
      <c r="M322" s="231"/>
      <c r="N322" s="232"/>
      <c r="O322" s="85"/>
      <c r="P322" s="85"/>
      <c r="Q322" s="85"/>
      <c r="R322" s="85"/>
      <c r="S322" s="85"/>
      <c r="T322" s="86"/>
      <c r="U322" s="39"/>
      <c r="V322" s="39"/>
      <c r="W322" s="39"/>
      <c r="X322" s="39"/>
      <c r="Y322" s="39"/>
      <c r="Z322" s="39"/>
      <c r="AA322" s="39"/>
      <c r="AB322" s="39"/>
      <c r="AC322" s="39"/>
      <c r="AD322" s="39"/>
      <c r="AE322" s="39"/>
      <c r="AT322" s="18" t="s">
        <v>183</v>
      </c>
      <c r="AU322" s="18" t="s">
        <v>83</v>
      </c>
    </row>
    <row r="323" spans="1:65" s="2" customFormat="1" ht="49.05" customHeight="1">
      <c r="A323" s="39"/>
      <c r="B323" s="40"/>
      <c r="C323" s="214" t="s">
        <v>574</v>
      </c>
      <c r="D323" s="214" t="s">
        <v>177</v>
      </c>
      <c r="E323" s="215" t="s">
        <v>575</v>
      </c>
      <c r="F323" s="216" t="s">
        <v>576</v>
      </c>
      <c r="G323" s="217" t="s">
        <v>342</v>
      </c>
      <c r="H323" s="218">
        <v>355.5</v>
      </c>
      <c r="I323" s="219"/>
      <c r="J323" s="220">
        <f>ROUND(I323*H323,2)</f>
        <v>0</v>
      </c>
      <c r="K323" s="221"/>
      <c r="L323" s="45"/>
      <c r="M323" s="222" t="s">
        <v>19</v>
      </c>
      <c r="N323" s="223" t="s">
        <v>44</v>
      </c>
      <c r="O323" s="85"/>
      <c r="P323" s="224">
        <f>O323*H323</f>
        <v>0</v>
      </c>
      <c r="Q323" s="224">
        <v>0.1554</v>
      </c>
      <c r="R323" s="224">
        <f>Q323*H323</f>
        <v>55.2447</v>
      </c>
      <c r="S323" s="224">
        <v>0</v>
      </c>
      <c r="T323" s="225">
        <f>S323*H323</f>
        <v>0</v>
      </c>
      <c r="U323" s="39"/>
      <c r="V323" s="39"/>
      <c r="W323" s="39"/>
      <c r="X323" s="39"/>
      <c r="Y323" s="39"/>
      <c r="Z323" s="39"/>
      <c r="AA323" s="39"/>
      <c r="AB323" s="39"/>
      <c r="AC323" s="39"/>
      <c r="AD323" s="39"/>
      <c r="AE323" s="39"/>
      <c r="AR323" s="226" t="s">
        <v>181</v>
      </c>
      <c r="AT323" s="226" t="s">
        <v>177</v>
      </c>
      <c r="AU323" s="226" t="s">
        <v>83</v>
      </c>
      <c r="AY323" s="18" t="s">
        <v>175</v>
      </c>
      <c r="BE323" s="227">
        <f>IF(N323="základní",J323,0)</f>
        <v>0</v>
      </c>
      <c r="BF323" s="227">
        <f>IF(N323="snížená",J323,0)</f>
        <v>0</v>
      </c>
      <c r="BG323" s="227">
        <f>IF(N323="zákl. přenesená",J323,0)</f>
        <v>0</v>
      </c>
      <c r="BH323" s="227">
        <f>IF(N323="sníž. přenesená",J323,0)</f>
        <v>0</v>
      </c>
      <c r="BI323" s="227">
        <f>IF(N323="nulová",J323,0)</f>
        <v>0</v>
      </c>
      <c r="BJ323" s="18" t="s">
        <v>81</v>
      </c>
      <c r="BK323" s="227">
        <f>ROUND(I323*H323,2)</f>
        <v>0</v>
      </c>
      <c r="BL323" s="18" t="s">
        <v>181</v>
      </c>
      <c r="BM323" s="226" t="s">
        <v>577</v>
      </c>
    </row>
    <row r="324" spans="1:47" s="2" customFormat="1" ht="12">
      <c r="A324" s="39"/>
      <c r="B324" s="40"/>
      <c r="C324" s="41"/>
      <c r="D324" s="228" t="s">
        <v>183</v>
      </c>
      <c r="E324" s="41"/>
      <c r="F324" s="229" t="s">
        <v>578</v>
      </c>
      <c r="G324" s="41"/>
      <c r="H324" s="41"/>
      <c r="I324" s="230"/>
      <c r="J324" s="41"/>
      <c r="K324" s="41"/>
      <c r="L324" s="45"/>
      <c r="M324" s="231"/>
      <c r="N324" s="232"/>
      <c r="O324" s="85"/>
      <c r="P324" s="85"/>
      <c r="Q324" s="85"/>
      <c r="R324" s="85"/>
      <c r="S324" s="85"/>
      <c r="T324" s="86"/>
      <c r="U324" s="39"/>
      <c r="V324" s="39"/>
      <c r="W324" s="39"/>
      <c r="X324" s="39"/>
      <c r="Y324" s="39"/>
      <c r="Z324" s="39"/>
      <c r="AA324" s="39"/>
      <c r="AB324" s="39"/>
      <c r="AC324" s="39"/>
      <c r="AD324" s="39"/>
      <c r="AE324" s="39"/>
      <c r="AT324" s="18" t="s">
        <v>183</v>
      </c>
      <c r="AU324" s="18" t="s">
        <v>83</v>
      </c>
    </row>
    <row r="325" spans="1:51" s="13" customFormat="1" ht="12">
      <c r="A325" s="13"/>
      <c r="B325" s="233"/>
      <c r="C325" s="234"/>
      <c r="D325" s="235" t="s">
        <v>189</v>
      </c>
      <c r="E325" s="236" t="s">
        <v>19</v>
      </c>
      <c r="F325" s="237" t="s">
        <v>579</v>
      </c>
      <c r="G325" s="234"/>
      <c r="H325" s="238">
        <v>350</v>
      </c>
      <c r="I325" s="239"/>
      <c r="J325" s="234"/>
      <c r="K325" s="234"/>
      <c r="L325" s="240"/>
      <c r="M325" s="241"/>
      <c r="N325" s="242"/>
      <c r="O325" s="242"/>
      <c r="P325" s="242"/>
      <c r="Q325" s="242"/>
      <c r="R325" s="242"/>
      <c r="S325" s="242"/>
      <c r="T325" s="243"/>
      <c r="U325" s="13"/>
      <c r="V325" s="13"/>
      <c r="W325" s="13"/>
      <c r="X325" s="13"/>
      <c r="Y325" s="13"/>
      <c r="Z325" s="13"/>
      <c r="AA325" s="13"/>
      <c r="AB325" s="13"/>
      <c r="AC325" s="13"/>
      <c r="AD325" s="13"/>
      <c r="AE325" s="13"/>
      <c r="AT325" s="244" t="s">
        <v>189</v>
      </c>
      <c r="AU325" s="244" t="s">
        <v>83</v>
      </c>
      <c r="AV325" s="13" t="s">
        <v>83</v>
      </c>
      <c r="AW325" s="13" t="s">
        <v>35</v>
      </c>
      <c r="AX325" s="13" t="s">
        <v>73</v>
      </c>
      <c r="AY325" s="244" t="s">
        <v>175</v>
      </c>
    </row>
    <row r="326" spans="1:51" s="13" customFormat="1" ht="12">
      <c r="A326" s="13"/>
      <c r="B326" s="233"/>
      <c r="C326" s="234"/>
      <c r="D326" s="235" t="s">
        <v>189</v>
      </c>
      <c r="E326" s="236" t="s">
        <v>19</v>
      </c>
      <c r="F326" s="237" t="s">
        <v>580</v>
      </c>
      <c r="G326" s="234"/>
      <c r="H326" s="238">
        <v>5.5</v>
      </c>
      <c r="I326" s="239"/>
      <c r="J326" s="234"/>
      <c r="K326" s="234"/>
      <c r="L326" s="240"/>
      <c r="M326" s="241"/>
      <c r="N326" s="242"/>
      <c r="O326" s="242"/>
      <c r="P326" s="242"/>
      <c r="Q326" s="242"/>
      <c r="R326" s="242"/>
      <c r="S326" s="242"/>
      <c r="T326" s="243"/>
      <c r="U326" s="13"/>
      <c r="V326" s="13"/>
      <c r="W326" s="13"/>
      <c r="X326" s="13"/>
      <c r="Y326" s="13"/>
      <c r="Z326" s="13"/>
      <c r="AA326" s="13"/>
      <c r="AB326" s="13"/>
      <c r="AC326" s="13"/>
      <c r="AD326" s="13"/>
      <c r="AE326" s="13"/>
      <c r="AT326" s="244" t="s">
        <v>189</v>
      </c>
      <c r="AU326" s="244" t="s">
        <v>83</v>
      </c>
      <c r="AV326" s="13" t="s">
        <v>83</v>
      </c>
      <c r="AW326" s="13" t="s">
        <v>35</v>
      </c>
      <c r="AX326" s="13" t="s">
        <v>73</v>
      </c>
      <c r="AY326" s="244" t="s">
        <v>175</v>
      </c>
    </row>
    <row r="327" spans="1:51" s="14" customFormat="1" ht="12">
      <c r="A327" s="14"/>
      <c r="B327" s="245"/>
      <c r="C327" s="246"/>
      <c r="D327" s="235" t="s">
        <v>189</v>
      </c>
      <c r="E327" s="247" t="s">
        <v>19</v>
      </c>
      <c r="F327" s="248" t="s">
        <v>198</v>
      </c>
      <c r="G327" s="246"/>
      <c r="H327" s="249">
        <v>355.5</v>
      </c>
      <c r="I327" s="250"/>
      <c r="J327" s="246"/>
      <c r="K327" s="246"/>
      <c r="L327" s="251"/>
      <c r="M327" s="252"/>
      <c r="N327" s="253"/>
      <c r="O327" s="253"/>
      <c r="P327" s="253"/>
      <c r="Q327" s="253"/>
      <c r="R327" s="253"/>
      <c r="S327" s="253"/>
      <c r="T327" s="254"/>
      <c r="U327" s="14"/>
      <c r="V327" s="14"/>
      <c r="W327" s="14"/>
      <c r="X327" s="14"/>
      <c r="Y327" s="14"/>
      <c r="Z327" s="14"/>
      <c r="AA327" s="14"/>
      <c r="AB327" s="14"/>
      <c r="AC327" s="14"/>
      <c r="AD327" s="14"/>
      <c r="AE327" s="14"/>
      <c r="AT327" s="255" t="s">
        <v>189</v>
      </c>
      <c r="AU327" s="255" t="s">
        <v>83</v>
      </c>
      <c r="AV327" s="14" t="s">
        <v>181</v>
      </c>
      <c r="AW327" s="14" t="s">
        <v>35</v>
      </c>
      <c r="AX327" s="14" t="s">
        <v>81</v>
      </c>
      <c r="AY327" s="255" t="s">
        <v>175</v>
      </c>
    </row>
    <row r="328" spans="1:65" s="2" customFormat="1" ht="16.5" customHeight="1">
      <c r="A328" s="39"/>
      <c r="B328" s="40"/>
      <c r="C328" s="267" t="s">
        <v>581</v>
      </c>
      <c r="D328" s="267" t="s">
        <v>307</v>
      </c>
      <c r="E328" s="268" t="s">
        <v>582</v>
      </c>
      <c r="F328" s="269" t="s">
        <v>583</v>
      </c>
      <c r="G328" s="270" t="s">
        <v>342</v>
      </c>
      <c r="H328" s="271">
        <v>357</v>
      </c>
      <c r="I328" s="272"/>
      <c r="J328" s="273">
        <f>ROUND(I328*H328,2)</f>
        <v>0</v>
      </c>
      <c r="K328" s="274"/>
      <c r="L328" s="275"/>
      <c r="M328" s="276" t="s">
        <v>19</v>
      </c>
      <c r="N328" s="277" t="s">
        <v>44</v>
      </c>
      <c r="O328" s="85"/>
      <c r="P328" s="224">
        <f>O328*H328</f>
        <v>0</v>
      </c>
      <c r="Q328" s="224">
        <v>0.08</v>
      </c>
      <c r="R328" s="224">
        <f>Q328*H328</f>
        <v>28.560000000000002</v>
      </c>
      <c r="S328" s="224">
        <v>0</v>
      </c>
      <c r="T328" s="225">
        <f>S328*H328</f>
        <v>0</v>
      </c>
      <c r="U328" s="39"/>
      <c r="V328" s="39"/>
      <c r="W328" s="39"/>
      <c r="X328" s="39"/>
      <c r="Y328" s="39"/>
      <c r="Z328" s="39"/>
      <c r="AA328" s="39"/>
      <c r="AB328" s="39"/>
      <c r="AC328" s="39"/>
      <c r="AD328" s="39"/>
      <c r="AE328" s="39"/>
      <c r="AR328" s="226" t="s">
        <v>239</v>
      </c>
      <c r="AT328" s="226" t="s">
        <v>307</v>
      </c>
      <c r="AU328" s="226" t="s">
        <v>83</v>
      </c>
      <c r="AY328" s="18" t="s">
        <v>175</v>
      </c>
      <c r="BE328" s="227">
        <f>IF(N328="základní",J328,0)</f>
        <v>0</v>
      </c>
      <c r="BF328" s="227">
        <f>IF(N328="snížená",J328,0)</f>
        <v>0</v>
      </c>
      <c r="BG328" s="227">
        <f>IF(N328="zákl. přenesená",J328,0)</f>
        <v>0</v>
      </c>
      <c r="BH328" s="227">
        <f>IF(N328="sníž. přenesená",J328,0)</f>
        <v>0</v>
      </c>
      <c r="BI328" s="227">
        <f>IF(N328="nulová",J328,0)</f>
        <v>0</v>
      </c>
      <c r="BJ328" s="18" t="s">
        <v>81</v>
      </c>
      <c r="BK328" s="227">
        <f>ROUND(I328*H328,2)</f>
        <v>0</v>
      </c>
      <c r="BL328" s="18" t="s">
        <v>181</v>
      </c>
      <c r="BM328" s="226" t="s">
        <v>584</v>
      </c>
    </row>
    <row r="329" spans="1:51" s="13" customFormat="1" ht="12">
      <c r="A329" s="13"/>
      <c r="B329" s="233"/>
      <c r="C329" s="234"/>
      <c r="D329" s="235" t="s">
        <v>189</v>
      </c>
      <c r="E329" s="236" t="s">
        <v>19</v>
      </c>
      <c r="F329" s="237" t="s">
        <v>585</v>
      </c>
      <c r="G329" s="234"/>
      <c r="H329" s="238">
        <v>350</v>
      </c>
      <c r="I329" s="239"/>
      <c r="J329" s="234"/>
      <c r="K329" s="234"/>
      <c r="L329" s="240"/>
      <c r="M329" s="241"/>
      <c r="N329" s="242"/>
      <c r="O329" s="242"/>
      <c r="P329" s="242"/>
      <c r="Q329" s="242"/>
      <c r="R329" s="242"/>
      <c r="S329" s="242"/>
      <c r="T329" s="243"/>
      <c r="U329" s="13"/>
      <c r="V329" s="13"/>
      <c r="W329" s="13"/>
      <c r="X329" s="13"/>
      <c r="Y329" s="13"/>
      <c r="Z329" s="13"/>
      <c r="AA329" s="13"/>
      <c r="AB329" s="13"/>
      <c r="AC329" s="13"/>
      <c r="AD329" s="13"/>
      <c r="AE329" s="13"/>
      <c r="AT329" s="244" t="s">
        <v>189</v>
      </c>
      <c r="AU329" s="244" t="s">
        <v>83</v>
      </c>
      <c r="AV329" s="13" t="s">
        <v>83</v>
      </c>
      <c r="AW329" s="13" t="s">
        <v>35</v>
      </c>
      <c r="AX329" s="13" t="s">
        <v>81</v>
      </c>
      <c r="AY329" s="244" t="s">
        <v>175</v>
      </c>
    </row>
    <row r="330" spans="1:51" s="13" customFormat="1" ht="12">
      <c r="A330" s="13"/>
      <c r="B330" s="233"/>
      <c r="C330" s="234"/>
      <c r="D330" s="235" t="s">
        <v>189</v>
      </c>
      <c r="E330" s="234"/>
      <c r="F330" s="237" t="s">
        <v>586</v>
      </c>
      <c r="G330" s="234"/>
      <c r="H330" s="238">
        <v>357</v>
      </c>
      <c r="I330" s="239"/>
      <c r="J330" s="234"/>
      <c r="K330" s="234"/>
      <c r="L330" s="240"/>
      <c r="M330" s="241"/>
      <c r="N330" s="242"/>
      <c r="O330" s="242"/>
      <c r="P330" s="242"/>
      <c r="Q330" s="242"/>
      <c r="R330" s="242"/>
      <c r="S330" s="242"/>
      <c r="T330" s="243"/>
      <c r="U330" s="13"/>
      <c r="V330" s="13"/>
      <c r="W330" s="13"/>
      <c r="X330" s="13"/>
      <c r="Y330" s="13"/>
      <c r="Z330" s="13"/>
      <c r="AA330" s="13"/>
      <c r="AB330" s="13"/>
      <c r="AC330" s="13"/>
      <c r="AD330" s="13"/>
      <c r="AE330" s="13"/>
      <c r="AT330" s="244" t="s">
        <v>189</v>
      </c>
      <c r="AU330" s="244" t="s">
        <v>83</v>
      </c>
      <c r="AV330" s="13" t="s">
        <v>83</v>
      </c>
      <c r="AW330" s="13" t="s">
        <v>4</v>
      </c>
      <c r="AX330" s="13" t="s">
        <v>81</v>
      </c>
      <c r="AY330" s="244" t="s">
        <v>175</v>
      </c>
    </row>
    <row r="331" spans="1:65" s="2" customFormat="1" ht="24.15" customHeight="1">
      <c r="A331" s="39"/>
      <c r="B331" s="40"/>
      <c r="C331" s="267" t="s">
        <v>587</v>
      </c>
      <c r="D331" s="267" t="s">
        <v>307</v>
      </c>
      <c r="E331" s="268" t="s">
        <v>588</v>
      </c>
      <c r="F331" s="269" t="s">
        <v>589</v>
      </c>
      <c r="G331" s="270" t="s">
        <v>342</v>
      </c>
      <c r="H331" s="271">
        <v>5.5</v>
      </c>
      <c r="I331" s="272"/>
      <c r="J331" s="273">
        <f>ROUND(I331*H331,2)</f>
        <v>0</v>
      </c>
      <c r="K331" s="274"/>
      <c r="L331" s="275"/>
      <c r="M331" s="276" t="s">
        <v>19</v>
      </c>
      <c r="N331" s="277" t="s">
        <v>44</v>
      </c>
      <c r="O331" s="85"/>
      <c r="P331" s="224">
        <f>O331*H331</f>
        <v>0</v>
      </c>
      <c r="Q331" s="224">
        <v>0.0483</v>
      </c>
      <c r="R331" s="224">
        <f>Q331*H331</f>
        <v>0.26565</v>
      </c>
      <c r="S331" s="224">
        <v>0</v>
      </c>
      <c r="T331" s="225">
        <f>S331*H331</f>
        <v>0</v>
      </c>
      <c r="U331" s="39"/>
      <c r="V331" s="39"/>
      <c r="W331" s="39"/>
      <c r="X331" s="39"/>
      <c r="Y331" s="39"/>
      <c r="Z331" s="39"/>
      <c r="AA331" s="39"/>
      <c r="AB331" s="39"/>
      <c r="AC331" s="39"/>
      <c r="AD331" s="39"/>
      <c r="AE331" s="39"/>
      <c r="AR331" s="226" t="s">
        <v>239</v>
      </c>
      <c r="AT331" s="226" t="s">
        <v>307</v>
      </c>
      <c r="AU331" s="226" t="s">
        <v>83</v>
      </c>
      <c r="AY331" s="18" t="s">
        <v>175</v>
      </c>
      <c r="BE331" s="227">
        <f>IF(N331="základní",J331,0)</f>
        <v>0</v>
      </c>
      <c r="BF331" s="227">
        <f>IF(N331="snížená",J331,0)</f>
        <v>0</v>
      </c>
      <c r="BG331" s="227">
        <f>IF(N331="zákl. přenesená",J331,0)</f>
        <v>0</v>
      </c>
      <c r="BH331" s="227">
        <f>IF(N331="sníž. přenesená",J331,0)</f>
        <v>0</v>
      </c>
      <c r="BI331" s="227">
        <f>IF(N331="nulová",J331,0)</f>
        <v>0</v>
      </c>
      <c r="BJ331" s="18" t="s">
        <v>81</v>
      </c>
      <c r="BK331" s="227">
        <f>ROUND(I331*H331,2)</f>
        <v>0</v>
      </c>
      <c r="BL331" s="18" t="s">
        <v>181</v>
      </c>
      <c r="BM331" s="226" t="s">
        <v>590</v>
      </c>
    </row>
    <row r="332" spans="1:51" s="13" customFormat="1" ht="12">
      <c r="A332" s="13"/>
      <c r="B332" s="233"/>
      <c r="C332" s="234"/>
      <c r="D332" s="235" t="s">
        <v>189</v>
      </c>
      <c r="E332" s="236" t="s">
        <v>19</v>
      </c>
      <c r="F332" s="237" t="s">
        <v>591</v>
      </c>
      <c r="G332" s="234"/>
      <c r="H332" s="238">
        <v>5.5</v>
      </c>
      <c r="I332" s="239"/>
      <c r="J332" s="234"/>
      <c r="K332" s="234"/>
      <c r="L332" s="240"/>
      <c r="M332" s="241"/>
      <c r="N332" s="242"/>
      <c r="O332" s="242"/>
      <c r="P332" s="242"/>
      <c r="Q332" s="242"/>
      <c r="R332" s="242"/>
      <c r="S332" s="242"/>
      <c r="T332" s="243"/>
      <c r="U332" s="13"/>
      <c r="V332" s="13"/>
      <c r="W332" s="13"/>
      <c r="X332" s="13"/>
      <c r="Y332" s="13"/>
      <c r="Z332" s="13"/>
      <c r="AA332" s="13"/>
      <c r="AB332" s="13"/>
      <c r="AC332" s="13"/>
      <c r="AD332" s="13"/>
      <c r="AE332" s="13"/>
      <c r="AT332" s="244" t="s">
        <v>189</v>
      </c>
      <c r="AU332" s="244" t="s">
        <v>83</v>
      </c>
      <c r="AV332" s="13" t="s">
        <v>83</v>
      </c>
      <c r="AW332" s="13" t="s">
        <v>35</v>
      </c>
      <c r="AX332" s="13" t="s">
        <v>81</v>
      </c>
      <c r="AY332" s="244" t="s">
        <v>175</v>
      </c>
    </row>
    <row r="333" spans="1:65" s="2" customFormat="1" ht="49.05" customHeight="1">
      <c r="A333" s="39"/>
      <c r="B333" s="40"/>
      <c r="C333" s="214" t="s">
        <v>592</v>
      </c>
      <c r="D333" s="214" t="s">
        <v>177</v>
      </c>
      <c r="E333" s="215" t="s">
        <v>593</v>
      </c>
      <c r="F333" s="216" t="s">
        <v>594</v>
      </c>
      <c r="G333" s="217" t="s">
        <v>342</v>
      </c>
      <c r="H333" s="218">
        <v>12.5</v>
      </c>
      <c r="I333" s="219"/>
      <c r="J333" s="220">
        <f>ROUND(I333*H333,2)</f>
        <v>0</v>
      </c>
      <c r="K333" s="221"/>
      <c r="L333" s="45"/>
      <c r="M333" s="222" t="s">
        <v>19</v>
      </c>
      <c r="N333" s="223" t="s">
        <v>44</v>
      </c>
      <c r="O333" s="85"/>
      <c r="P333" s="224">
        <f>O333*H333</f>
        <v>0</v>
      </c>
      <c r="Q333" s="224">
        <v>0.1295</v>
      </c>
      <c r="R333" s="224">
        <f>Q333*H333</f>
        <v>1.6187500000000001</v>
      </c>
      <c r="S333" s="224">
        <v>0</v>
      </c>
      <c r="T333" s="225">
        <f>S333*H333</f>
        <v>0</v>
      </c>
      <c r="U333" s="39"/>
      <c r="V333" s="39"/>
      <c r="W333" s="39"/>
      <c r="X333" s="39"/>
      <c r="Y333" s="39"/>
      <c r="Z333" s="39"/>
      <c r="AA333" s="39"/>
      <c r="AB333" s="39"/>
      <c r="AC333" s="39"/>
      <c r="AD333" s="39"/>
      <c r="AE333" s="39"/>
      <c r="AR333" s="226" t="s">
        <v>181</v>
      </c>
      <c r="AT333" s="226" t="s">
        <v>177</v>
      </c>
      <c r="AU333" s="226" t="s">
        <v>83</v>
      </c>
      <c r="AY333" s="18" t="s">
        <v>175</v>
      </c>
      <c r="BE333" s="227">
        <f>IF(N333="základní",J333,0)</f>
        <v>0</v>
      </c>
      <c r="BF333" s="227">
        <f>IF(N333="snížená",J333,0)</f>
        <v>0</v>
      </c>
      <c r="BG333" s="227">
        <f>IF(N333="zákl. přenesená",J333,0)</f>
        <v>0</v>
      </c>
      <c r="BH333" s="227">
        <f>IF(N333="sníž. přenesená",J333,0)</f>
        <v>0</v>
      </c>
      <c r="BI333" s="227">
        <f>IF(N333="nulová",J333,0)</f>
        <v>0</v>
      </c>
      <c r="BJ333" s="18" t="s">
        <v>81</v>
      </c>
      <c r="BK333" s="227">
        <f>ROUND(I333*H333,2)</f>
        <v>0</v>
      </c>
      <c r="BL333" s="18" t="s">
        <v>181</v>
      </c>
      <c r="BM333" s="226" t="s">
        <v>595</v>
      </c>
    </row>
    <row r="334" spans="1:47" s="2" customFormat="1" ht="12">
      <c r="A334" s="39"/>
      <c r="B334" s="40"/>
      <c r="C334" s="41"/>
      <c r="D334" s="228" t="s">
        <v>183</v>
      </c>
      <c r="E334" s="41"/>
      <c r="F334" s="229" t="s">
        <v>596</v>
      </c>
      <c r="G334" s="41"/>
      <c r="H334" s="41"/>
      <c r="I334" s="230"/>
      <c r="J334" s="41"/>
      <c r="K334" s="41"/>
      <c r="L334" s="45"/>
      <c r="M334" s="231"/>
      <c r="N334" s="232"/>
      <c r="O334" s="85"/>
      <c r="P334" s="85"/>
      <c r="Q334" s="85"/>
      <c r="R334" s="85"/>
      <c r="S334" s="85"/>
      <c r="T334" s="86"/>
      <c r="U334" s="39"/>
      <c r="V334" s="39"/>
      <c r="W334" s="39"/>
      <c r="X334" s="39"/>
      <c r="Y334" s="39"/>
      <c r="Z334" s="39"/>
      <c r="AA334" s="39"/>
      <c r="AB334" s="39"/>
      <c r="AC334" s="39"/>
      <c r="AD334" s="39"/>
      <c r="AE334" s="39"/>
      <c r="AT334" s="18" t="s">
        <v>183</v>
      </c>
      <c r="AU334" s="18" t="s">
        <v>83</v>
      </c>
    </row>
    <row r="335" spans="1:47" s="2" customFormat="1" ht="12">
      <c r="A335" s="39"/>
      <c r="B335" s="40"/>
      <c r="C335" s="41"/>
      <c r="D335" s="235" t="s">
        <v>203</v>
      </c>
      <c r="E335" s="41"/>
      <c r="F335" s="256" t="s">
        <v>597</v>
      </c>
      <c r="G335" s="41"/>
      <c r="H335" s="41"/>
      <c r="I335" s="230"/>
      <c r="J335" s="41"/>
      <c r="K335" s="41"/>
      <c r="L335" s="45"/>
      <c r="M335" s="231"/>
      <c r="N335" s="232"/>
      <c r="O335" s="85"/>
      <c r="P335" s="85"/>
      <c r="Q335" s="85"/>
      <c r="R335" s="85"/>
      <c r="S335" s="85"/>
      <c r="T335" s="86"/>
      <c r="U335" s="39"/>
      <c r="V335" s="39"/>
      <c r="W335" s="39"/>
      <c r="X335" s="39"/>
      <c r="Y335" s="39"/>
      <c r="Z335" s="39"/>
      <c r="AA335" s="39"/>
      <c r="AB335" s="39"/>
      <c r="AC335" s="39"/>
      <c r="AD335" s="39"/>
      <c r="AE335" s="39"/>
      <c r="AT335" s="18" t="s">
        <v>203</v>
      </c>
      <c r="AU335" s="18" t="s">
        <v>83</v>
      </c>
    </row>
    <row r="336" spans="1:65" s="2" customFormat="1" ht="16.5" customHeight="1">
      <c r="A336" s="39"/>
      <c r="B336" s="40"/>
      <c r="C336" s="267" t="s">
        <v>598</v>
      </c>
      <c r="D336" s="267" t="s">
        <v>307</v>
      </c>
      <c r="E336" s="268" t="s">
        <v>599</v>
      </c>
      <c r="F336" s="269" t="s">
        <v>600</v>
      </c>
      <c r="G336" s="270" t="s">
        <v>342</v>
      </c>
      <c r="H336" s="271">
        <v>12.75</v>
      </c>
      <c r="I336" s="272"/>
      <c r="J336" s="273">
        <f>ROUND(I336*H336,2)</f>
        <v>0</v>
      </c>
      <c r="K336" s="274"/>
      <c r="L336" s="275"/>
      <c r="M336" s="276" t="s">
        <v>19</v>
      </c>
      <c r="N336" s="277" t="s">
        <v>44</v>
      </c>
      <c r="O336" s="85"/>
      <c r="P336" s="224">
        <f>O336*H336</f>
        <v>0</v>
      </c>
      <c r="Q336" s="224">
        <v>0.05612</v>
      </c>
      <c r="R336" s="224">
        <f>Q336*H336</f>
        <v>0.71553</v>
      </c>
      <c r="S336" s="224">
        <v>0</v>
      </c>
      <c r="T336" s="225">
        <f>S336*H336</f>
        <v>0</v>
      </c>
      <c r="U336" s="39"/>
      <c r="V336" s="39"/>
      <c r="W336" s="39"/>
      <c r="X336" s="39"/>
      <c r="Y336" s="39"/>
      <c r="Z336" s="39"/>
      <c r="AA336" s="39"/>
      <c r="AB336" s="39"/>
      <c r="AC336" s="39"/>
      <c r="AD336" s="39"/>
      <c r="AE336" s="39"/>
      <c r="AR336" s="226" t="s">
        <v>239</v>
      </c>
      <c r="AT336" s="226" t="s">
        <v>307</v>
      </c>
      <c r="AU336" s="226" t="s">
        <v>83</v>
      </c>
      <c r="AY336" s="18" t="s">
        <v>175</v>
      </c>
      <c r="BE336" s="227">
        <f>IF(N336="základní",J336,0)</f>
        <v>0</v>
      </c>
      <c r="BF336" s="227">
        <f>IF(N336="snížená",J336,0)</f>
        <v>0</v>
      </c>
      <c r="BG336" s="227">
        <f>IF(N336="zákl. přenesená",J336,0)</f>
        <v>0</v>
      </c>
      <c r="BH336" s="227">
        <f>IF(N336="sníž. přenesená",J336,0)</f>
        <v>0</v>
      </c>
      <c r="BI336" s="227">
        <f>IF(N336="nulová",J336,0)</f>
        <v>0</v>
      </c>
      <c r="BJ336" s="18" t="s">
        <v>81</v>
      </c>
      <c r="BK336" s="227">
        <f>ROUND(I336*H336,2)</f>
        <v>0</v>
      </c>
      <c r="BL336" s="18" t="s">
        <v>181</v>
      </c>
      <c r="BM336" s="226" t="s">
        <v>601</v>
      </c>
    </row>
    <row r="337" spans="1:51" s="13" customFormat="1" ht="12">
      <c r="A337" s="13"/>
      <c r="B337" s="233"/>
      <c r="C337" s="234"/>
      <c r="D337" s="235" t="s">
        <v>189</v>
      </c>
      <c r="E337" s="234"/>
      <c r="F337" s="237" t="s">
        <v>602</v>
      </c>
      <c r="G337" s="234"/>
      <c r="H337" s="238">
        <v>12.75</v>
      </c>
      <c r="I337" s="239"/>
      <c r="J337" s="234"/>
      <c r="K337" s="234"/>
      <c r="L337" s="240"/>
      <c r="M337" s="241"/>
      <c r="N337" s="242"/>
      <c r="O337" s="242"/>
      <c r="P337" s="242"/>
      <c r="Q337" s="242"/>
      <c r="R337" s="242"/>
      <c r="S337" s="242"/>
      <c r="T337" s="243"/>
      <c r="U337" s="13"/>
      <c r="V337" s="13"/>
      <c r="W337" s="13"/>
      <c r="X337" s="13"/>
      <c r="Y337" s="13"/>
      <c r="Z337" s="13"/>
      <c r="AA337" s="13"/>
      <c r="AB337" s="13"/>
      <c r="AC337" s="13"/>
      <c r="AD337" s="13"/>
      <c r="AE337" s="13"/>
      <c r="AT337" s="244" t="s">
        <v>189</v>
      </c>
      <c r="AU337" s="244" t="s">
        <v>83</v>
      </c>
      <c r="AV337" s="13" t="s">
        <v>83</v>
      </c>
      <c r="AW337" s="13" t="s">
        <v>4</v>
      </c>
      <c r="AX337" s="13" t="s">
        <v>81</v>
      </c>
      <c r="AY337" s="244" t="s">
        <v>175</v>
      </c>
    </row>
    <row r="338" spans="1:65" s="2" customFormat="1" ht="37.8" customHeight="1">
      <c r="A338" s="39"/>
      <c r="B338" s="40"/>
      <c r="C338" s="214" t="s">
        <v>603</v>
      </c>
      <c r="D338" s="214" t="s">
        <v>177</v>
      </c>
      <c r="E338" s="215" t="s">
        <v>604</v>
      </c>
      <c r="F338" s="216" t="s">
        <v>605</v>
      </c>
      <c r="G338" s="217" t="s">
        <v>342</v>
      </c>
      <c r="H338" s="218">
        <v>368.5</v>
      </c>
      <c r="I338" s="219"/>
      <c r="J338" s="220">
        <f>ROUND(I338*H338,2)</f>
        <v>0</v>
      </c>
      <c r="K338" s="221"/>
      <c r="L338" s="45"/>
      <c r="M338" s="222" t="s">
        <v>19</v>
      </c>
      <c r="N338" s="223" t="s">
        <v>44</v>
      </c>
      <c r="O338" s="85"/>
      <c r="P338" s="224">
        <f>O338*H338</f>
        <v>0</v>
      </c>
      <c r="Q338" s="224">
        <v>0.00045</v>
      </c>
      <c r="R338" s="224">
        <f>Q338*H338</f>
        <v>0.165825</v>
      </c>
      <c r="S338" s="224">
        <v>0</v>
      </c>
      <c r="T338" s="225">
        <f>S338*H338</f>
        <v>0</v>
      </c>
      <c r="U338" s="39"/>
      <c r="V338" s="39"/>
      <c r="W338" s="39"/>
      <c r="X338" s="39"/>
      <c r="Y338" s="39"/>
      <c r="Z338" s="39"/>
      <c r="AA338" s="39"/>
      <c r="AB338" s="39"/>
      <c r="AC338" s="39"/>
      <c r="AD338" s="39"/>
      <c r="AE338" s="39"/>
      <c r="AR338" s="226" t="s">
        <v>181</v>
      </c>
      <c r="AT338" s="226" t="s">
        <v>177</v>
      </c>
      <c r="AU338" s="226" t="s">
        <v>83</v>
      </c>
      <c r="AY338" s="18" t="s">
        <v>175</v>
      </c>
      <c r="BE338" s="227">
        <f>IF(N338="základní",J338,0)</f>
        <v>0</v>
      </c>
      <c r="BF338" s="227">
        <f>IF(N338="snížená",J338,0)</f>
        <v>0</v>
      </c>
      <c r="BG338" s="227">
        <f>IF(N338="zákl. přenesená",J338,0)</f>
        <v>0</v>
      </c>
      <c r="BH338" s="227">
        <f>IF(N338="sníž. přenesená",J338,0)</f>
        <v>0</v>
      </c>
      <c r="BI338" s="227">
        <f>IF(N338="nulová",J338,0)</f>
        <v>0</v>
      </c>
      <c r="BJ338" s="18" t="s">
        <v>81</v>
      </c>
      <c r="BK338" s="227">
        <f>ROUND(I338*H338,2)</f>
        <v>0</v>
      </c>
      <c r="BL338" s="18" t="s">
        <v>181</v>
      </c>
      <c r="BM338" s="226" t="s">
        <v>606</v>
      </c>
    </row>
    <row r="339" spans="1:47" s="2" customFormat="1" ht="12">
      <c r="A339" s="39"/>
      <c r="B339" s="40"/>
      <c r="C339" s="41"/>
      <c r="D339" s="228" t="s">
        <v>183</v>
      </c>
      <c r="E339" s="41"/>
      <c r="F339" s="229" t="s">
        <v>607</v>
      </c>
      <c r="G339" s="41"/>
      <c r="H339" s="41"/>
      <c r="I339" s="230"/>
      <c r="J339" s="41"/>
      <c r="K339" s="41"/>
      <c r="L339" s="45"/>
      <c r="M339" s="231"/>
      <c r="N339" s="232"/>
      <c r="O339" s="85"/>
      <c r="P339" s="85"/>
      <c r="Q339" s="85"/>
      <c r="R339" s="85"/>
      <c r="S339" s="85"/>
      <c r="T339" s="86"/>
      <c r="U339" s="39"/>
      <c r="V339" s="39"/>
      <c r="W339" s="39"/>
      <c r="X339" s="39"/>
      <c r="Y339" s="39"/>
      <c r="Z339" s="39"/>
      <c r="AA339" s="39"/>
      <c r="AB339" s="39"/>
      <c r="AC339" s="39"/>
      <c r="AD339" s="39"/>
      <c r="AE339" s="39"/>
      <c r="AT339" s="18" t="s">
        <v>183</v>
      </c>
      <c r="AU339" s="18" t="s">
        <v>83</v>
      </c>
    </row>
    <row r="340" spans="1:47" s="2" customFormat="1" ht="12">
      <c r="A340" s="39"/>
      <c r="B340" s="40"/>
      <c r="C340" s="41"/>
      <c r="D340" s="235" t="s">
        <v>203</v>
      </c>
      <c r="E340" s="41"/>
      <c r="F340" s="256" t="s">
        <v>608</v>
      </c>
      <c r="G340" s="41"/>
      <c r="H340" s="41"/>
      <c r="I340" s="230"/>
      <c r="J340" s="41"/>
      <c r="K340" s="41"/>
      <c r="L340" s="45"/>
      <c r="M340" s="231"/>
      <c r="N340" s="232"/>
      <c r="O340" s="85"/>
      <c r="P340" s="85"/>
      <c r="Q340" s="85"/>
      <c r="R340" s="85"/>
      <c r="S340" s="85"/>
      <c r="T340" s="86"/>
      <c r="U340" s="39"/>
      <c r="V340" s="39"/>
      <c r="W340" s="39"/>
      <c r="X340" s="39"/>
      <c r="Y340" s="39"/>
      <c r="Z340" s="39"/>
      <c r="AA340" s="39"/>
      <c r="AB340" s="39"/>
      <c r="AC340" s="39"/>
      <c r="AD340" s="39"/>
      <c r="AE340" s="39"/>
      <c r="AT340" s="18" t="s">
        <v>203</v>
      </c>
      <c r="AU340" s="18" t="s">
        <v>83</v>
      </c>
    </row>
    <row r="341" spans="1:51" s="13" customFormat="1" ht="12">
      <c r="A341" s="13"/>
      <c r="B341" s="233"/>
      <c r="C341" s="234"/>
      <c r="D341" s="235" t="s">
        <v>189</v>
      </c>
      <c r="E341" s="236" t="s">
        <v>19</v>
      </c>
      <c r="F341" s="237" t="s">
        <v>609</v>
      </c>
      <c r="G341" s="234"/>
      <c r="H341" s="238">
        <v>350</v>
      </c>
      <c r="I341" s="239"/>
      <c r="J341" s="234"/>
      <c r="K341" s="234"/>
      <c r="L341" s="240"/>
      <c r="M341" s="241"/>
      <c r="N341" s="242"/>
      <c r="O341" s="242"/>
      <c r="P341" s="242"/>
      <c r="Q341" s="242"/>
      <c r="R341" s="242"/>
      <c r="S341" s="242"/>
      <c r="T341" s="243"/>
      <c r="U341" s="13"/>
      <c r="V341" s="13"/>
      <c r="W341" s="13"/>
      <c r="X341" s="13"/>
      <c r="Y341" s="13"/>
      <c r="Z341" s="13"/>
      <c r="AA341" s="13"/>
      <c r="AB341" s="13"/>
      <c r="AC341" s="13"/>
      <c r="AD341" s="13"/>
      <c r="AE341" s="13"/>
      <c r="AT341" s="244" t="s">
        <v>189</v>
      </c>
      <c r="AU341" s="244" t="s">
        <v>83</v>
      </c>
      <c r="AV341" s="13" t="s">
        <v>83</v>
      </c>
      <c r="AW341" s="13" t="s">
        <v>35</v>
      </c>
      <c r="AX341" s="13" t="s">
        <v>73</v>
      </c>
      <c r="AY341" s="244" t="s">
        <v>175</v>
      </c>
    </row>
    <row r="342" spans="1:51" s="13" customFormat="1" ht="12">
      <c r="A342" s="13"/>
      <c r="B342" s="233"/>
      <c r="C342" s="234"/>
      <c r="D342" s="235" t="s">
        <v>189</v>
      </c>
      <c r="E342" s="236" t="s">
        <v>19</v>
      </c>
      <c r="F342" s="237" t="s">
        <v>610</v>
      </c>
      <c r="G342" s="234"/>
      <c r="H342" s="238">
        <v>5.5</v>
      </c>
      <c r="I342" s="239"/>
      <c r="J342" s="234"/>
      <c r="K342" s="234"/>
      <c r="L342" s="240"/>
      <c r="M342" s="241"/>
      <c r="N342" s="242"/>
      <c r="O342" s="242"/>
      <c r="P342" s="242"/>
      <c r="Q342" s="242"/>
      <c r="R342" s="242"/>
      <c r="S342" s="242"/>
      <c r="T342" s="243"/>
      <c r="U342" s="13"/>
      <c r="V342" s="13"/>
      <c r="W342" s="13"/>
      <c r="X342" s="13"/>
      <c r="Y342" s="13"/>
      <c r="Z342" s="13"/>
      <c r="AA342" s="13"/>
      <c r="AB342" s="13"/>
      <c r="AC342" s="13"/>
      <c r="AD342" s="13"/>
      <c r="AE342" s="13"/>
      <c r="AT342" s="244" t="s">
        <v>189</v>
      </c>
      <c r="AU342" s="244" t="s">
        <v>83</v>
      </c>
      <c r="AV342" s="13" t="s">
        <v>83</v>
      </c>
      <c r="AW342" s="13" t="s">
        <v>35</v>
      </c>
      <c r="AX342" s="13" t="s">
        <v>73</v>
      </c>
      <c r="AY342" s="244" t="s">
        <v>175</v>
      </c>
    </row>
    <row r="343" spans="1:51" s="13" customFormat="1" ht="12">
      <c r="A343" s="13"/>
      <c r="B343" s="233"/>
      <c r="C343" s="234"/>
      <c r="D343" s="235" t="s">
        <v>189</v>
      </c>
      <c r="E343" s="236" t="s">
        <v>19</v>
      </c>
      <c r="F343" s="237" t="s">
        <v>611</v>
      </c>
      <c r="G343" s="234"/>
      <c r="H343" s="238">
        <v>13</v>
      </c>
      <c r="I343" s="239"/>
      <c r="J343" s="234"/>
      <c r="K343" s="234"/>
      <c r="L343" s="240"/>
      <c r="M343" s="241"/>
      <c r="N343" s="242"/>
      <c r="O343" s="242"/>
      <c r="P343" s="242"/>
      <c r="Q343" s="242"/>
      <c r="R343" s="242"/>
      <c r="S343" s="242"/>
      <c r="T343" s="243"/>
      <c r="U343" s="13"/>
      <c r="V343" s="13"/>
      <c r="W343" s="13"/>
      <c r="X343" s="13"/>
      <c r="Y343" s="13"/>
      <c r="Z343" s="13"/>
      <c r="AA343" s="13"/>
      <c r="AB343" s="13"/>
      <c r="AC343" s="13"/>
      <c r="AD343" s="13"/>
      <c r="AE343" s="13"/>
      <c r="AT343" s="244" t="s">
        <v>189</v>
      </c>
      <c r="AU343" s="244" t="s">
        <v>83</v>
      </c>
      <c r="AV343" s="13" t="s">
        <v>83</v>
      </c>
      <c r="AW343" s="13" t="s">
        <v>35</v>
      </c>
      <c r="AX343" s="13" t="s">
        <v>73</v>
      </c>
      <c r="AY343" s="244" t="s">
        <v>175</v>
      </c>
    </row>
    <row r="344" spans="1:51" s="14" customFormat="1" ht="12">
      <c r="A344" s="14"/>
      <c r="B344" s="245"/>
      <c r="C344" s="246"/>
      <c r="D344" s="235" t="s">
        <v>189</v>
      </c>
      <c r="E344" s="247" t="s">
        <v>19</v>
      </c>
      <c r="F344" s="248" t="s">
        <v>198</v>
      </c>
      <c r="G344" s="246"/>
      <c r="H344" s="249">
        <v>368.5</v>
      </c>
      <c r="I344" s="250"/>
      <c r="J344" s="246"/>
      <c r="K344" s="246"/>
      <c r="L344" s="251"/>
      <c r="M344" s="252"/>
      <c r="N344" s="253"/>
      <c r="O344" s="253"/>
      <c r="P344" s="253"/>
      <c r="Q344" s="253"/>
      <c r="R344" s="253"/>
      <c r="S344" s="253"/>
      <c r="T344" s="254"/>
      <c r="U344" s="14"/>
      <c r="V344" s="14"/>
      <c r="W344" s="14"/>
      <c r="X344" s="14"/>
      <c r="Y344" s="14"/>
      <c r="Z344" s="14"/>
      <c r="AA344" s="14"/>
      <c r="AB344" s="14"/>
      <c r="AC344" s="14"/>
      <c r="AD344" s="14"/>
      <c r="AE344" s="14"/>
      <c r="AT344" s="255" t="s">
        <v>189</v>
      </c>
      <c r="AU344" s="255" t="s">
        <v>83</v>
      </c>
      <c r="AV344" s="14" t="s">
        <v>181</v>
      </c>
      <c r="AW344" s="14" t="s">
        <v>35</v>
      </c>
      <c r="AX344" s="14" t="s">
        <v>81</v>
      </c>
      <c r="AY344" s="255" t="s">
        <v>175</v>
      </c>
    </row>
    <row r="345" spans="1:65" s="2" customFormat="1" ht="24.15" customHeight="1">
      <c r="A345" s="39"/>
      <c r="B345" s="40"/>
      <c r="C345" s="214" t="s">
        <v>612</v>
      </c>
      <c r="D345" s="214" t="s">
        <v>177</v>
      </c>
      <c r="E345" s="215" t="s">
        <v>613</v>
      </c>
      <c r="F345" s="216" t="s">
        <v>614</v>
      </c>
      <c r="G345" s="217" t="s">
        <v>342</v>
      </c>
      <c r="H345" s="218">
        <v>30.4</v>
      </c>
      <c r="I345" s="219"/>
      <c r="J345" s="220">
        <f>ROUND(I345*H345,2)</f>
        <v>0</v>
      </c>
      <c r="K345" s="221"/>
      <c r="L345" s="45"/>
      <c r="M345" s="222" t="s">
        <v>19</v>
      </c>
      <c r="N345" s="223" t="s">
        <v>44</v>
      </c>
      <c r="O345" s="85"/>
      <c r="P345" s="224">
        <f>O345*H345</f>
        <v>0</v>
      </c>
      <c r="Q345" s="224">
        <v>0.88535</v>
      </c>
      <c r="R345" s="224">
        <f>Q345*H345</f>
        <v>26.91464</v>
      </c>
      <c r="S345" s="224">
        <v>0</v>
      </c>
      <c r="T345" s="225">
        <f>S345*H345</f>
        <v>0</v>
      </c>
      <c r="U345" s="39"/>
      <c r="V345" s="39"/>
      <c r="W345" s="39"/>
      <c r="X345" s="39"/>
      <c r="Y345" s="39"/>
      <c r="Z345" s="39"/>
      <c r="AA345" s="39"/>
      <c r="AB345" s="39"/>
      <c r="AC345" s="39"/>
      <c r="AD345" s="39"/>
      <c r="AE345" s="39"/>
      <c r="AR345" s="226" t="s">
        <v>181</v>
      </c>
      <c r="AT345" s="226" t="s">
        <v>177</v>
      </c>
      <c r="AU345" s="226" t="s">
        <v>83</v>
      </c>
      <c r="AY345" s="18" t="s">
        <v>175</v>
      </c>
      <c r="BE345" s="227">
        <f>IF(N345="základní",J345,0)</f>
        <v>0</v>
      </c>
      <c r="BF345" s="227">
        <f>IF(N345="snížená",J345,0)</f>
        <v>0</v>
      </c>
      <c r="BG345" s="227">
        <f>IF(N345="zákl. přenesená",J345,0)</f>
        <v>0</v>
      </c>
      <c r="BH345" s="227">
        <f>IF(N345="sníž. přenesená",J345,0)</f>
        <v>0</v>
      </c>
      <c r="BI345" s="227">
        <f>IF(N345="nulová",J345,0)</f>
        <v>0</v>
      </c>
      <c r="BJ345" s="18" t="s">
        <v>81</v>
      </c>
      <c r="BK345" s="227">
        <f>ROUND(I345*H345,2)</f>
        <v>0</v>
      </c>
      <c r="BL345" s="18" t="s">
        <v>181</v>
      </c>
      <c r="BM345" s="226" t="s">
        <v>615</v>
      </c>
    </row>
    <row r="346" spans="1:47" s="2" customFormat="1" ht="12">
      <c r="A346" s="39"/>
      <c r="B346" s="40"/>
      <c r="C346" s="41"/>
      <c r="D346" s="228" t="s">
        <v>183</v>
      </c>
      <c r="E346" s="41"/>
      <c r="F346" s="229" t="s">
        <v>616</v>
      </c>
      <c r="G346" s="41"/>
      <c r="H346" s="41"/>
      <c r="I346" s="230"/>
      <c r="J346" s="41"/>
      <c r="K346" s="41"/>
      <c r="L346" s="45"/>
      <c r="M346" s="231"/>
      <c r="N346" s="232"/>
      <c r="O346" s="85"/>
      <c r="P346" s="85"/>
      <c r="Q346" s="85"/>
      <c r="R346" s="85"/>
      <c r="S346" s="85"/>
      <c r="T346" s="86"/>
      <c r="U346" s="39"/>
      <c r="V346" s="39"/>
      <c r="W346" s="39"/>
      <c r="X346" s="39"/>
      <c r="Y346" s="39"/>
      <c r="Z346" s="39"/>
      <c r="AA346" s="39"/>
      <c r="AB346" s="39"/>
      <c r="AC346" s="39"/>
      <c r="AD346" s="39"/>
      <c r="AE346" s="39"/>
      <c r="AT346" s="18" t="s">
        <v>183</v>
      </c>
      <c r="AU346" s="18" t="s">
        <v>83</v>
      </c>
    </row>
    <row r="347" spans="1:47" s="2" customFormat="1" ht="12">
      <c r="A347" s="39"/>
      <c r="B347" s="40"/>
      <c r="C347" s="41"/>
      <c r="D347" s="235" t="s">
        <v>203</v>
      </c>
      <c r="E347" s="41"/>
      <c r="F347" s="256" t="s">
        <v>617</v>
      </c>
      <c r="G347" s="41"/>
      <c r="H347" s="41"/>
      <c r="I347" s="230"/>
      <c r="J347" s="41"/>
      <c r="K347" s="41"/>
      <c r="L347" s="45"/>
      <c r="M347" s="231"/>
      <c r="N347" s="232"/>
      <c r="O347" s="85"/>
      <c r="P347" s="85"/>
      <c r="Q347" s="85"/>
      <c r="R347" s="85"/>
      <c r="S347" s="85"/>
      <c r="T347" s="86"/>
      <c r="U347" s="39"/>
      <c r="V347" s="39"/>
      <c r="W347" s="39"/>
      <c r="X347" s="39"/>
      <c r="Y347" s="39"/>
      <c r="Z347" s="39"/>
      <c r="AA347" s="39"/>
      <c r="AB347" s="39"/>
      <c r="AC347" s="39"/>
      <c r="AD347" s="39"/>
      <c r="AE347" s="39"/>
      <c r="AT347" s="18" t="s">
        <v>203</v>
      </c>
      <c r="AU347" s="18" t="s">
        <v>83</v>
      </c>
    </row>
    <row r="348" spans="1:51" s="15" customFormat="1" ht="12">
      <c r="A348" s="15"/>
      <c r="B348" s="257"/>
      <c r="C348" s="258"/>
      <c r="D348" s="235" t="s">
        <v>189</v>
      </c>
      <c r="E348" s="259" t="s">
        <v>19</v>
      </c>
      <c r="F348" s="260" t="s">
        <v>618</v>
      </c>
      <c r="G348" s="258"/>
      <c r="H348" s="259" t="s">
        <v>19</v>
      </c>
      <c r="I348" s="261"/>
      <c r="J348" s="258"/>
      <c r="K348" s="258"/>
      <c r="L348" s="262"/>
      <c r="M348" s="263"/>
      <c r="N348" s="264"/>
      <c r="O348" s="264"/>
      <c r="P348" s="264"/>
      <c r="Q348" s="264"/>
      <c r="R348" s="264"/>
      <c r="S348" s="264"/>
      <c r="T348" s="265"/>
      <c r="U348" s="15"/>
      <c r="V348" s="15"/>
      <c r="W348" s="15"/>
      <c r="X348" s="15"/>
      <c r="Y348" s="15"/>
      <c r="Z348" s="15"/>
      <c r="AA348" s="15"/>
      <c r="AB348" s="15"/>
      <c r="AC348" s="15"/>
      <c r="AD348" s="15"/>
      <c r="AE348" s="15"/>
      <c r="AT348" s="266" t="s">
        <v>189</v>
      </c>
      <c r="AU348" s="266" t="s">
        <v>83</v>
      </c>
      <c r="AV348" s="15" t="s">
        <v>81</v>
      </c>
      <c r="AW348" s="15" t="s">
        <v>35</v>
      </c>
      <c r="AX348" s="15" t="s">
        <v>73</v>
      </c>
      <c r="AY348" s="266" t="s">
        <v>175</v>
      </c>
    </row>
    <row r="349" spans="1:51" s="13" customFormat="1" ht="12">
      <c r="A349" s="13"/>
      <c r="B349" s="233"/>
      <c r="C349" s="234"/>
      <c r="D349" s="235" t="s">
        <v>189</v>
      </c>
      <c r="E349" s="236" t="s">
        <v>19</v>
      </c>
      <c r="F349" s="237" t="s">
        <v>619</v>
      </c>
      <c r="G349" s="234"/>
      <c r="H349" s="238">
        <v>30.4</v>
      </c>
      <c r="I349" s="239"/>
      <c r="J349" s="234"/>
      <c r="K349" s="234"/>
      <c r="L349" s="240"/>
      <c r="M349" s="241"/>
      <c r="N349" s="242"/>
      <c r="O349" s="242"/>
      <c r="P349" s="242"/>
      <c r="Q349" s="242"/>
      <c r="R349" s="242"/>
      <c r="S349" s="242"/>
      <c r="T349" s="243"/>
      <c r="U349" s="13"/>
      <c r="V349" s="13"/>
      <c r="W349" s="13"/>
      <c r="X349" s="13"/>
      <c r="Y349" s="13"/>
      <c r="Z349" s="13"/>
      <c r="AA349" s="13"/>
      <c r="AB349" s="13"/>
      <c r="AC349" s="13"/>
      <c r="AD349" s="13"/>
      <c r="AE349" s="13"/>
      <c r="AT349" s="244" t="s">
        <v>189</v>
      </c>
      <c r="AU349" s="244" t="s">
        <v>83</v>
      </c>
      <c r="AV349" s="13" t="s">
        <v>83</v>
      </c>
      <c r="AW349" s="13" t="s">
        <v>35</v>
      </c>
      <c r="AX349" s="13" t="s">
        <v>81</v>
      </c>
      <c r="AY349" s="244" t="s">
        <v>175</v>
      </c>
    </row>
    <row r="350" spans="1:65" s="2" customFormat="1" ht="16.5" customHeight="1">
      <c r="A350" s="39"/>
      <c r="B350" s="40"/>
      <c r="C350" s="267" t="s">
        <v>620</v>
      </c>
      <c r="D350" s="267" t="s">
        <v>307</v>
      </c>
      <c r="E350" s="268" t="s">
        <v>621</v>
      </c>
      <c r="F350" s="269" t="s">
        <v>622</v>
      </c>
      <c r="G350" s="270" t="s">
        <v>342</v>
      </c>
      <c r="H350" s="271">
        <v>25.452</v>
      </c>
      <c r="I350" s="272"/>
      <c r="J350" s="273">
        <f>ROUND(I350*H350,2)</f>
        <v>0</v>
      </c>
      <c r="K350" s="274"/>
      <c r="L350" s="275"/>
      <c r="M350" s="276" t="s">
        <v>19</v>
      </c>
      <c r="N350" s="277" t="s">
        <v>44</v>
      </c>
      <c r="O350" s="85"/>
      <c r="P350" s="224">
        <f>O350*H350</f>
        <v>0</v>
      </c>
      <c r="Q350" s="224">
        <v>0.6</v>
      </c>
      <c r="R350" s="224">
        <f>Q350*H350</f>
        <v>15.2712</v>
      </c>
      <c r="S350" s="224">
        <v>0</v>
      </c>
      <c r="T350" s="225">
        <f>S350*H350</f>
        <v>0</v>
      </c>
      <c r="U350" s="39"/>
      <c r="V350" s="39"/>
      <c r="W350" s="39"/>
      <c r="X350" s="39"/>
      <c r="Y350" s="39"/>
      <c r="Z350" s="39"/>
      <c r="AA350" s="39"/>
      <c r="AB350" s="39"/>
      <c r="AC350" s="39"/>
      <c r="AD350" s="39"/>
      <c r="AE350" s="39"/>
      <c r="AR350" s="226" t="s">
        <v>239</v>
      </c>
      <c r="AT350" s="226" t="s">
        <v>307</v>
      </c>
      <c r="AU350" s="226" t="s">
        <v>83</v>
      </c>
      <c r="AY350" s="18" t="s">
        <v>175</v>
      </c>
      <c r="BE350" s="227">
        <f>IF(N350="základní",J350,0)</f>
        <v>0</v>
      </c>
      <c r="BF350" s="227">
        <f>IF(N350="snížená",J350,0)</f>
        <v>0</v>
      </c>
      <c r="BG350" s="227">
        <f>IF(N350="zákl. přenesená",J350,0)</f>
        <v>0</v>
      </c>
      <c r="BH350" s="227">
        <f>IF(N350="sníž. přenesená",J350,0)</f>
        <v>0</v>
      </c>
      <c r="BI350" s="227">
        <f>IF(N350="nulová",J350,0)</f>
        <v>0</v>
      </c>
      <c r="BJ350" s="18" t="s">
        <v>81</v>
      </c>
      <c r="BK350" s="227">
        <f>ROUND(I350*H350,2)</f>
        <v>0</v>
      </c>
      <c r="BL350" s="18" t="s">
        <v>181</v>
      </c>
      <c r="BM350" s="226" t="s">
        <v>623</v>
      </c>
    </row>
    <row r="351" spans="1:51" s="13" customFormat="1" ht="12">
      <c r="A351" s="13"/>
      <c r="B351" s="233"/>
      <c r="C351" s="234"/>
      <c r="D351" s="235" t="s">
        <v>189</v>
      </c>
      <c r="E351" s="236" t="s">
        <v>19</v>
      </c>
      <c r="F351" s="237" t="s">
        <v>624</v>
      </c>
      <c r="G351" s="234"/>
      <c r="H351" s="238">
        <v>25.2</v>
      </c>
      <c r="I351" s="239"/>
      <c r="J351" s="234"/>
      <c r="K351" s="234"/>
      <c r="L351" s="240"/>
      <c r="M351" s="241"/>
      <c r="N351" s="242"/>
      <c r="O351" s="242"/>
      <c r="P351" s="242"/>
      <c r="Q351" s="242"/>
      <c r="R351" s="242"/>
      <c r="S351" s="242"/>
      <c r="T351" s="243"/>
      <c r="U351" s="13"/>
      <c r="V351" s="13"/>
      <c r="W351" s="13"/>
      <c r="X351" s="13"/>
      <c r="Y351" s="13"/>
      <c r="Z351" s="13"/>
      <c r="AA351" s="13"/>
      <c r="AB351" s="13"/>
      <c r="AC351" s="13"/>
      <c r="AD351" s="13"/>
      <c r="AE351" s="13"/>
      <c r="AT351" s="244" t="s">
        <v>189</v>
      </c>
      <c r="AU351" s="244" t="s">
        <v>83</v>
      </c>
      <c r="AV351" s="13" t="s">
        <v>83</v>
      </c>
      <c r="AW351" s="13" t="s">
        <v>35</v>
      </c>
      <c r="AX351" s="13" t="s">
        <v>81</v>
      </c>
      <c r="AY351" s="244" t="s">
        <v>175</v>
      </c>
    </row>
    <row r="352" spans="1:51" s="13" customFormat="1" ht="12">
      <c r="A352" s="13"/>
      <c r="B352" s="233"/>
      <c r="C352" s="234"/>
      <c r="D352" s="235" t="s">
        <v>189</v>
      </c>
      <c r="E352" s="234"/>
      <c r="F352" s="237" t="s">
        <v>625</v>
      </c>
      <c r="G352" s="234"/>
      <c r="H352" s="238">
        <v>25.452</v>
      </c>
      <c r="I352" s="239"/>
      <c r="J352" s="234"/>
      <c r="K352" s="234"/>
      <c r="L352" s="240"/>
      <c r="M352" s="241"/>
      <c r="N352" s="242"/>
      <c r="O352" s="242"/>
      <c r="P352" s="242"/>
      <c r="Q352" s="242"/>
      <c r="R352" s="242"/>
      <c r="S352" s="242"/>
      <c r="T352" s="243"/>
      <c r="U352" s="13"/>
      <c r="V352" s="13"/>
      <c r="W352" s="13"/>
      <c r="X352" s="13"/>
      <c r="Y352" s="13"/>
      <c r="Z352" s="13"/>
      <c r="AA352" s="13"/>
      <c r="AB352" s="13"/>
      <c r="AC352" s="13"/>
      <c r="AD352" s="13"/>
      <c r="AE352" s="13"/>
      <c r="AT352" s="244" t="s">
        <v>189</v>
      </c>
      <c r="AU352" s="244" t="s">
        <v>83</v>
      </c>
      <c r="AV352" s="13" t="s">
        <v>83</v>
      </c>
      <c r="AW352" s="13" t="s">
        <v>4</v>
      </c>
      <c r="AX352" s="13" t="s">
        <v>81</v>
      </c>
      <c r="AY352" s="244" t="s">
        <v>175</v>
      </c>
    </row>
    <row r="353" spans="1:65" s="2" customFormat="1" ht="16.5" customHeight="1">
      <c r="A353" s="39"/>
      <c r="B353" s="40"/>
      <c r="C353" s="267" t="s">
        <v>626</v>
      </c>
      <c r="D353" s="267" t="s">
        <v>307</v>
      </c>
      <c r="E353" s="268" t="s">
        <v>627</v>
      </c>
      <c r="F353" s="269" t="s">
        <v>628</v>
      </c>
      <c r="G353" s="270" t="s">
        <v>358</v>
      </c>
      <c r="H353" s="271">
        <v>4</v>
      </c>
      <c r="I353" s="272"/>
      <c r="J353" s="273">
        <f>ROUND(I353*H353,2)</f>
        <v>0</v>
      </c>
      <c r="K353" s="274"/>
      <c r="L353" s="275"/>
      <c r="M353" s="276" t="s">
        <v>19</v>
      </c>
      <c r="N353" s="277" t="s">
        <v>44</v>
      </c>
      <c r="O353" s="85"/>
      <c r="P353" s="224">
        <f>O353*H353</f>
        <v>0</v>
      </c>
      <c r="Q353" s="224">
        <v>1.38</v>
      </c>
      <c r="R353" s="224">
        <f>Q353*H353</f>
        <v>5.52</v>
      </c>
      <c r="S353" s="224">
        <v>0</v>
      </c>
      <c r="T353" s="225">
        <f>S353*H353</f>
        <v>0</v>
      </c>
      <c r="U353" s="39"/>
      <c r="V353" s="39"/>
      <c r="W353" s="39"/>
      <c r="X353" s="39"/>
      <c r="Y353" s="39"/>
      <c r="Z353" s="39"/>
      <c r="AA353" s="39"/>
      <c r="AB353" s="39"/>
      <c r="AC353" s="39"/>
      <c r="AD353" s="39"/>
      <c r="AE353" s="39"/>
      <c r="AR353" s="226" t="s">
        <v>239</v>
      </c>
      <c r="AT353" s="226" t="s">
        <v>307</v>
      </c>
      <c r="AU353" s="226" t="s">
        <v>83</v>
      </c>
      <c r="AY353" s="18" t="s">
        <v>175</v>
      </c>
      <c r="BE353" s="227">
        <f>IF(N353="základní",J353,0)</f>
        <v>0</v>
      </c>
      <c r="BF353" s="227">
        <f>IF(N353="snížená",J353,0)</f>
        <v>0</v>
      </c>
      <c r="BG353" s="227">
        <f>IF(N353="zákl. přenesená",J353,0)</f>
        <v>0</v>
      </c>
      <c r="BH353" s="227">
        <f>IF(N353="sníž. přenesená",J353,0)</f>
        <v>0</v>
      </c>
      <c r="BI353" s="227">
        <f>IF(N353="nulová",J353,0)</f>
        <v>0</v>
      </c>
      <c r="BJ353" s="18" t="s">
        <v>81</v>
      </c>
      <c r="BK353" s="227">
        <f>ROUND(I353*H353,2)</f>
        <v>0</v>
      </c>
      <c r="BL353" s="18" t="s">
        <v>181</v>
      </c>
      <c r="BM353" s="226" t="s">
        <v>629</v>
      </c>
    </row>
    <row r="354" spans="1:65" s="2" customFormat="1" ht="37.8" customHeight="1">
      <c r="A354" s="39"/>
      <c r="B354" s="40"/>
      <c r="C354" s="214" t="s">
        <v>630</v>
      </c>
      <c r="D354" s="214" t="s">
        <v>177</v>
      </c>
      <c r="E354" s="215" t="s">
        <v>631</v>
      </c>
      <c r="F354" s="216" t="s">
        <v>632</v>
      </c>
      <c r="G354" s="217" t="s">
        <v>342</v>
      </c>
      <c r="H354" s="218">
        <v>5</v>
      </c>
      <c r="I354" s="219"/>
      <c r="J354" s="220">
        <f>ROUND(I354*H354,2)</f>
        <v>0</v>
      </c>
      <c r="K354" s="221"/>
      <c r="L354" s="45"/>
      <c r="M354" s="222" t="s">
        <v>19</v>
      </c>
      <c r="N354" s="223" t="s">
        <v>44</v>
      </c>
      <c r="O354" s="85"/>
      <c r="P354" s="224">
        <f>O354*H354</f>
        <v>0</v>
      </c>
      <c r="Q354" s="224">
        <v>0</v>
      </c>
      <c r="R354" s="224">
        <f>Q354*H354</f>
        <v>0</v>
      </c>
      <c r="S354" s="224">
        <v>0</v>
      </c>
      <c r="T354" s="225">
        <f>S354*H354</f>
        <v>0</v>
      </c>
      <c r="U354" s="39"/>
      <c r="V354" s="39"/>
      <c r="W354" s="39"/>
      <c r="X354" s="39"/>
      <c r="Y354" s="39"/>
      <c r="Z354" s="39"/>
      <c r="AA354" s="39"/>
      <c r="AB354" s="39"/>
      <c r="AC354" s="39"/>
      <c r="AD354" s="39"/>
      <c r="AE354" s="39"/>
      <c r="AR354" s="226" t="s">
        <v>181</v>
      </c>
      <c r="AT354" s="226" t="s">
        <v>177</v>
      </c>
      <c r="AU354" s="226" t="s">
        <v>83</v>
      </c>
      <c r="AY354" s="18" t="s">
        <v>175</v>
      </c>
      <c r="BE354" s="227">
        <f>IF(N354="základní",J354,0)</f>
        <v>0</v>
      </c>
      <c r="BF354" s="227">
        <f>IF(N354="snížená",J354,0)</f>
        <v>0</v>
      </c>
      <c r="BG354" s="227">
        <f>IF(N354="zákl. přenesená",J354,0)</f>
        <v>0</v>
      </c>
      <c r="BH354" s="227">
        <f>IF(N354="sníž. přenesená",J354,0)</f>
        <v>0</v>
      </c>
      <c r="BI354" s="227">
        <f>IF(N354="nulová",J354,0)</f>
        <v>0</v>
      </c>
      <c r="BJ354" s="18" t="s">
        <v>81</v>
      </c>
      <c r="BK354" s="227">
        <f>ROUND(I354*H354,2)</f>
        <v>0</v>
      </c>
      <c r="BL354" s="18" t="s">
        <v>181</v>
      </c>
      <c r="BM354" s="226" t="s">
        <v>633</v>
      </c>
    </row>
    <row r="355" spans="1:47" s="2" customFormat="1" ht="12">
      <c r="A355" s="39"/>
      <c r="B355" s="40"/>
      <c r="C355" s="41"/>
      <c r="D355" s="228" t="s">
        <v>183</v>
      </c>
      <c r="E355" s="41"/>
      <c r="F355" s="229" t="s">
        <v>634</v>
      </c>
      <c r="G355" s="41"/>
      <c r="H355" s="41"/>
      <c r="I355" s="230"/>
      <c r="J355" s="41"/>
      <c r="K355" s="41"/>
      <c r="L355" s="45"/>
      <c r="M355" s="231"/>
      <c r="N355" s="232"/>
      <c r="O355" s="85"/>
      <c r="P355" s="85"/>
      <c r="Q355" s="85"/>
      <c r="R355" s="85"/>
      <c r="S355" s="85"/>
      <c r="T355" s="86"/>
      <c r="U355" s="39"/>
      <c r="V355" s="39"/>
      <c r="W355" s="39"/>
      <c r="X355" s="39"/>
      <c r="Y355" s="39"/>
      <c r="Z355" s="39"/>
      <c r="AA355" s="39"/>
      <c r="AB355" s="39"/>
      <c r="AC355" s="39"/>
      <c r="AD355" s="39"/>
      <c r="AE355" s="39"/>
      <c r="AT355" s="18" t="s">
        <v>183</v>
      </c>
      <c r="AU355" s="18" t="s">
        <v>83</v>
      </c>
    </row>
    <row r="356" spans="1:51" s="13" customFormat="1" ht="12">
      <c r="A356" s="13"/>
      <c r="B356" s="233"/>
      <c r="C356" s="234"/>
      <c r="D356" s="235" t="s">
        <v>189</v>
      </c>
      <c r="E356" s="236" t="s">
        <v>19</v>
      </c>
      <c r="F356" s="237" t="s">
        <v>635</v>
      </c>
      <c r="G356" s="234"/>
      <c r="H356" s="238">
        <v>5</v>
      </c>
      <c r="I356" s="239"/>
      <c r="J356" s="234"/>
      <c r="K356" s="234"/>
      <c r="L356" s="240"/>
      <c r="M356" s="241"/>
      <c r="N356" s="242"/>
      <c r="O356" s="242"/>
      <c r="P356" s="242"/>
      <c r="Q356" s="242"/>
      <c r="R356" s="242"/>
      <c r="S356" s="242"/>
      <c r="T356" s="243"/>
      <c r="U356" s="13"/>
      <c r="V356" s="13"/>
      <c r="W356" s="13"/>
      <c r="X356" s="13"/>
      <c r="Y356" s="13"/>
      <c r="Z356" s="13"/>
      <c r="AA356" s="13"/>
      <c r="AB356" s="13"/>
      <c r="AC356" s="13"/>
      <c r="AD356" s="13"/>
      <c r="AE356" s="13"/>
      <c r="AT356" s="244" t="s">
        <v>189</v>
      </c>
      <c r="AU356" s="244" t="s">
        <v>83</v>
      </c>
      <c r="AV356" s="13" t="s">
        <v>83</v>
      </c>
      <c r="AW356" s="13" t="s">
        <v>35</v>
      </c>
      <c r="AX356" s="13" t="s">
        <v>81</v>
      </c>
      <c r="AY356" s="244" t="s">
        <v>175</v>
      </c>
    </row>
    <row r="357" spans="1:65" s="2" customFormat="1" ht="62.7" customHeight="1">
      <c r="A357" s="39"/>
      <c r="B357" s="40"/>
      <c r="C357" s="214" t="s">
        <v>636</v>
      </c>
      <c r="D357" s="214" t="s">
        <v>177</v>
      </c>
      <c r="E357" s="215" t="s">
        <v>637</v>
      </c>
      <c r="F357" s="216" t="s">
        <v>638</v>
      </c>
      <c r="G357" s="217" t="s">
        <v>342</v>
      </c>
      <c r="H357" s="218">
        <v>29.36</v>
      </c>
      <c r="I357" s="219"/>
      <c r="J357" s="220">
        <f>ROUND(I357*H357,2)</f>
        <v>0</v>
      </c>
      <c r="K357" s="221"/>
      <c r="L357" s="45"/>
      <c r="M357" s="222" t="s">
        <v>19</v>
      </c>
      <c r="N357" s="223" t="s">
        <v>44</v>
      </c>
      <c r="O357" s="85"/>
      <c r="P357" s="224">
        <f>O357*H357</f>
        <v>0</v>
      </c>
      <c r="Q357" s="224">
        <v>0.00061</v>
      </c>
      <c r="R357" s="224">
        <f>Q357*H357</f>
        <v>0.017909599999999998</v>
      </c>
      <c r="S357" s="224">
        <v>0</v>
      </c>
      <c r="T357" s="225">
        <f>S357*H357</f>
        <v>0</v>
      </c>
      <c r="U357" s="39"/>
      <c r="V357" s="39"/>
      <c r="W357" s="39"/>
      <c r="X357" s="39"/>
      <c r="Y357" s="39"/>
      <c r="Z357" s="39"/>
      <c r="AA357" s="39"/>
      <c r="AB357" s="39"/>
      <c r="AC357" s="39"/>
      <c r="AD357" s="39"/>
      <c r="AE357" s="39"/>
      <c r="AR357" s="226" t="s">
        <v>181</v>
      </c>
      <c r="AT357" s="226" t="s">
        <v>177</v>
      </c>
      <c r="AU357" s="226" t="s">
        <v>83</v>
      </c>
      <c r="AY357" s="18" t="s">
        <v>175</v>
      </c>
      <c r="BE357" s="227">
        <f>IF(N357="základní",J357,0)</f>
        <v>0</v>
      </c>
      <c r="BF357" s="227">
        <f>IF(N357="snížená",J357,0)</f>
        <v>0</v>
      </c>
      <c r="BG357" s="227">
        <f>IF(N357="zákl. přenesená",J357,0)</f>
        <v>0</v>
      </c>
      <c r="BH357" s="227">
        <f>IF(N357="sníž. přenesená",J357,0)</f>
        <v>0</v>
      </c>
      <c r="BI357" s="227">
        <f>IF(N357="nulová",J357,0)</f>
        <v>0</v>
      </c>
      <c r="BJ357" s="18" t="s">
        <v>81</v>
      </c>
      <c r="BK357" s="227">
        <f>ROUND(I357*H357,2)</f>
        <v>0</v>
      </c>
      <c r="BL357" s="18" t="s">
        <v>181</v>
      </c>
      <c r="BM357" s="226" t="s">
        <v>639</v>
      </c>
    </row>
    <row r="358" spans="1:47" s="2" customFormat="1" ht="12">
      <c r="A358" s="39"/>
      <c r="B358" s="40"/>
      <c r="C358" s="41"/>
      <c r="D358" s="228" t="s">
        <v>183</v>
      </c>
      <c r="E358" s="41"/>
      <c r="F358" s="229" t="s">
        <v>640</v>
      </c>
      <c r="G358" s="41"/>
      <c r="H358" s="41"/>
      <c r="I358" s="230"/>
      <c r="J358" s="41"/>
      <c r="K358" s="41"/>
      <c r="L358" s="45"/>
      <c r="M358" s="231"/>
      <c r="N358" s="232"/>
      <c r="O358" s="85"/>
      <c r="P358" s="85"/>
      <c r="Q358" s="85"/>
      <c r="R358" s="85"/>
      <c r="S358" s="85"/>
      <c r="T358" s="86"/>
      <c r="U358" s="39"/>
      <c r="V358" s="39"/>
      <c r="W358" s="39"/>
      <c r="X358" s="39"/>
      <c r="Y358" s="39"/>
      <c r="Z358" s="39"/>
      <c r="AA358" s="39"/>
      <c r="AB358" s="39"/>
      <c r="AC358" s="39"/>
      <c r="AD358" s="39"/>
      <c r="AE358" s="39"/>
      <c r="AT358" s="18" t="s">
        <v>183</v>
      </c>
      <c r="AU358" s="18" t="s">
        <v>83</v>
      </c>
    </row>
    <row r="359" spans="1:51" s="13" customFormat="1" ht="12">
      <c r="A359" s="13"/>
      <c r="B359" s="233"/>
      <c r="C359" s="234"/>
      <c r="D359" s="235" t="s">
        <v>189</v>
      </c>
      <c r="E359" s="236" t="s">
        <v>19</v>
      </c>
      <c r="F359" s="237" t="s">
        <v>641</v>
      </c>
      <c r="G359" s="234"/>
      <c r="H359" s="238">
        <v>24.36</v>
      </c>
      <c r="I359" s="239"/>
      <c r="J359" s="234"/>
      <c r="K359" s="234"/>
      <c r="L359" s="240"/>
      <c r="M359" s="241"/>
      <c r="N359" s="242"/>
      <c r="O359" s="242"/>
      <c r="P359" s="242"/>
      <c r="Q359" s="242"/>
      <c r="R359" s="242"/>
      <c r="S359" s="242"/>
      <c r="T359" s="243"/>
      <c r="U359" s="13"/>
      <c r="V359" s="13"/>
      <c r="W359" s="13"/>
      <c r="X359" s="13"/>
      <c r="Y359" s="13"/>
      <c r="Z359" s="13"/>
      <c r="AA359" s="13"/>
      <c r="AB359" s="13"/>
      <c r="AC359" s="13"/>
      <c r="AD359" s="13"/>
      <c r="AE359" s="13"/>
      <c r="AT359" s="244" t="s">
        <v>189</v>
      </c>
      <c r="AU359" s="244" t="s">
        <v>83</v>
      </c>
      <c r="AV359" s="13" t="s">
        <v>83</v>
      </c>
      <c r="AW359" s="13" t="s">
        <v>35</v>
      </c>
      <c r="AX359" s="13" t="s">
        <v>73</v>
      </c>
      <c r="AY359" s="244" t="s">
        <v>175</v>
      </c>
    </row>
    <row r="360" spans="1:51" s="13" customFormat="1" ht="12">
      <c r="A360" s="13"/>
      <c r="B360" s="233"/>
      <c r="C360" s="234"/>
      <c r="D360" s="235" t="s">
        <v>189</v>
      </c>
      <c r="E360" s="236" t="s">
        <v>19</v>
      </c>
      <c r="F360" s="237" t="s">
        <v>642</v>
      </c>
      <c r="G360" s="234"/>
      <c r="H360" s="238">
        <v>5</v>
      </c>
      <c r="I360" s="239"/>
      <c r="J360" s="234"/>
      <c r="K360" s="234"/>
      <c r="L360" s="240"/>
      <c r="M360" s="241"/>
      <c r="N360" s="242"/>
      <c r="O360" s="242"/>
      <c r="P360" s="242"/>
      <c r="Q360" s="242"/>
      <c r="R360" s="242"/>
      <c r="S360" s="242"/>
      <c r="T360" s="243"/>
      <c r="U360" s="13"/>
      <c r="V360" s="13"/>
      <c r="W360" s="13"/>
      <c r="X360" s="13"/>
      <c r="Y360" s="13"/>
      <c r="Z360" s="13"/>
      <c r="AA360" s="13"/>
      <c r="AB360" s="13"/>
      <c r="AC360" s="13"/>
      <c r="AD360" s="13"/>
      <c r="AE360" s="13"/>
      <c r="AT360" s="244" t="s">
        <v>189</v>
      </c>
      <c r="AU360" s="244" t="s">
        <v>83</v>
      </c>
      <c r="AV360" s="13" t="s">
        <v>83</v>
      </c>
      <c r="AW360" s="13" t="s">
        <v>35</v>
      </c>
      <c r="AX360" s="13" t="s">
        <v>73</v>
      </c>
      <c r="AY360" s="244" t="s">
        <v>175</v>
      </c>
    </row>
    <row r="361" spans="1:51" s="14" customFormat="1" ht="12">
      <c r="A361" s="14"/>
      <c r="B361" s="245"/>
      <c r="C361" s="246"/>
      <c r="D361" s="235" t="s">
        <v>189</v>
      </c>
      <c r="E361" s="247" t="s">
        <v>19</v>
      </c>
      <c r="F361" s="248" t="s">
        <v>198</v>
      </c>
      <c r="G361" s="246"/>
      <c r="H361" s="249">
        <v>29.36</v>
      </c>
      <c r="I361" s="250"/>
      <c r="J361" s="246"/>
      <c r="K361" s="246"/>
      <c r="L361" s="251"/>
      <c r="M361" s="252"/>
      <c r="N361" s="253"/>
      <c r="O361" s="253"/>
      <c r="P361" s="253"/>
      <c r="Q361" s="253"/>
      <c r="R361" s="253"/>
      <c r="S361" s="253"/>
      <c r="T361" s="254"/>
      <c r="U361" s="14"/>
      <c r="V361" s="14"/>
      <c r="W361" s="14"/>
      <c r="X361" s="14"/>
      <c r="Y361" s="14"/>
      <c r="Z361" s="14"/>
      <c r="AA361" s="14"/>
      <c r="AB361" s="14"/>
      <c r="AC361" s="14"/>
      <c r="AD361" s="14"/>
      <c r="AE361" s="14"/>
      <c r="AT361" s="255" t="s">
        <v>189</v>
      </c>
      <c r="AU361" s="255" t="s">
        <v>83</v>
      </c>
      <c r="AV361" s="14" t="s">
        <v>181</v>
      </c>
      <c r="AW361" s="14" t="s">
        <v>35</v>
      </c>
      <c r="AX361" s="14" t="s">
        <v>81</v>
      </c>
      <c r="AY361" s="255" t="s">
        <v>175</v>
      </c>
    </row>
    <row r="362" spans="1:65" s="2" customFormat="1" ht="24.15" customHeight="1">
      <c r="A362" s="39"/>
      <c r="B362" s="40"/>
      <c r="C362" s="214" t="s">
        <v>643</v>
      </c>
      <c r="D362" s="214" t="s">
        <v>177</v>
      </c>
      <c r="E362" s="215" t="s">
        <v>644</v>
      </c>
      <c r="F362" s="216" t="s">
        <v>645</v>
      </c>
      <c r="G362" s="217" t="s">
        <v>342</v>
      </c>
      <c r="H362" s="218">
        <v>6.5</v>
      </c>
      <c r="I362" s="219"/>
      <c r="J362" s="220">
        <f>ROUND(I362*H362,2)</f>
        <v>0</v>
      </c>
      <c r="K362" s="221"/>
      <c r="L362" s="45"/>
      <c r="M362" s="222" t="s">
        <v>19</v>
      </c>
      <c r="N362" s="223" t="s">
        <v>44</v>
      </c>
      <c r="O362" s="85"/>
      <c r="P362" s="224">
        <f>O362*H362</f>
        <v>0</v>
      </c>
      <c r="Q362" s="224">
        <v>0.29221</v>
      </c>
      <c r="R362" s="224">
        <f>Q362*H362</f>
        <v>1.8993650000000002</v>
      </c>
      <c r="S362" s="224">
        <v>0</v>
      </c>
      <c r="T362" s="225">
        <f>S362*H362</f>
        <v>0</v>
      </c>
      <c r="U362" s="39"/>
      <c r="V362" s="39"/>
      <c r="W362" s="39"/>
      <c r="X362" s="39"/>
      <c r="Y362" s="39"/>
      <c r="Z362" s="39"/>
      <c r="AA362" s="39"/>
      <c r="AB362" s="39"/>
      <c r="AC362" s="39"/>
      <c r="AD362" s="39"/>
      <c r="AE362" s="39"/>
      <c r="AR362" s="226" t="s">
        <v>181</v>
      </c>
      <c r="AT362" s="226" t="s">
        <v>177</v>
      </c>
      <c r="AU362" s="226" t="s">
        <v>83</v>
      </c>
      <c r="AY362" s="18" t="s">
        <v>175</v>
      </c>
      <c r="BE362" s="227">
        <f>IF(N362="základní",J362,0)</f>
        <v>0</v>
      </c>
      <c r="BF362" s="227">
        <f>IF(N362="snížená",J362,0)</f>
        <v>0</v>
      </c>
      <c r="BG362" s="227">
        <f>IF(N362="zákl. přenesená",J362,0)</f>
        <v>0</v>
      </c>
      <c r="BH362" s="227">
        <f>IF(N362="sníž. přenesená",J362,0)</f>
        <v>0</v>
      </c>
      <c r="BI362" s="227">
        <f>IF(N362="nulová",J362,0)</f>
        <v>0</v>
      </c>
      <c r="BJ362" s="18" t="s">
        <v>81</v>
      </c>
      <c r="BK362" s="227">
        <f>ROUND(I362*H362,2)</f>
        <v>0</v>
      </c>
      <c r="BL362" s="18" t="s">
        <v>181</v>
      </c>
      <c r="BM362" s="226" t="s">
        <v>646</v>
      </c>
    </row>
    <row r="363" spans="1:47" s="2" customFormat="1" ht="12">
      <c r="A363" s="39"/>
      <c r="B363" s="40"/>
      <c r="C363" s="41"/>
      <c r="D363" s="228" t="s">
        <v>183</v>
      </c>
      <c r="E363" s="41"/>
      <c r="F363" s="229" t="s">
        <v>647</v>
      </c>
      <c r="G363" s="41"/>
      <c r="H363" s="41"/>
      <c r="I363" s="230"/>
      <c r="J363" s="41"/>
      <c r="K363" s="41"/>
      <c r="L363" s="45"/>
      <c r="M363" s="231"/>
      <c r="N363" s="232"/>
      <c r="O363" s="85"/>
      <c r="P363" s="85"/>
      <c r="Q363" s="85"/>
      <c r="R363" s="85"/>
      <c r="S363" s="85"/>
      <c r="T363" s="86"/>
      <c r="U363" s="39"/>
      <c r="V363" s="39"/>
      <c r="W363" s="39"/>
      <c r="X363" s="39"/>
      <c r="Y363" s="39"/>
      <c r="Z363" s="39"/>
      <c r="AA363" s="39"/>
      <c r="AB363" s="39"/>
      <c r="AC363" s="39"/>
      <c r="AD363" s="39"/>
      <c r="AE363" s="39"/>
      <c r="AT363" s="18" t="s">
        <v>183</v>
      </c>
      <c r="AU363" s="18" t="s">
        <v>83</v>
      </c>
    </row>
    <row r="364" spans="1:47" s="2" customFormat="1" ht="12">
      <c r="A364" s="39"/>
      <c r="B364" s="40"/>
      <c r="C364" s="41"/>
      <c r="D364" s="235" t="s">
        <v>203</v>
      </c>
      <c r="E364" s="41"/>
      <c r="F364" s="256" t="s">
        <v>648</v>
      </c>
      <c r="G364" s="41"/>
      <c r="H364" s="41"/>
      <c r="I364" s="230"/>
      <c r="J364" s="41"/>
      <c r="K364" s="41"/>
      <c r="L364" s="45"/>
      <c r="M364" s="231"/>
      <c r="N364" s="232"/>
      <c r="O364" s="85"/>
      <c r="P364" s="85"/>
      <c r="Q364" s="85"/>
      <c r="R364" s="85"/>
      <c r="S364" s="85"/>
      <c r="T364" s="86"/>
      <c r="U364" s="39"/>
      <c r="V364" s="39"/>
      <c r="W364" s="39"/>
      <c r="X364" s="39"/>
      <c r="Y364" s="39"/>
      <c r="Z364" s="39"/>
      <c r="AA364" s="39"/>
      <c r="AB364" s="39"/>
      <c r="AC364" s="39"/>
      <c r="AD364" s="39"/>
      <c r="AE364" s="39"/>
      <c r="AT364" s="18" t="s">
        <v>203</v>
      </c>
      <c r="AU364" s="18" t="s">
        <v>83</v>
      </c>
    </row>
    <row r="365" spans="1:65" s="2" customFormat="1" ht="24.15" customHeight="1">
      <c r="A365" s="39"/>
      <c r="B365" s="40"/>
      <c r="C365" s="267" t="s">
        <v>649</v>
      </c>
      <c r="D365" s="267" t="s">
        <v>307</v>
      </c>
      <c r="E365" s="268" t="s">
        <v>650</v>
      </c>
      <c r="F365" s="269" t="s">
        <v>651</v>
      </c>
      <c r="G365" s="270" t="s">
        <v>342</v>
      </c>
      <c r="H365" s="271">
        <v>5.5</v>
      </c>
      <c r="I365" s="272"/>
      <c r="J365" s="273">
        <f>ROUND(I365*H365,2)</f>
        <v>0</v>
      </c>
      <c r="K365" s="274"/>
      <c r="L365" s="275"/>
      <c r="M365" s="276" t="s">
        <v>19</v>
      </c>
      <c r="N365" s="277" t="s">
        <v>44</v>
      </c>
      <c r="O365" s="85"/>
      <c r="P365" s="224">
        <f>O365*H365</f>
        <v>0</v>
      </c>
      <c r="Q365" s="224">
        <v>0.072</v>
      </c>
      <c r="R365" s="224">
        <f>Q365*H365</f>
        <v>0.39599999999999996</v>
      </c>
      <c r="S365" s="224">
        <v>0</v>
      </c>
      <c r="T365" s="225">
        <f>S365*H365</f>
        <v>0</v>
      </c>
      <c r="U365" s="39"/>
      <c r="V365" s="39"/>
      <c r="W365" s="39"/>
      <c r="X365" s="39"/>
      <c r="Y365" s="39"/>
      <c r="Z365" s="39"/>
      <c r="AA365" s="39"/>
      <c r="AB365" s="39"/>
      <c r="AC365" s="39"/>
      <c r="AD365" s="39"/>
      <c r="AE365" s="39"/>
      <c r="AR365" s="226" t="s">
        <v>239</v>
      </c>
      <c r="AT365" s="226" t="s">
        <v>307</v>
      </c>
      <c r="AU365" s="226" t="s">
        <v>83</v>
      </c>
      <c r="AY365" s="18" t="s">
        <v>175</v>
      </c>
      <c r="BE365" s="227">
        <f>IF(N365="základní",J365,0)</f>
        <v>0</v>
      </c>
      <c r="BF365" s="227">
        <f>IF(N365="snížená",J365,0)</f>
        <v>0</v>
      </c>
      <c r="BG365" s="227">
        <f>IF(N365="zákl. přenesená",J365,0)</f>
        <v>0</v>
      </c>
      <c r="BH365" s="227">
        <f>IF(N365="sníž. přenesená",J365,0)</f>
        <v>0</v>
      </c>
      <c r="BI365" s="227">
        <f>IF(N365="nulová",J365,0)</f>
        <v>0</v>
      </c>
      <c r="BJ365" s="18" t="s">
        <v>81</v>
      </c>
      <c r="BK365" s="227">
        <f>ROUND(I365*H365,2)</f>
        <v>0</v>
      </c>
      <c r="BL365" s="18" t="s">
        <v>181</v>
      </c>
      <c r="BM365" s="226" t="s">
        <v>652</v>
      </c>
    </row>
    <row r="366" spans="1:65" s="2" customFormat="1" ht="24.15" customHeight="1">
      <c r="A366" s="39"/>
      <c r="B366" s="40"/>
      <c r="C366" s="267" t="s">
        <v>653</v>
      </c>
      <c r="D366" s="267" t="s">
        <v>307</v>
      </c>
      <c r="E366" s="268" t="s">
        <v>654</v>
      </c>
      <c r="F366" s="269" t="s">
        <v>655</v>
      </c>
      <c r="G366" s="270" t="s">
        <v>358</v>
      </c>
      <c r="H366" s="271">
        <v>1</v>
      </c>
      <c r="I366" s="272"/>
      <c r="J366" s="273">
        <f>ROUND(I366*H366,2)</f>
        <v>0</v>
      </c>
      <c r="K366" s="274"/>
      <c r="L366" s="275"/>
      <c r="M366" s="276" t="s">
        <v>19</v>
      </c>
      <c r="N366" s="277" t="s">
        <v>44</v>
      </c>
      <c r="O366" s="85"/>
      <c r="P366" s="224">
        <f>O366*H366</f>
        <v>0</v>
      </c>
      <c r="Q366" s="224">
        <v>0</v>
      </c>
      <c r="R366" s="224">
        <f>Q366*H366</f>
        <v>0</v>
      </c>
      <c r="S366" s="224">
        <v>0</v>
      </c>
      <c r="T366" s="225">
        <f>S366*H366</f>
        <v>0</v>
      </c>
      <c r="U366" s="39"/>
      <c r="V366" s="39"/>
      <c r="W366" s="39"/>
      <c r="X366" s="39"/>
      <c r="Y366" s="39"/>
      <c r="Z366" s="39"/>
      <c r="AA366" s="39"/>
      <c r="AB366" s="39"/>
      <c r="AC366" s="39"/>
      <c r="AD366" s="39"/>
      <c r="AE366" s="39"/>
      <c r="AR366" s="226" t="s">
        <v>239</v>
      </c>
      <c r="AT366" s="226" t="s">
        <v>307</v>
      </c>
      <c r="AU366" s="226" t="s">
        <v>83</v>
      </c>
      <c r="AY366" s="18" t="s">
        <v>175</v>
      </c>
      <c r="BE366" s="227">
        <f>IF(N366="základní",J366,0)</f>
        <v>0</v>
      </c>
      <c r="BF366" s="227">
        <f>IF(N366="snížená",J366,0)</f>
        <v>0</v>
      </c>
      <c r="BG366" s="227">
        <f>IF(N366="zákl. přenesená",J366,0)</f>
        <v>0</v>
      </c>
      <c r="BH366" s="227">
        <f>IF(N366="sníž. přenesená",J366,0)</f>
        <v>0</v>
      </c>
      <c r="BI366" s="227">
        <f>IF(N366="nulová",J366,0)</f>
        <v>0</v>
      </c>
      <c r="BJ366" s="18" t="s">
        <v>81</v>
      </c>
      <c r="BK366" s="227">
        <f>ROUND(I366*H366,2)</f>
        <v>0</v>
      </c>
      <c r="BL366" s="18" t="s">
        <v>181</v>
      </c>
      <c r="BM366" s="226" t="s">
        <v>656</v>
      </c>
    </row>
    <row r="367" spans="1:65" s="2" customFormat="1" ht="24.15" customHeight="1">
      <c r="A367" s="39"/>
      <c r="B367" s="40"/>
      <c r="C367" s="267" t="s">
        <v>657</v>
      </c>
      <c r="D367" s="267" t="s">
        <v>307</v>
      </c>
      <c r="E367" s="268" t="s">
        <v>658</v>
      </c>
      <c r="F367" s="269" t="s">
        <v>659</v>
      </c>
      <c r="G367" s="270" t="s">
        <v>358</v>
      </c>
      <c r="H367" s="271">
        <v>1</v>
      </c>
      <c r="I367" s="272"/>
      <c r="J367" s="273">
        <f>ROUND(I367*H367,2)</f>
        <v>0</v>
      </c>
      <c r="K367" s="274"/>
      <c r="L367" s="275"/>
      <c r="M367" s="276" t="s">
        <v>19</v>
      </c>
      <c r="N367" s="277" t="s">
        <v>44</v>
      </c>
      <c r="O367" s="85"/>
      <c r="P367" s="224">
        <f>O367*H367</f>
        <v>0</v>
      </c>
      <c r="Q367" s="224">
        <v>0.00135</v>
      </c>
      <c r="R367" s="224">
        <f>Q367*H367</f>
        <v>0.00135</v>
      </c>
      <c r="S367" s="224">
        <v>0</v>
      </c>
      <c r="T367" s="225">
        <f>S367*H367</f>
        <v>0</v>
      </c>
      <c r="U367" s="39"/>
      <c r="V367" s="39"/>
      <c r="W367" s="39"/>
      <c r="X367" s="39"/>
      <c r="Y367" s="39"/>
      <c r="Z367" s="39"/>
      <c r="AA367" s="39"/>
      <c r="AB367" s="39"/>
      <c r="AC367" s="39"/>
      <c r="AD367" s="39"/>
      <c r="AE367" s="39"/>
      <c r="AR367" s="226" t="s">
        <v>239</v>
      </c>
      <c r="AT367" s="226" t="s">
        <v>307</v>
      </c>
      <c r="AU367" s="226" t="s">
        <v>83</v>
      </c>
      <c r="AY367" s="18" t="s">
        <v>175</v>
      </c>
      <c r="BE367" s="227">
        <f>IF(N367="základní",J367,0)</f>
        <v>0</v>
      </c>
      <c r="BF367" s="227">
        <f>IF(N367="snížená",J367,0)</f>
        <v>0</v>
      </c>
      <c r="BG367" s="227">
        <f>IF(N367="zákl. přenesená",J367,0)</f>
        <v>0</v>
      </c>
      <c r="BH367" s="227">
        <f>IF(N367="sníž. přenesená",J367,0)</f>
        <v>0</v>
      </c>
      <c r="BI367" s="227">
        <f>IF(N367="nulová",J367,0)</f>
        <v>0</v>
      </c>
      <c r="BJ367" s="18" t="s">
        <v>81</v>
      </c>
      <c r="BK367" s="227">
        <f>ROUND(I367*H367,2)</f>
        <v>0</v>
      </c>
      <c r="BL367" s="18" t="s">
        <v>181</v>
      </c>
      <c r="BM367" s="226" t="s">
        <v>660</v>
      </c>
    </row>
    <row r="368" spans="1:65" s="2" customFormat="1" ht="24.15" customHeight="1">
      <c r="A368" s="39"/>
      <c r="B368" s="40"/>
      <c r="C368" s="267" t="s">
        <v>661</v>
      </c>
      <c r="D368" s="267" t="s">
        <v>307</v>
      </c>
      <c r="E368" s="268" t="s">
        <v>662</v>
      </c>
      <c r="F368" s="269" t="s">
        <v>663</v>
      </c>
      <c r="G368" s="270" t="s">
        <v>358</v>
      </c>
      <c r="H368" s="271">
        <v>1</v>
      </c>
      <c r="I368" s="272"/>
      <c r="J368" s="273">
        <f>ROUND(I368*H368,2)</f>
        <v>0</v>
      </c>
      <c r="K368" s="274"/>
      <c r="L368" s="275"/>
      <c r="M368" s="276" t="s">
        <v>19</v>
      </c>
      <c r="N368" s="277" t="s">
        <v>44</v>
      </c>
      <c r="O368" s="85"/>
      <c r="P368" s="224">
        <f>O368*H368</f>
        <v>0</v>
      </c>
      <c r="Q368" s="224">
        <v>0.0315</v>
      </c>
      <c r="R368" s="224">
        <f>Q368*H368</f>
        <v>0.0315</v>
      </c>
      <c r="S368" s="224">
        <v>0</v>
      </c>
      <c r="T368" s="225">
        <f>S368*H368</f>
        <v>0</v>
      </c>
      <c r="U368" s="39"/>
      <c r="V368" s="39"/>
      <c r="W368" s="39"/>
      <c r="X368" s="39"/>
      <c r="Y368" s="39"/>
      <c r="Z368" s="39"/>
      <c r="AA368" s="39"/>
      <c r="AB368" s="39"/>
      <c r="AC368" s="39"/>
      <c r="AD368" s="39"/>
      <c r="AE368" s="39"/>
      <c r="AR368" s="226" t="s">
        <v>239</v>
      </c>
      <c r="AT368" s="226" t="s">
        <v>307</v>
      </c>
      <c r="AU368" s="226" t="s">
        <v>83</v>
      </c>
      <c r="AY368" s="18" t="s">
        <v>175</v>
      </c>
      <c r="BE368" s="227">
        <f>IF(N368="základní",J368,0)</f>
        <v>0</v>
      </c>
      <c r="BF368" s="227">
        <f>IF(N368="snížená",J368,0)</f>
        <v>0</v>
      </c>
      <c r="BG368" s="227">
        <f>IF(N368="zákl. přenesená",J368,0)</f>
        <v>0</v>
      </c>
      <c r="BH368" s="227">
        <f>IF(N368="sníž. přenesená",J368,0)</f>
        <v>0</v>
      </c>
      <c r="BI368" s="227">
        <f>IF(N368="nulová",J368,0)</f>
        <v>0</v>
      </c>
      <c r="BJ368" s="18" t="s">
        <v>81</v>
      </c>
      <c r="BK368" s="227">
        <f>ROUND(I368*H368,2)</f>
        <v>0</v>
      </c>
      <c r="BL368" s="18" t="s">
        <v>181</v>
      </c>
      <c r="BM368" s="226" t="s">
        <v>664</v>
      </c>
    </row>
    <row r="369" spans="1:65" s="2" customFormat="1" ht="90" customHeight="1">
      <c r="A369" s="39"/>
      <c r="B369" s="40"/>
      <c r="C369" s="214" t="s">
        <v>665</v>
      </c>
      <c r="D369" s="214" t="s">
        <v>177</v>
      </c>
      <c r="E369" s="215" t="s">
        <v>666</v>
      </c>
      <c r="F369" s="216" t="s">
        <v>667</v>
      </c>
      <c r="G369" s="217" t="s">
        <v>342</v>
      </c>
      <c r="H369" s="218">
        <v>35</v>
      </c>
      <c r="I369" s="219"/>
      <c r="J369" s="220">
        <f>ROUND(I369*H369,2)</f>
        <v>0</v>
      </c>
      <c r="K369" s="221"/>
      <c r="L369" s="45"/>
      <c r="M369" s="222" t="s">
        <v>19</v>
      </c>
      <c r="N369" s="223" t="s">
        <v>44</v>
      </c>
      <c r="O369" s="85"/>
      <c r="P369" s="224">
        <f>O369*H369</f>
        <v>0</v>
      </c>
      <c r="Q369" s="224">
        <v>0</v>
      </c>
      <c r="R369" s="224">
        <f>Q369*H369</f>
        <v>0</v>
      </c>
      <c r="S369" s="224">
        <v>0.324</v>
      </c>
      <c r="T369" s="225">
        <f>S369*H369</f>
        <v>11.34</v>
      </c>
      <c r="U369" s="39"/>
      <c r="V369" s="39"/>
      <c r="W369" s="39"/>
      <c r="X369" s="39"/>
      <c r="Y369" s="39"/>
      <c r="Z369" s="39"/>
      <c r="AA369" s="39"/>
      <c r="AB369" s="39"/>
      <c r="AC369" s="39"/>
      <c r="AD369" s="39"/>
      <c r="AE369" s="39"/>
      <c r="AR369" s="226" t="s">
        <v>181</v>
      </c>
      <c r="AT369" s="226" t="s">
        <v>177</v>
      </c>
      <c r="AU369" s="226" t="s">
        <v>83</v>
      </c>
      <c r="AY369" s="18" t="s">
        <v>175</v>
      </c>
      <c r="BE369" s="227">
        <f>IF(N369="základní",J369,0)</f>
        <v>0</v>
      </c>
      <c r="BF369" s="227">
        <f>IF(N369="snížená",J369,0)</f>
        <v>0</v>
      </c>
      <c r="BG369" s="227">
        <f>IF(N369="zákl. přenesená",J369,0)</f>
        <v>0</v>
      </c>
      <c r="BH369" s="227">
        <f>IF(N369="sníž. přenesená",J369,0)</f>
        <v>0</v>
      </c>
      <c r="BI369" s="227">
        <f>IF(N369="nulová",J369,0)</f>
        <v>0</v>
      </c>
      <c r="BJ369" s="18" t="s">
        <v>81</v>
      </c>
      <c r="BK369" s="227">
        <f>ROUND(I369*H369,2)</f>
        <v>0</v>
      </c>
      <c r="BL369" s="18" t="s">
        <v>181</v>
      </c>
      <c r="BM369" s="226" t="s">
        <v>668</v>
      </c>
    </row>
    <row r="370" spans="1:47" s="2" customFormat="1" ht="12">
      <c r="A370" s="39"/>
      <c r="B370" s="40"/>
      <c r="C370" s="41"/>
      <c r="D370" s="228" t="s">
        <v>183</v>
      </c>
      <c r="E370" s="41"/>
      <c r="F370" s="229" t="s">
        <v>669</v>
      </c>
      <c r="G370" s="41"/>
      <c r="H370" s="41"/>
      <c r="I370" s="230"/>
      <c r="J370" s="41"/>
      <c r="K370" s="41"/>
      <c r="L370" s="45"/>
      <c r="M370" s="231"/>
      <c r="N370" s="232"/>
      <c r="O370" s="85"/>
      <c r="P370" s="85"/>
      <c r="Q370" s="85"/>
      <c r="R370" s="85"/>
      <c r="S370" s="85"/>
      <c r="T370" s="86"/>
      <c r="U370" s="39"/>
      <c r="V370" s="39"/>
      <c r="W370" s="39"/>
      <c r="X370" s="39"/>
      <c r="Y370" s="39"/>
      <c r="Z370" s="39"/>
      <c r="AA370" s="39"/>
      <c r="AB370" s="39"/>
      <c r="AC370" s="39"/>
      <c r="AD370" s="39"/>
      <c r="AE370" s="39"/>
      <c r="AT370" s="18" t="s">
        <v>183</v>
      </c>
      <c r="AU370" s="18" t="s">
        <v>83</v>
      </c>
    </row>
    <row r="371" spans="1:51" s="13" customFormat="1" ht="12">
      <c r="A371" s="13"/>
      <c r="B371" s="233"/>
      <c r="C371" s="234"/>
      <c r="D371" s="235" t="s">
        <v>189</v>
      </c>
      <c r="E371" s="236" t="s">
        <v>19</v>
      </c>
      <c r="F371" s="237" t="s">
        <v>670</v>
      </c>
      <c r="G371" s="234"/>
      <c r="H371" s="238">
        <v>15</v>
      </c>
      <c r="I371" s="239"/>
      <c r="J371" s="234"/>
      <c r="K371" s="234"/>
      <c r="L371" s="240"/>
      <c r="M371" s="241"/>
      <c r="N371" s="242"/>
      <c r="O371" s="242"/>
      <c r="P371" s="242"/>
      <c r="Q371" s="242"/>
      <c r="R371" s="242"/>
      <c r="S371" s="242"/>
      <c r="T371" s="243"/>
      <c r="U371" s="13"/>
      <c r="V371" s="13"/>
      <c r="W371" s="13"/>
      <c r="X371" s="13"/>
      <c r="Y371" s="13"/>
      <c r="Z371" s="13"/>
      <c r="AA371" s="13"/>
      <c r="AB371" s="13"/>
      <c r="AC371" s="13"/>
      <c r="AD371" s="13"/>
      <c r="AE371" s="13"/>
      <c r="AT371" s="244" t="s">
        <v>189</v>
      </c>
      <c r="AU371" s="244" t="s">
        <v>83</v>
      </c>
      <c r="AV371" s="13" t="s">
        <v>83</v>
      </c>
      <c r="AW371" s="13" t="s">
        <v>35</v>
      </c>
      <c r="AX371" s="13" t="s">
        <v>73</v>
      </c>
      <c r="AY371" s="244" t="s">
        <v>175</v>
      </c>
    </row>
    <row r="372" spans="1:51" s="13" customFormat="1" ht="12">
      <c r="A372" s="13"/>
      <c r="B372" s="233"/>
      <c r="C372" s="234"/>
      <c r="D372" s="235" t="s">
        <v>189</v>
      </c>
      <c r="E372" s="236" t="s">
        <v>19</v>
      </c>
      <c r="F372" s="237" t="s">
        <v>671</v>
      </c>
      <c r="G372" s="234"/>
      <c r="H372" s="238">
        <v>20</v>
      </c>
      <c r="I372" s="239"/>
      <c r="J372" s="234"/>
      <c r="K372" s="234"/>
      <c r="L372" s="240"/>
      <c r="M372" s="241"/>
      <c r="N372" s="242"/>
      <c r="O372" s="242"/>
      <c r="P372" s="242"/>
      <c r="Q372" s="242"/>
      <c r="R372" s="242"/>
      <c r="S372" s="242"/>
      <c r="T372" s="243"/>
      <c r="U372" s="13"/>
      <c r="V372" s="13"/>
      <c r="W372" s="13"/>
      <c r="X372" s="13"/>
      <c r="Y372" s="13"/>
      <c r="Z372" s="13"/>
      <c r="AA372" s="13"/>
      <c r="AB372" s="13"/>
      <c r="AC372" s="13"/>
      <c r="AD372" s="13"/>
      <c r="AE372" s="13"/>
      <c r="AT372" s="244" t="s">
        <v>189</v>
      </c>
      <c r="AU372" s="244" t="s">
        <v>83</v>
      </c>
      <c r="AV372" s="13" t="s">
        <v>83</v>
      </c>
      <c r="AW372" s="13" t="s">
        <v>35</v>
      </c>
      <c r="AX372" s="13" t="s">
        <v>73</v>
      </c>
      <c r="AY372" s="244" t="s">
        <v>175</v>
      </c>
    </row>
    <row r="373" spans="1:51" s="14" customFormat="1" ht="12">
      <c r="A373" s="14"/>
      <c r="B373" s="245"/>
      <c r="C373" s="246"/>
      <c r="D373" s="235" t="s">
        <v>189</v>
      </c>
      <c r="E373" s="247" t="s">
        <v>19</v>
      </c>
      <c r="F373" s="248" t="s">
        <v>198</v>
      </c>
      <c r="G373" s="246"/>
      <c r="H373" s="249">
        <v>35</v>
      </c>
      <c r="I373" s="250"/>
      <c r="J373" s="246"/>
      <c r="K373" s="246"/>
      <c r="L373" s="251"/>
      <c r="M373" s="252"/>
      <c r="N373" s="253"/>
      <c r="O373" s="253"/>
      <c r="P373" s="253"/>
      <c r="Q373" s="253"/>
      <c r="R373" s="253"/>
      <c r="S373" s="253"/>
      <c r="T373" s="254"/>
      <c r="U373" s="14"/>
      <c r="V373" s="14"/>
      <c r="W373" s="14"/>
      <c r="X373" s="14"/>
      <c r="Y373" s="14"/>
      <c r="Z373" s="14"/>
      <c r="AA373" s="14"/>
      <c r="AB373" s="14"/>
      <c r="AC373" s="14"/>
      <c r="AD373" s="14"/>
      <c r="AE373" s="14"/>
      <c r="AT373" s="255" t="s">
        <v>189</v>
      </c>
      <c r="AU373" s="255" t="s">
        <v>83</v>
      </c>
      <c r="AV373" s="14" t="s">
        <v>181</v>
      </c>
      <c r="AW373" s="14" t="s">
        <v>35</v>
      </c>
      <c r="AX373" s="14" t="s">
        <v>81</v>
      </c>
      <c r="AY373" s="255" t="s">
        <v>175</v>
      </c>
    </row>
    <row r="374" spans="1:65" s="2" customFormat="1" ht="55.5" customHeight="1">
      <c r="A374" s="39"/>
      <c r="B374" s="40"/>
      <c r="C374" s="214" t="s">
        <v>672</v>
      </c>
      <c r="D374" s="214" t="s">
        <v>177</v>
      </c>
      <c r="E374" s="215" t="s">
        <v>673</v>
      </c>
      <c r="F374" s="216" t="s">
        <v>674</v>
      </c>
      <c r="G374" s="217" t="s">
        <v>358</v>
      </c>
      <c r="H374" s="218">
        <v>1</v>
      </c>
      <c r="I374" s="219"/>
      <c r="J374" s="220">
        <f>ROUND(I374*H374,2)</f>
        <v>0</v>
      </c>
      <c r="K374" s="221"/>
      <c r="L374" s="45"/>
      <c r="M374" s="222" t="s">
        <v>19</v>
      </c>
      <c r="N374" s="223" t="s">
        <v>44</v>
      </c>
      <c r="O374" s="85"/>
      <c r="P374" s="224">
        <f>O374*H374</f>
        <v>0</v>
      </c>
      <c r="Q374" s="224">
        <v>0</v>
      </c>
      <c r="R374" s="224">
        <f>Q374*H374</f>
        <v>0</v>
      </c>
      <c r="S374" s="224">
        <v>0.082</v>
      </c>
      <c r="T374" s="225">
        <f>S374*H374</f>
        <v>0.082</v>
      </c>
      <c r="U374" s="39"/>
      <c r="V374" s="39"/>
      <c r="W374" s="39"/>
      <c r="X374" s="39"/>
      <c r="Y374" s="39"/>
      <c r="Z374" s="39"/>
      <c r="AA374" s="39"/>
      <c r="AB374" s="39"/>
      <c r="AC374" s="39"/>
      <c r="AD374" s="39"/>
      <c r="AE374" s="39"/>
      <c r="AR374" s="226" t="s">
        <v>181</v>
      </c>
      <c r="AT374" s="226" t="s">
        <v>177</v>
      </c>
      <c r="AU374" s="226" t="s">
        <v>83</v>
      </c>
      <c r="AY374" s="18" t="s">
        <v>175</v>
      </c>
      <c r="BE374" s="227">
        <f>IF(N374="základní",J374,0)</f>
        <v>0</v>
      </c>
      <c r="BF374" s="227">
        <f>IF(N374="snížená",J374,0)</f>
        <v>0</v>
      </c>
      <c r="BG374" s="227">
        <f>IF(N374="zákl. přenesená",J374,0)</f>
        <v>0</v>
      </c>
      <c r="BH374" s="227">
        <f>IF(N374="sníž. přenesená",J374,0)</f>
        <v>0</v>
      </c>
      <c r="BI374" s="227">
        <f>IF(N374="nulová",J374,0)</f>
        <v>0</v>
      </c>
      <c r="BJ374" s="18" t="s">
        <v>81</v>
      </c>
      <c r="BK374" s="227">
        <f>ROUND(I374*H374,2)</f>
        <v>0</v>
      </c>
      <c r="BL374" s="18" t="s">
        <v>181</v>
      </c>
      <c r="BM374" s="226" t="s">
        <v>675</v>
      </c>
    </row>
    <row r="375" spans="1:47" s="2" customFormat="1" ht="12">
      <c r="A375" s="39"/>
      <c r="B375" s="40"/>
      <c r="C375" s="41"/>
      <c r="D375" s="228" t="s">
        <v>183</v>
      </c>
      <c r="E375" s="41"/>
      <c r="F375" s="229" t="s">
        <v>676</v>
      </c>
      <c r="G375" s="41"/>
      <c r="H375" s="41"/>
      <c r="I375" s="230"/>
      <c r="J375" s="41"/>
      <c r="K375" s="41"/>
      <c r="L375" s="45"/>
      <c r="M375" s="231"/>
      <c r="N375" s="232"/>
      <c r="O375" s="85"/>
      <c r="P375" s="85"/>
      <c r="Q375" s="85"/>
      <c r="R375" s="85"/>
      <c r="S375" s="85"/>
      <c r="T375" s="86"/>
      <c r="U375" s="39"/>
      <c r="V375" s="39"/>
      <c r="W375" s="39"/>
      <c r="X375" s="39"/>
      <c r="Y375" s="39"/>
      <c r="Z375" s="39"/>
      <c r="AA375" s="39"/>
      <c r="AB375" s="39"/>
      <c r="AC375" s="39"/>
      <c r="AD375" s="39"/>
      <c r="AE375" s="39"/>
      <c r="AT375" s="18" t="s">
        <v>183</v>
      </c>
      <c r="AU375" s="18" t="s">
        <v>83</v>
      </c>
    </row>
    <row r="376" spans="1:47" s="2" customFormat="1" ht="12">
      <c r="A376" s="39"/>
      <c r="B376" s="40"/>
      <c r="C376" s="41"/>
      <c r="D376" s="235" t="s">
        <v>203</v>
      </c>
      <c r="E376" s="41"/>
      <c r="F376" s="256" t="s">
        <v>677</v>
      </c>
      <c r="G376" s="41"/>
      <c r="H376" s="41"/>
      <c r="I376" s="230"/>
      <c r="J376" s="41"/>
      <c r="K376" s="41"/>
      <c r="L376" s="45"/>
      <c r="M376" s="231"/>
      <c r="N376" s="232"/>
      <c r="O376" s="85"/>
      <c r="P376" s="85"/>
      <c r="Q376" s="85"/>
      <c r="R376" s="85"/>
      <c r="S376" s="85"/>
      <c r="T376" s="86"/>
      <c r="U376" s="39"/>
      <c r="V376" s="39"/>
      <c r="W376" s="39"/>
      <c r="X376" s="39"/>
      <c r="Y376" s="39"/>
      <c r="Z376" s="39"/>
      <c r="AA376" s="39"/>
      <c r="AB376" s="39"/>
      <c r="AC376" s="39"/>
      <c r="AD376" s="39"/>
      <c r="AE376" s="39"/>
      <c r="AT376" s="18" t="s">
        <v>203</v>
      </c>
      <c r="AU376" s="18" t="s">
        <v>83</v>
      </c>
    </row>
    <row r="377" spans="1:65" s="2" customFormat="1" ht="55.5" customHeight="1">
      <c r="A377" s="39"/>
      <c r="B377" s="40"/>
      <c r="C377" s="214" t="s">
        <v>678</v>
      </c>
      <c r="D377" s="214" t="s">
        <v>177</v>
      </c>
      <c r="E377" s="215" t="s">
        <v>679</v>
      </c>
      <c r="F377" s="216" t="s">
        <v>680</v>
      </c>
      <c r="G377" s="217" t="s">
        <v>342</v>
      </c>
      <c r="H377" s="218">
        <v>5</v>
      </c>
      <c r="I377" s="219"/>
      <c r="J377" s="220">
        <f>ROUND(I377*H377,2)</f>
        <v>0</v>
      </c>
      <c r="K377" s="221"/>
      <c r="L377" s="45"/>
      <c r="M377" s="222" t="s">
        <v>19</v>
      </c>
      <c r="N377" s="223" t="s">
        <v>44</v>
      </c>
      <c r="O377" s="85"/>
      <c r="P377" s="224">
        <f>O377*H377</f>
        <v>0</v>
      </c>
      <c r="Q377" s="224">
        <v>0</v>
      </c>
      <c r="R377" s="224">
        <f>Q377*H377</f>
        <v>0</v>
      </c>
      <c r="S377" s="224">
        <v>0.98</v>
      </c>
      <c r="T377" s="225">
        <f>S377*H377</f>
        <v>4.9</v>
      </c>
      <c r="U377" s="39"/>
      <c r="V377" s="39"/>
      <c r="W377" s="39"/>
      <c r="X377" s="39"/>
      <c r="Y377" s="39"/>
      <c r="Z377" s="39"/>
      <c r="AA377" s="39"/>
      <c r="AB377" s="39"/>
      <c r="AC377" s="39"/>
      <c r="AD377" s="39"/>
      <c r="AE377" s="39"/>
      <c r="AR377" s="226" t="s">
        <v>181</v>
      </c>
      <c r="AT377" s="226" t="s">
        <v>177</v>
      </c>
      <c r="AU377" s="226" t="s">
        <v>83</v>
      </c>
      <c r="AY377" s="18" t="s">
        <v>175</v>
      </c>
      <c r="BE377" s="227">
        <f>IF(N377="základní",J377,0)</f>
        <v>0</v>
      </c>
      <c r="BF377" s="227">
        <f>IF(N377="snížená",J377,0)</f>
        <v>0</v>
      </c>
      <c r="BG377" s="227">
        <f>IF(N377="zákl. přenesená",J377,0)</f>
        <v>0</v>
      </c>
      <c r="BH377" s="227">
        <f>IF(N377="sníž. přenesená",J377,0)</f>
        <v>0</v>
      </c>
      <c r="BI377" s="227">
        <f>IF(N377="nulová",J377,0)</f>
        <v>0</v>
      </c>
      <c r="BJ377" s="18" t="s">
        <v>81</v>
      </c>
      <c r="BK377" s="227">
        <f>ROUND(I377*H377,2)</f>
        <v>0</v>
      </c>
      <c r="BL377" s="18" t="s">
        <v>181</v>
      </c>
      <c r="BM377" s="226" t="s">
        <v>681</v>
      </c>
    </row>
    <row r="378" spans="1:47" s="2" customFormat="1" ht="12">
      <c r="A378" s="39"/>
      <c r="B378" s="40"/>
      <c r="C378" s="41"/>
      <c r="D378" s="228" t="s">
        <v>183</v>
      </c>
      <c r="E378" s="41"/>
      <c r="F378" s="229" t="s">
        <v>682</v>
      </c>
      <c r="G378" s="41"/>
      <c r="H378" s="41"/>
      <c r="I378" s="230"/>
      <c r="J378" s="41"/>
      <c r="K378" s="41"/>
      <c r="L378" s="45"/>
      <c r="M378" s="231"/>
      <c r="N378" s="232"/>
      <c r="O378" s="85"/>
      <c r="P378" s="85"/>
      <c r="Q378" s="85"/>
      <c r="R378" s="85"/>
      <c r="S378" s="85"/>
      <c r="T378" s="86"/>
      <c r="U378" s="39"/>
      <c r="V378" s="39"/>
      <c r="W378" s="39"/>
      <c r="X378" s="39"/>
      <c r="Y378" s="39"/>
      <c r="Z378" s="39"/>
      <c r="AA378" s="39"/>
      <c r="AB378" s="39"/>
      <c r="AC378" s="39"/>
      <c r="AD378" s="39"/>
      <c r="AE378" s="39"/>
      <c r="AT378" s="18" t="s">
        <v>183</v>
      </c>
      <c r="AU378" s="18" t="s">
        <v>83</v>
      </c>
    </row>
    <row r="379" spans="1:47" s="2" customFormat="1" ht="12">
      <c r="A379" s="39"/>
      <c r="B379" s="40"/>
      <c r="C379" s="41"/>
      <c r="D379" s="235" t="s">
        <v>203</v>
      </c>
      <c r="E379" s="41"/>
      <c r="F379" s="256" t="s">
        <v>683</v>
      </c>
      <c r="G379" s="41"/>
      <c r="H379" s="41"/>
      <c r="I379" s="230"/>
      <c r="J379" s="41"/>
      <c r="K379" s="41"/>
      <c r="L379" s="45"/>
      <c r="M379" s="231"/>
      <c r="N379" s="232"/>
      <c r="O379" s="85"/>
      <c r="P379" s="85"/>
      <c r="Q379" s="85"/>
      <c r="R379" s="85"/>
      <c r="S379" s="85"/>
      <c r="T379" s="86"/>
      <c r="U379" s="39"/>
      <c r="V379" s="39"/>
      <c r="W379" s="39"/>
      <c r="X379" s="39"/>
      <c r="Y379" s="39"/>
      <c r="Z379" s="39"/>
      <c r="AA379" s="39"/>
      <c r="AB379" s="39"/>
      <c r="AC379" s="39"/>
      <c r="AD379" s="39"/>
      <c r="AE379" s="39"/>
      <c r="AT379" s="18" t="s">
        <v>203</v>
      </c>
      <c r="AU379" s="18" t="s">
        <v>83</v>
      </c>
    </row>
    <row r="380" spans="1:63" s="12" customFormat="1" ht="22.8" customHeight="1">
      <c r="A380" s="12"/>
      <c r="B380" s="198"/>
      <c r="C380" s="199"/>
      <c r="D380" s="200" t="s">
        <v>72</v>
      </c>
      <c r="E380" s="212" t="s">
        <v>684</v>
      </c>
      <c r="F380" s="212" t="s">
        <v>685</v>
      </c>
      <c r="G380" s="199"/>
      <c r="H380" s="199"/>
      <c r="I380" s="202"/>
      <c r="J380" s="213">
        <f>BK380</f>
        <v>0</v>
      </c>
      <c r="K380" s="199"/>
      <c r="L380" s="204"/>
      <c r="M380" s="205"/>
      <c r="N380" s="206"/>
      <c r="O380" s="206"/>
      <c r="P380" s="207">
        <f>SUM(P381:P396)</f>
        <v>0</v>
      </c>
      <c r="Q380" s="206"/>
      <c r="R380" s="207">
        <f>SUM(R381:R396)</f>
        <v>0</v>
      </c>
      <c r="S380" s="206"/>
      <c r="T380" s="208">
        <f>SUM(T381:T396)</f>
        <v>0</v>
      </c>
      <c r="U380" s="12"/>
      <c r="V380" s="12"/>
      <c r="W380" s="12"/>
      <c r="X380" s="12"/>
      <c r="Y380" s="12"/>
      <c r="Z380" s="12"/>
      <c r="AA380" s="12"/>
      <c r="AB380" s="12"/>
      <c r="AC380" s="12"/>
      <c r="AD380" s="12"/>
      <c r="AE380" s="12"/>
      <c r="AR380" s="209" t="s">
        <v>81</v>
      </c>
      <c r="AT380" s="210" t="s">
        <v>72</v>
      </c>
      <c r="AU380" s="210" t="s">
        <v>81</v>
      </c>
      <c r="AY380" s="209" t="s">
        <v>175</v>
      </c>
      <c r="BK380" s="211">
        <f>SUM(BK381:BK396)</f>
        <v>0</v>
      </c>
    </row>
    <row r="381" spans="1:65" s="2" customFormat="1" ht="37.8" customHeight="1">
      <c r="A381" s="39"/>
      <c r="B381" s="40"/>
      <c r="C381" s="214" t="s">
        <v>686</v>
      </c>
      <c r="D381" s="214" t="s">
        <v>177</v>
      </c>
      <c r="E381" s="215" t="s">
        <v>687</v>
      </c>
      <c r="F381" s="216" t="s">
        <v>688</v>
      </c>
      <c r="G381" s="217" t="s">
        <v>281</v>
      </c>
      <c r="H381" s="218">
        <v>28.728</v>
      </c>
      <c r="I381" s="219"/>
      <c r="J381" s="220">
        <f>ROUND(I381*H381,2)</f>
        <v>0</v>
      </c>
      <c r="K381" s="221"/>
      <c r="L381" s="45"/>
      <c r="M381" s="222" t="s">
        <v>19</v>
      </c>
      <c r="N381" s="223" t="s">
        <v>44</v>
      </c>
      <c r="O381" s="85"/>
      <c r="P381" s="224">
        <f>O381*H381</f>
        <v>0</v>
      </c>
      <c r="Q381" s="224">
        <v>0</v>
      </c>
      <c r="R381" s="224">
        <f>Q381*H381</f>
        <v>0</v>
      </c>
      <c r="S381" s="224">
        <v>0</v>
      </c>
      <c r="T381" s="225">
        <f>S381*H381</f>
        <v>0</v>
      </c>
      <c r="U381" s="39"/>
      <c r="V381" s="39"/>
      <c r="W381" s="39"/>
      <c r="X381" s="39"/>
      <c r="Y381" s="39"/>
      <c r="Z381" s="39"/>
      <c r="AA381" s="39"/>
      <c r="AB381" s="39"/>
      <c r="AC381" s="39"/>
      <c r="AD381" s="39"/>
      <c r="AE381" s="39"/>
      <c r="AR381" s="226" t="s">
        <v>181</v>
      </c>
      <c r="AT381" s="226" t="s">
        <v>177</v>
      </c>
      <c r="AU381" s="226" t="s">
        <v>83</v>
      </c>
      <c r="AY381" s="18" t="s">
        <v>175</v>
      </c>
      <c r="BE381" s="227">
        <f>IF(N381="základní",J381,0)</f>
        <v>0</v>
      </c>
      <c r="BF381" s="227">
        <f>IF(N381="snížená",J381,0)</f>
        <v>0</v>
      </c>
      <c r="BG381" s="227">
        <f>IF(N381="zákl. přenesená",J381,0)</f>
        <v>0</v>
      </c>
      <c r="BH381" s="227">
        <f>IF(N381="sníž. přenesená",J381,0)</f>
        <v>0</v>
      </c>
      <c r="BI381" s="227">
        <f>IF(N381="nulová",J381,0)</f>
        <v>0</v>
      </c>
      <c r="BJ381" s="18" t="s">
        <v>81</v>
      </c>
      <c r="BK381" s="227">
        <f>ROUND(I381*H381,2)</f>
        <v>0</v>
      </c>
      <c r="BL381" s="18" t="s">
        <v>181</v>
      </c>
      <c r="BM381" s="226" t="s">
        <v>689</v>
      </c>
    </row>
    <row r="382" spans="1:47" s="2" customFormat="1" ht="12">
      <c r="A382" s="39"/>
      <c r="B382" s="40"/>
      <c r="C382" s="41"/>
      <c r="D382" s="228" t="s">
        <v>183</v>
      </c>
      <c r="E382" s="41"/>
      <c r="F382" s="229" t="s">
        <v>690</v>
      </c>
      <c r="G382" s="41"/>
      <c r="H382" s="41"/>
      <c r="I382" s="230"/>
      <c r="J382" s="41"/>
      <c r="K382" s="41"/>
      <c r="L382" s="45"/>
      <c r="M382" s="231"/>
      <c r="N382" s="232"/>
      <c r="O382" s="85"/>
      <c r="P382" s="85"/>
      <c r="Q382" s="85"/>
      <c r="R382" s="85"/>
      <c r="S382" s="85"/>
      <c r="T382" s="86"/>
      <c r="U382" s="39"/>
      <c r="V382" s="39"/>
      <c r="W382" s="39"/>
      <c r="X382" s="39"/>
      <c r="Y382" s="39"/>
      <c r="Z382" s="39"/>
      <c r="AA382" s="39"/>
      <c r="AB382" s="39"/>
      <c r="AC382" s="39"/>
      <c r="AD382" s="39"/>
      <c r="AE382" s="39"/>
      <c r="AT382" s="18" t="s">
        <v>183</v>
      </c>
      <c r="AU382" s="18" t="s">
        <v>83</v>
      </c>
    </row>
    <row r="383" spans="1:65" s="2" customFormat="1" ht="24.15" customHeight="1">
      <c r="A383" s="39"/>
      <c r="B383" s="40"/>
      <c r="C383" s="214" t="s">
        <v>691</v>
      </c>
      <c r="D383" s="214" t="s">
        <v>177</v>
      </c>
      <c r="E383" s="215" t="s">
        <v>692</v>
      </c>
      <c r="F383" s="216" t="s">
        <v>693</v>
      </c>
      <c r="G383" s="217" t="s">
        <v>281</v>
      </c>
      <c r="H383" s="218">
        <v>861.84</v>
      </c>
      <c r="I383" s="219"/>
      <c r="J383" s="220">
        <f>ROUND(I383*H383,2)</f>
        <v>0</v>
      </c>
      <c r="K383" s="221"/>
      <c r="L383" s="45"/>
      <c r="M383" s="222" t="s">
        <v>19</v>
      </c>
      <c r="N383" s="223" t="s">
        <v>44</v>
      </c>
      <c r="O383" s="85"/>
      <c r="P383" s="224">
        <f>O383*H383</f>
        <v>0</v>
      </c>
      <c r="Q383" s="224">
        <v>0</v>
      </c>
      <c r="R383" s="224">
        <f>Q383*H383</f>
        <v>0</v>
      </c>
      <c r="S383" s="224">
        <v>0</v>
      </c>
      <c r="T383" s="225">
        <f>S383*H383</f>
        <v>0</v>
      </c>
      <c r="U383" s="39"/>
      <c r="V383" s="39"/>
      <c r="W383" s="39"/>
      <c r="X383" s="39"/>
      <c r="Y383" s="39"/>
      <c r="Z383" s="39"/>
      <c r="AA383" s="39"/>
      <c r="AB383" s="39"/>
      <c r="AC383" s="39"/>
      <c r="AD383" s="39"/>
      <c r="AE383" s="39"/>
      <c r="AR383" s="226" t="s">
        <v>181</v>
      </c>
      <c r="AT383" s="226" t="s">
        <v>177</v>
      </c>
      <c r="AU383" s="226" t="s">
        <v>83</v>
      </c>
      <c r="AY383" s="18" t="s">
        <v>175</v>
      </c>
      <c r="BE383" s="227">
        <f>IF(N383="základní",J383,0)</f>
        <v>0</v>
      </c>
      <c r="BF383" s="227">
        <f>IF(N383="snížená",J383,0)</f>
        <v>0</v>
      </c>
      <c r="BG383" s="227">
        <f>IF(N383="zákl. přenesená",J383,0)</f>
        <v>0</v>
      </c>
      <c r="BH383" s="227">
        <f>IF(N383="sníž. přenesená",J383,0)</f>
        <v>0</v>
      </c>
      <c r="BI383" s="227">
        <f>IF(N383="nulová",J383,0)</f>
        <v>0</v>
      </c>
      <c r="BJ383" s="18" t="s">
        <v>81</v>
      </c>
      <c r="BK383" s="227">
        <f>ROUND(I383*H383,2)</f>
        <v>0</v>
      </c>
      <c r="BL383" s="18" t="s">
        <v>181</v>
      </c>
      <c r="BM383" s="226" t="s">
        <v>694</v>
      </c>
    </row>
    <row r="384" spans="1:47" s="2" customFormat="1" ht="12">
      <c r="A384" s="39"/>
      <c r="B384" s="40"/>
      <c r="C384" s="41"/>
      <c r="D384" s="228" t="s">
        <v>183</v>
      </c>
      <c r="E384" s="41"/>
      <c r="F384" s="229" t="s">
        <v>695</v>
      </c>
      <c r="G384" s="41"/>
      <c r="H384" s="41"/>
      <c r="I384" s="230"/>
      <c r="J384" s="41"/>
      <c r="K384" s="41"/>
      <c r="L384" s="45"/>
      <c r="M384" s="231"/>
      <c r="N384" s="232"/>
      <c r="O384" s="85"/>
      <c r="P384" s="85"/>
      <c r="Q384" s="85"/>
      <c r="R384" s="85"/>
      <c r="S384" s="85"/>
      <c r="T384" s="86"/>
      <c r="U384" s="39"/>
      <c r="V384" s="39"/>
      <c r="W384" s="39"/>
      <c r="X384" s="39"/>
      <c r="Y384" s="39"/>
      <c r="Z384" s="39"/>
      <c r="AA384" s="39"/>
      <c r="AB384" s="39"/>
      <c r="AC384" s="39"/>
      <c r="AD384" s="39"/>
      <c r="AE384" s="39"/>
      <c r="AT384" s="18" t="s">
        <v>183</v>
      </c>
      <c r="AU384" s="18" t="s">
        <v>83</v>
      </c>
    </row>
    <row r="385" spans="1:51" s="13" customFormat="1" ht="12">
      <c r="A385" s="13"/>
      <c r="B385" s="233"/>
      <c r="C385" s="234"/>
      <c r="D385" s="235" t="s">
        <v>189</v>
      </c>
      <c r="E385" s="236" t="s">
        <v>19</v>
      </c>
      <c r="F385" s="237" t="s">
        <v>696</v>
      </c>
      <c r="G385" s="234"/>
      <c r="H385" s="238">
        <v>861.84</v>
      </c>
      <c r="I385" s="239"/>
      <c r="J385" s="234"/>
      <c r="K385" s="234"/>
      <c r="L385" s="240"/>
      <c r="M385" s="241"/>
      <c r="N385" s="242"/>
      <c r="O385" s="242"/>
      <c r="P385" s="242"/>
      <c r="Q385" s="242"/>
      <c r="R385" s="242"/>
      <c r="S385" s="242"/>
      <c r="T385" s="243"/>
      <c r="U385" s="13"/>
      <c r="V385" s="13"/>
      <c r="W385" s="13"/>
      <c r="X385" s="13"/>
      <c r="Y385" s="13"/>
      <c r="Z385" s="13"/>
      <c r="AA385" s="13"/>
      <c r="AB385" s="13"/>
      <c r="AC385" s="13"/>
      <c r="AD385" s="13"/>
      <c r="AE385" s="13"/>
      <c r="AT385" s="244" t="s">
        <v>189</v>
      </c>
      <c r="AU385" s="244" t="s">
        <v>83</v>
      </c>
      <c r="AV385" s="13" t="s">
        <v>83</v>
      </c>
      <c r="AW385" s="13" t="s">
        <v>35</v>
      </c>
      <c r="AX385" s="13" t="s">
        <v>81</v>
      </c>
      <c r="AY385" s="244" t="s">
        <v>175</v>
      </c>
    </row>
    <row r="386" spans="1:65" s="2" customFormat="1" ht="44.25" customHeight="1">
      <c r="A386" s="39"/>
      <c r="B386" s="40"/>
      <c r="C386" s="214" t="s">
        <v>697</v>
      </c>
      <c r="D386" s="214" t="s">
        <v>177</v>
      </c>
      <c r="E386" s="215" t="s">
        <v>698</v>
      </c>
      <c r="F386" s="216" t="s">
        <v>699</v>
      </c>
      <c r="G386" s="217" t="s">
        <v>281</v>
      </c>
      <c r="H386" s="218">
        <v>4.9</v>
      </c>
      <c r="I386" s="219"/>
      <c r="J386" s="220">
        <f>ROUND(I386*H386,2)</f>
        <v>0</v>
      </c>
      <c r="K386" s="221"/>
      <c r="L386" s="45"/>
      <c r="M386" s="222" t="s">
        <v>19</v>
      </c>
      <c r="N386" s="223" t="s">
        <v>44</v>
      </c>
      <c r="O386" s="85"/>
      <c r="P386" s="224">
        <f>O386*H386</f>
        <v>0</v>
      </c>
      <c r="Q386" s="224">
        <v>0</v>
      </c>
      <c r="R386" s="224">
        <f>Q386*H386</f>
        <v>0</v>
      </c>
      <c r="S386" s="224">
        <v>0</v>
      </c>
      <c r="T386" s="225">
        <f>S386*H386</f>
        <v>0</v>
      </c>
      <c r="U386" s="39"/>
      <c r="V386" s="39"/>
      <c r="W386" s="39"/>
      <c r="X386" s="39"/>
      <c r="Y386" s="39"/>
      <c r="Z386" s="39"/>
      <c r="AA386" s="39"/>
      <c r="AB386" s="39"/>
      <c r="AC386" s="39"/>
      <c r="AD386" s="39"/>
      <c r="AE386" s="39"/>
      <c r="AR386" s="226" t="s">
        <v>181</v>
      </c>
      <c r="AT386" s="226" t="s">
        <v>177</v>
      </c>
      <c r="AU386" s="226" t="s">
        <v>83</v>
      </c>
      <c r="AY386" s="18" t="s">
        <v>175</v>
      </c>
      <c r="BE386" s="227">
        <f>IF(N386="základní",J386,0)</f>
        <v>0</v>
      </c>
      <c r="BF386" s="227">
        <f>IF(N386="snížená",J386,0)</f>
        <v>0</v>
      </c>
      <c r="BG386" s="227">
        <f>IF(N386="zákl. přenesená",J386,0)</f>
        <v>0</v>
      </c>
      <c r="BH386" s="227">
        <f>IF(N386="sníž. přenesená",J386,0)</f>
        <v>0</v>
      </c>
      <c r="BI386" s="227">
        <f>IF(N386="nulová",J386,0)</f>
        <v>0</v>
      </c>
      <c r="BJ386" s="18" t="s">
        <v>81</v>
      </c>
      <c r="BK386" s="227">
        <f>ROUND(I386*H386,2)</f>
        <v>0</v>
      </c>
      <c r="BL386" s="18" t="s">
        <v>181</v>
      </c>
      <c r="BM386" s="226" t="s">
        <v>700</v>
      </c>
    </row>
    <row r="387" spans="1:47" s="2" customFormat="1" ht="12">
      <c r="A387" s="39"/>
      <c r="B387" s="40"/>
      <c r="C387" s="41"/>
      <c r="D387" s="228" t="s">
        <v>183</v>
      </c>
      <c r="E387" s="41"/>
      <c r="F387" s="229" t="s">
        <v>701</v>
      </c>
      <c r="G387" s="41"/>
      <c r="H387" s="41"/>
      <c r="I387" s="230"/>
      <c r="J387" s="41"/>
      <c r="K387" s="41"/>
      <c r="L387" s="45"/>
      <c r="M387" s="231"/>
      <c r="N387" s="232"/>
      <c r="O387" s="85"/>
      <c r="P387" s="85"/>
      <c r="Q387" s="85"/>
      <c r="R387" s="85"/>
      <c r="S387" s="85"/>
      <c r="T387" s="86"/>
      <c r="U387" s="39"/>
      <c r="V387" s="39"/>
      <c r="W387" s="39"/>
      <c r="X387" s="39"/>
      <c r="Y387" s="39"/>
      <c r="Z387" s="39"/>
      <c r="AA387" s="39"/>
      <c r="AB387" s="39"/>
      <c r="AC387" s="39"/>
      <c r="AD387" s="39"/>
      <c r="AE387" s="39"/>
      <c r="AT387" s="18" t="s">
        <v>183</v>
      </c>
      <c r="AU387" s="18" t="s">
        <v>83</v>
      </c>
    </row>
    <row r="388" spans="1:51" s="13" customFormat="1" ht="12">
      <c r="A388" s="13"/>
      <c r="B388" s="233"/>
      <c r="C388" s="234"/>
      <c r="D388" s="235" t="s">
        <v>189</v>
      </c>
      <c r="E388" s="236" t="s">
        <v>19</v>
      </c>
      <c r="F388" s="237" t="s">
        <v>702</v>
      </c>
      <c r="G388" s="234"/>
      <c r="H388" s="238">
        <v>4.9</v>
      </c>
      <c r="I388" s="239"/>
      <c r="J388" s="234"/>
      <c r="K388" s="234"/>
      <c r="L388" s="240"/>
      <c r="M388" s="241"/>
      <c r="N388" s="242"/>
      <c r="O388" s="242"/>
      <c r="P388" s="242"/>
      <c r="Q388" s="242"/>
      <c r="R388" s="242"/>
      <c r="S388" s="242"/>
      <c r="T388" s="243"/>
      <c r="U388" s="13"/>
      <c r="V388" s="13"/>
      <c r="W388" s="13"/>
      <c r="X388" s="13"/>
      <c r="Y388" s="13"/>
      <c r="Z388" s="13"/>
      <c r="AA388" s="13"/>
      <c r="AB388" s="13"/>
      <c r="AC388" s="13"/>
      <c r="AD388" s="13"/>
      <c r="AE388" s="13"/>
      <c r="AT388" s="244" t="s">
        <v>189</v>
      </c>
      <c r="AU388" s="244" t="s">
        <v>83</v>
      </c>
      <c r="AV388" s="13" t="s">
        <v>83</v>
      </c>
      <c r="AW388" s="13" t="s">
        <v>35</v>
      </c>
      <c r="AX388" s="13" t="s">
        <v>81</v>
      </c>
      <c r="AY388" s="244" t="s">
        <v>175</v>
      </c>
    </row>
    <row r="389" spans="1:65" s="2" customFormat="1" ht="44.25" customHeight="1">
      <c r="A389" s="39"/>
      <c r="B389" s="40"/>
      <c r="C389" s="214" t="s">
        <v>703</v>
      </c>
      <c r="D389" s="214" t="s">
        <v>177</v>
      </c>
      <c r="E389" s="215" t="s">
        <v>704</v>
      </c>
      <c r="F389" s="216" t="s">
        <v>280</v>
      </c>
      <c r="G389" s="217" t="s">
        <v>281</v>
      </c>
      <c r="H389" s="218">
        <v>19.26</v>
      </c>
      <c r="I389" s="219"/>
      <c r="J389" s="220">
        <f>ROUND(I389*H389,2)</f>
        <v>0</v>
      </c>
      <c r="K389" s="221"/>
      <c r="L389" s="45"/>
      <c r="M389" s="222" t="s">
        <v>19</v>
      </c>
      <c r="N389" s="223" t="s">
        <v>44</v>
      </c>
      <c r="O389" s="85"/>
      <c r="P389" s="224">
        <f>O389*H389</f>
        <v>0</v>
      </c>
      <c r="Q389" s="224">
        <v>0</v>
      </c>
      <c r="R389" s="224">
        <f>Q389*H389</f>
        <v>0</v>
      </c>
      <c r="S389" s="224">
        <v>0</v>
      </c>
      <c r="T389" s="225">
        <f>S389*H389</f>
        <v>0</v>
      </c>
      <c r="U389" s="39"/>
      <c r="V389" s="39"/>
      <c r="W389" s="39"/>
      <c r="X389" s="39"/>
      <c r="Y389" s="39"/>
      <c r="Z389" s="39"/>
      <c r="AA389" s="39"/>
      <c r="AB389" s="39"/>
      <c r="AC389" s="39"/>
      <c r="AD389" s="39"/>
      <c r="AE389" s="39"/>
      <c r="AR389" s="226" t="s">
        <v>181</v>
      </c>
      <c r="AT389" s="226" t="s">
        <v>177</v>
      </c>
      <c r="AU389" s="226" t="s">
        <v>83</v>
      </c>
      <c r="AY389" s="18" t="s">
        <v>175</v>
      </c>
      <c r="BE389" s="227">
        <f>IF(N389="základní",J389,0)</f>
        <v>0</v>
      </c>
      <c r="BF389" s="227">
        <f>IF(N389="snížená",J389,0)</f>
        <v>0</v>
      </c>
      <c r="BG389" s="227">
        <f>IF(N389="zákl. přenesená",J389,0)</f>
        <v>0</v>
      </c>
      <c r="BH389" s="227">
        <f>IF(N389="sníž. přenesená",J389,0)</f>
        <v>0</v>
      </c>
      <c r="BI389" s="227">
        <f>IF(N389="nulová",J389,0)</f>
        <v>0</v>
      </c>
      <c r="BJ389" s="18" t="s">
        <v>81</v>
      </c>
      <c r="BK389" s="227">
        <f>ROUND(I389*H389,2)</f>
        <v>0</v>
      </c>
      <c r="BL389" s="18" t="s">
        <v>181</v>
      </c>
      <c r="BM389" s="226" t="s">
        <v>705</v>
      </c>
    </row>
    <row r="390" spans="1:47" s="2" customFormat="1" ht="12">
      <c r="A390" s="39"/>
      <c r="B390" s="40"/>
      <c r="C390" s="41"/>
      <c r="D390" s="228" t="s">
        <v>183</v>
      </c>
      <c r="E390" s="41"/>
      <c r="F390" s="229" t="s">
        <v>706</v>
      </c>
      <c r="G390" s="41"/>
      <c r="H390" s="41"/>
      <c r="I390" s="230"/>
      <c r="J390" s="41"/>
      <c r="K390" s="41"/>
      <c r="L390" s="45"/>
      <c r="M390" s="231"/>
      <c r="N390" s="232"/>
      <c r="O390" s="85"/>
      <c r="P390" s="85"/>
      <c r="Q390" s="85"/>
      <c r="R390" s="85"/>
      <c r="S390" s="85"/>
      <c r="T390" s="86"/>
      <c r="U390" s="39"/>
      <c r="V390" s="39"/>
      <c r="W390" s="39"/>
      <c r="X390" s="39"/>
      <c r="Y390" s="39"/>
      <c r="Z390" s="39"/>
      <c r="AA390" s="39"/>
      <c r="AB390" s="39"/>
      <c r="AC390" s="39"/>
      <c r="AD390" s="39"/>
      <c r="AE390" s="39"/>
      <c r="AT390" s="18" t="s">
        <v>183</v>
      </c>
      <c r="AU390" s="18" t="s">
        <v>83</v>
      </c>
    </row>
    <row r="391" spans="1:51" s="13" customFormat="1" ht="12">
      <c r="A391" s="13"/>
      <c r="B391" s="233"/>
      <c r="C391" s="234"/>
      <c r="D391" s="235" t="s">
        <v>189</v>
      </c>
      <c r="E391" s="236" t="s">
        <v>19</v>
      </c>
      <c r="F391" s="237" t="s">
        <v>707</v>
      </c>
      <c r="G391" s="234"/>
      <c r="H391" s="238">
        <v>7.92</v>
      </c>
      <c r="I391" s="239"/>
      <c r="J391" s="234"/>
      <c r="K391" s="234"/>
      <c r="L391" s="240"/>
      <c r="M391" s="241"/>
      <c r="N391" s="242"/>
      <c r="O391" s="242"/>
      <c r="P391" s="242"/>
      <c r="Q391" s="242"/>
      <c r="R391" s="242"/>
      <c r="S391" s="242"/>
      <c r="T391" s="243"/>
      <c r="U391" s="13"/>
      <c r="V391" s="13"/>
      <c r="W391" s="13"/>
      <c r="X391" s="13"/>
      <c r="Y391" s="13"/>
      <c r="Z391" s="13"/>
      <c r="AA391" s="13"/>
      <c r="AB391" s="13"/>
      <c r="AC391" s="13"/>
      <c r="AD391" s="13"/>
      <c r="AE391" s="13"/>
      <c r="AT391" s="244" t="s">
        <v>189</v>
      </c>
      <c r="AU391" s="244" t="s">
        <v>83</v>
      </c>
      <c r="AV391" s="13" t="s">
        <v>83</v>
      </c>
      <c r="AW391" s="13" t="s">
        <v>35</v>
      </c>
      <c r="AX391" s="13" t="s">
        <v>73</v>
      </c>
      <c r="AY391" s="244" t="s">
        <v>175</v>
      </c>
    </row>
    <row r="392" spans="1:51" s="13" customFormat="1" ht="12">
      <c r="A392" s="13"/>
      <c r="B392" s="233"/>
      <c r="C392" s="234"/>
      <c r="D392" s="235" t="s">
        <v>189</v>
      </c>
      <c r="E392" s="236" t="s">
        <v>19</v>
      </c>
      <c r="F392" s="237" t="s">
        <v>708</v>
      </c>
      <c r="G392" s="234"/>
      <c r="H392" s="238">
        <v>11.34</v>
      </c>
      <c r="I392" s="239"/>
      <c r="J392" s="234"/>
      <c r="K392" s="234"/>
      <c r="L392" s="240"/>
      <c r="M392" s="241"/>
      <c r="N392" s="242"/>
      <c r="O392" s="242"/>
      <c r="P392" s="242"/>
      <c r="Q392" s="242"/>
      <c r="R392" s="242"/>
      <c r="S392" s="242"/>
      <c r="T392" s="243"/>
      <c r="U392" s="13"/>
      <c r="V392" s="13"/>
      <c r="W392" s="13"/>
      <c r="X392" s="13"/>
      <c r="Y392" s="13"/>
      <c r="Z392" s="13"/>
      <c r="AA392" s="13"/>
      <c r="AB392" s="13"/>
      <c r="AC392" s="13"/>
      <c r="AD392" s="13"/>
      <c r="AE392" s="13"/>
      <c r="AT392" s="244" t="s">
        <v>189</v>
      </c>
      <c r="AU392" s="244" t="s">
        <v>83</v>
      </c>
      <c r="AV392" s="13" t="s">
        <v>83</v>
      </c>
      <c r="AW392" s="13" t="s">
        <v>35</v>
      </c>
      <c r="AX392" s="13" t="s">
        <v>73</v>
      </c>
      <c r="AY392" s="244" t="s">
        <v>175</v>
      </c>
    </row>
    <row r="393" spans="1:51" s="14" customFormat="1" ht="12">
      <c r="A393" s="14"/>
      <c r="B393" s="245"/>
      <c r="C393" s="246"/>
      <c r="D393" s="235" t="s">
        <v>189</v>
      </c>
      <c r="E393" s="247" t="s">
        <v>19</v>
      </c>
      <c r="F393" s="248" t="s">
        <v>198</v>
      </c>
      <c r="G393" s="246"/>
      <c r="H393" s="249">
        <v>19.259999999999998</v>
      </c>
      <c r="I393" s="250"/>
      <c r="J393" s="246"/>
      <c r="K393" s="246"/>
      <c r="L393" s="251"/>
      <c r="M393" s="252"/>
      <c r="N393" s="253"/>
      <c r="O393" s="253"/>
      <c r="P393" s="253"/>
      <c r="Q393" s="253"/>
      <c r="R393" s="253"/>
      <c r="S393" s="253"/>
      <c r="T393" s="254"/>
      <c r="U393" s="14"/>
      <c r="V393" s="14"/>
      <c r="W393" s="14"/>
      <c r="X393" s="14"/>
      <c r="Y393" s="14"/>
      <c r="Z393" s="14"/>
      <c r="AA393" s="14"/>
      <c r="AB393" s="14"/>
      <c r="AC393" s="14"/>
      <c r="AD393" s="14"/>
      <c r="AE393" s="14"/>
      <c r="AT393" s="255" t="s">
        <v>189</v>
      </c>
      <c r="AU393" s="255" t="s">
        <v>83</v>
      </c>
      <c r="AV393" s="14" t="s">
        <v>181</v>
      </c>
      <c r="AW393" s="14" t="s">
        <v>35</v>
      </c>
      <c r="AX393" s="14" t="s">
        <v>81</v>
      </c>
      <c r="AY393" s="255" t="s">
        <v>175</v>
      </c>
    </row>
    <row r="394" spans="1:65" s="2" customFormat="1" ht="44.25" customHeight="1">
      <c r="A394" s="39"/>
      <c r="B394" s="40"/>
      <c r="C394" s="214" t="s">
        <v>709</v>
      </c>
      <c r="D394" s="214" t="s">
        <v>177</v>
      </c>
      <c r="E394" s="215" t="s">
        <v>710</v>
      </c>
      <c r="F394" s="216" t="s">
        <v>711</v>
      </c>
      <c r="G394" s="217" t="s">
        <v>281</v>
      </c>
      <c r="H394" s="218">
        <v>4.568</v>
      </c>
      <c r="I394" s="219"/>
      <c r="J394" s="220">
        <f>ROUND(I394*H394,2)</f>
        <v>0</v>
      </c>
      <c r="K394" s="221"/>
      <c r="L394" s="45"/>
      <c r="M394" s="222" t="s">
        <v>19</v>
      </c>
      <c r="N394" s="223" t="s">
        <v>44</v>
      </c>
      <c r="O394" s="85"/>
      <c r="P394" s="224">
        <f>O394*H394</f>
        <v>0</v>
      </c>
      <c r="Q394" s="224">
        <v>0</v>
      </c>
      <c r="R394" s="224">
        <f>Q394*H394</f>
        <v>0</v>
      </c>
      <c r="S394" s="224">
        <v>0</v>
      </c>
      <c r="T394" s="225">
        <f>S394*H394</f>
        <v>0</v>
      </c>
      <c r="U394" s="39"/>
      <c r="V394" s="39"/>
      <c r="W394" s="39"/>
      <c r="X394" s="39"/>
      <c r="Y394" s="39"/>
      <c r="Z394" s="39"/>
      <c r="AA394" s="39"/>
      <c r="AB394" s="39"/>
      <c r="AC394" s="39"/>
      <c r="AD394" s="39"/>
      <c r="AE394" s="39"/>
      <c r="AR394" s="226" t="s">
        <v>181</v>
      </c>
      <c r="AT394" s="226" t="s">
        <v>177</v>
      </c>
      <c r="AU394" s="226" t="s">
        <v>83</v>
      </c>
      <c r="AY394" s="18" t="s">
        <v>175</v>
      </c>
      <c r="BE394" s="227">
        <f>IF(N394="základní",J394,0)</f>
        <v>0</v>
      </c>
      <c r="BF394" s="227">
        <f>IF(N394="snížená",J394,0)</f>
        <v>0</v>
      </c>
      <c r="BG394" s="227">
        <f>IF(N394="zákl. přenesená",J394,0)</f>
        <v>0</v>
      </c>
      <c r="BH394" s="227">
        <f>IF(N394="sníž. přenesená",J394,0)</f>
        <v>0</v>
      </c>
      <c r="BI394" s="227">
        <f>IF(N394="nulová",J394,0)</f>
        <v>0</v>
      </c>
      <c r="BJ394" s="18" t="s">
        <v>81</v>
      </c>
      <c r="BK394" s="227">
        <f>ROUND(I394*H394,2)</f>
        <v>0</v>
      </c>
      <c r="BL394" s="18" t="s">
        <v>181</v>
      </c>
      <c r="BM394" s="226" t="s">
        <v>712</v>
      </c>
    </row>
    <row r="395" spans="1:47" s="2" customFormat="1" ht="12">
      <c r="A395" s="39"/>
      <c r="B395" s="40"/>
      <c r="C395" s="41"/>
      <c r="D395" s="228" t="s">
        <v>183</v>
      </c>
      <c r="E395" s="41"/>
      <c r="F395" s="229" t="s">
        <v>713</v>
      </c>
      <c r="G395" s="41"/>
      <c r="H395" s="41"/>
      <c r="I395" s="230"/>
      <c r="J395" s="41"/>
      <c r="K395" s="41"/>
      <c r="L395" s="45"/>
      <c r="M395" s="231"/>
      <c r="N395" s="232"/>
      <c r="O395" s="85"/>
      <c r="P395" s="85"/>
      <c r="Q395" s="85"/>
      <c r="R395" s="85"/>
      <c r="S395" s="85"/>
      <c r="T395" s="86"/>
      <c r="U395" s="39"/>
      <c r="V395" s="39"/>
      <c r="W395" s="39"/>
      <c r="X395" s="39"/>
      <c r="Y395" s="39"/>
      <c r="Z395" s="39"/>
      <c r="AA395" s="39"/>
      <c r="AB395" s="39"/>
      <c r="AC395" s="39"/>
      <c r="AD395" s="39"/>
      <c r="AE395" s="39"/>
      <c r="AT395" s="18" t="s">
        <v>183</v>
      </c>
      <c r="AU395" s="18" t="s">
        <v>83</v>
      </c>
    </row>
    <row r="396" spans="1:51" s="13" customFormat="1" ht="12">
      <c r="A396" s="13"/>
      <c r="B396" s="233"/>
      <c r="C396" s="234"/>
      <c r="D396" s="235" t="s">
        <v>189</v>
      </c>
      <c r="E396" s="236" t="s">
        <v>19</v>
      </c>
      <c r="F396" s="237" t="s">
        <v>714</v>
      </c>
      <c r="G396" s="234"/>
      <c r="H396" s="238">
        <v>4.568</v>
      </c>
      <c r="I396" s="239"/>
      <c r="J396" s="234"/>
      <c r="K396" s="234"/>
      <c r="L396" s="240"/>
      <c r="M396" s="241"/>
      <c r="N396" s="242"/>
      <c r="O396" s="242"/>
      <c r="P396" s="242"/>
      <c r="Q396" s="242"/>
      <c r="R396" s="242"/>
      <c r="S396" s="242"/>
      <c r="T396" s="243"/>
      <c r="U396" s="13"/>
      <c r="V396" s="13"/>
      <c r="W396" s="13"/>
      <c r="X396" s="13"/>
      <c r="Y396" s="13"/>
      <c r="Z396" s="13"/>
      <c r="AA396" s="13"/>
      <c r="AB396" s="13"/>
      <c r="AC396" s="13"/>
      <c r="AD396" s="13"/>
      <c r="AE396" s="13"/>
      <c r="AT396" s="244" t="s">
        <v>189</v>
      </c>
      <c r="AU396" s="244" t="s">
        <v>83</v>
      </c>
      <c r="AV396" s="13" t="s">
        <v>83</v>
      </c>
      <c r="AW396" s="13" t="s">
        <v>35</v>
      </c>
      <c r="AX396" s="13" t="s">
        <v>81</v>
      </c>
      <c r="AY396" s="244" t="s">
        <v>175</v>
      </c>
    </row>
    <row r="397" spans="1:63" s="12" customFormat="1" ht="22.8" customHeight="1">
      <c r="A397" s="12"/>
      <c r="B397" s="198"/>
      <c r="C397" s="199"/>
      <c r="D397" s="200" t="s">
        <v>72</v>
      </c>
      <c r="E397" s="212" t="s">
        <v>715</v>
      </c>
      <c r="F397" s="212" t="s">
        <v>716</v>
      </c>
      <c r="G397" s="199"/>
      <c r="H397" s="199"/>
      <c r="I397" s="202"/>
      <c r="J397" s="213">
        <f>BK397</f>
        <v>0</v>
      </c>
      <c r="K397" s="199"/>
      <c r="L397" s="204"/>
      <c r="M397" s="205"/>
      <c r="N397" s="206"/>
      <c r="O397" s="206"/>
      <c r="P397" s="207">
        <f>SUM(P398:P405)</f>
        <v>0</v>
      </c>
      <c r="Q397" s="206"/>
      <c r="R397" s="207">
        <f>SUM(R398:R405)</f>
        <v>0</v>
      </c>
      <c r="S397" s="206"/>
      <c r="T397" s="208">
        <f>SUM(T398:T405)</f>
        <v>0</v>
      </c>
      <c r="U397" s="12"/>
      <c r="V397" s="12"/>
      <c r="W397" s="12"/>
      <c r="X397" s="12"/>
      <c r="Y397" s="12"/>
      <c r="Z397" s="12"/>
      <c r="AA397" s="12"/>
      <c r="AB397" s="12"/>
      <c r="AC397" s="12"/>
      <c r="AD397" s="12"/>
      <c r="AE397" s="12"/>
      <c r="AR397" s="209" t="s">
        <v>81</v>
      </c>
      <c r="AT397" s="210" t="s">
        <v>72</v>
      </c>
      <c r="AU397" s="210" t="s">
        <v>81</v>
      </c>
      <c r="AY397" s="209" t="s">
        <v>175</v>
      </c>
      <c r="BK397" s="211">
        <f>SUM(BK398:BK405)</f>
        <v>0</v>
      </c>
    </row>
    <row r="398" spans="1:65" s="2" customFormat="1" ht="37.8" customHeight="1">
      <c r="A398" s="39"/>
      <c r="B398" s="40"/>
      <c r="C398" s="214" t="s">
        <v>717</v>
      </c>
      <c r="D398" s="214" t="s">
        <v>177</v>
      </c>
      <c r="E398" s="215" t="s">
        <v>718</v>
      </c>
      <c r="F398" s="216" t="s">
        <v>719</v>
      </c>
      <c r="G398" s="217" t="s">
        <v>281</v>
      </c>
      <c r="H398" s="218">
        <v>7.013</v>
      </c>
      <c r="I398" s="219"/>
      <c r="J398" s="220">
        <f>ROUND(I398*H398,2)</f>
        <v>0</v>
      </c>
      <c r="K398" s="221"/>
      <c r="L398" s="45"/>
      <c r="M398" s="222" t="s">
        <v>19</v>
      </c>
      <c r="N398" s="223" t="s">
        <v>44</v>
      </c>
      <c r="O398" s="85"/>
      <c r="P398" s="224">
        <f>O398*H398</f>
        <v>0</v>
      </c>
      <c r="Q398" s="224">
        <v>0</v>
      </c>
      <c r="R398" s="224">
        <f>Q398*H398</f>
        <v>0</v>
      </c>
      <c r="S398" s="224">
        <v>0</v>
      </c>
      <c r="T398" s="225">
        <f>S398*H398</f>
        <v>0</v>
      </c>
      <c r="U398" s="39"/>
      <c r="V398" s="39"/>
      <c r="W398" s="39"/>
      <c r="X398" s="39"/>
      <c r="Y398" s="39"/>
      <c r="Z398" s="39"/>
      <c r="AA398" s="39"/>
      <c r="AB398" s="39"/>
      <c r="AC398" s="39"/>
      <c r="AD398" s="39"/>
      <c r="AE398" s="39"/>
      <c r="AR398" s="226" t="s">
        <v>181</v>
      </c>
      <c r="AT398" s="226" t="s">
        <v>177</v>
      </c>
      <c r="AU398" s="226" t="s">
        <v>83</v>
      </c>
      <c r="AY398" s="18" t="s">
        <v>175</v>
      </c>
      <c r="BE398" s="227">
        <f>IF(N398="základní",J398,0)</f>
        <v>0</v>
      </c>
      <c r="BF398" s="227">
        <f>IF(N398="snížená",J398,0)</f>
        <v>0</v>
      </c>
      <c r="BG398" s="227">
        <f>IF(N398="zákl. přenesená",J398,0)</f>
        <v>0</v>
      </c>
      <c r="BH398" s="227">
        <f>IF(N398="sníž. přenesená",J398,0)</f>
        <v>0</v>
      </c>
      <c r="BI398" s="227">
        <f>IF(N398="nulová",J398,0)</f>
        <v>0</v>
      </c>
      <c r="BJ398" s="18" t="s">
        <v>81</v>
      </c>
      <c r="BK398" s="227">
        <f>ROUND(I398*H398,2)</f>
        <v>0</v>
      </c>
      <c r="BL398" s="18" t="s">
        <v>181</v>
      </c>
      <c r="BM398" s="226" t="s">
        <v>720</v>
      </c>
    </row>
    <row r="399" spans="1:47" s="2" customFormat="1" ht="12">
      <c r="A399" s="39"/>
      <c r="B399" s="40"/>
      <c r="C399" s="41"/>
      <c r="D399" s="228" t="s">
        <v>183</v>
      </c>
      <c r="E399" s="41"/>
      <c r="F399" s="229" t="s">
        <v>721</v>
      </c>
      <c r="G399" s="41"/>
      <c r="H399" s="41"/>
      <c r="I399" s="230"/>
      <c r="J399" s="41"/>
      <c r="K399" s="41"/>
      <c r="L399" s="45"/>
      <c r="M399" s="231"/>
      <c r="N399" s="232"/>
      <c r="O399" s="85"/>
      <c r="P399" s="85"/>
      <c r="Q399" s="85"/>
      <c r="R399" s="85"/>
      <c r="S399" s="85"/>
      <c r="T399" s="86"/>
      <c r="U399" s="39"/>
      <c r="V399" s="39"/>
      <c r="W399" s="39"/>
      <c r="X399" s="39"/>
      <c r="Y399" s="39"/>
      <c r="Z399" s="39"/>
      <c r="AA399" s="39"/>
      <c r="AB399" s="39"/>
      <c r="AC399" s="39"/>
      <c r="AD399" s="39"/>
      <c r="AE399" s="39"/>
      <c r="AT399" s="18" t="s">
        <v>183</v>
      </c>
      <c r="AU399" s="18" t="s">
        <v>83</v>
      </c>
    </row>
    <row r="400" spans="1:47" s="2" customFormat="1" ht="12">
      <c r="A400" s="39"/>
      <c r="B400" s="40"/>
      <c r="C400" s="41"/>
      <c r="D400" s="235" t="s">
        <v>203</v>
      </c>
      <c r="E400" s="41"/>
      <c r="F400" s="256" t="s">
        <v>722</v>
      </c>
      <c r="G400" s="41"/>
      <c r="H400" s="41"/>
      <c r="I400" s="230"/>
      <c r="J400" s="41"/>
      <c r="K400" s="41"/>
      <c r="L400" s="45"/>
      <c r="M400" s="231"/>
      <c r="N400" s="232"/>
      <c r="O400" s="85"/>
      <c r="P400" s="85"/>
      <c r="Q400" s="85"/>
      <c r="R400" s="85"/>
      <c r="S400" s="85"/>
      <c r="T400" s="86"/>
      <c r="U400" s="39"/>
      <c r="V400" s="39"/>
      <c r="W400" s="39"/>
      <c r="X400" s="39"/>
      <c r="Y400" s="39"/>
      <c r="Z400" s="39"/>
      <c r="AA400" s="39"/>
      <c r="AB400" s="39"/>
      <c r="AC400" s="39"/>
      <c r="AD400" s="39"/>
      <c r="AE400" s="39"/>
      <c r="AT400" s="18" t="s">
        <v>203</v>
      </c>
      <c r="AU400" s="18" t="s">
        <v>83</v>
      </c>
    </row>
    <row r="401" spans="1:65" s="2" customFormat="1" ht="44.25" customHeight="1">
      <c r="A401" s="39"/>
      <c r="B401" s="40"/>
      <c r="C401" s="214" t="s">
        <v>723</v>
      </c>
      <c r="D401" s="214" t="s">
        <v>177</v>
      </c>
      <c r="E401" s="215" t="s">
        <v>724</v>
      </c>
      <c r="F401" s="216" t="s">
        <v>725</v>
      </c>
      <c r="G401" s="217" t="s">
        <v>281</v>
      </c>
      <c r="H401" s="218">
        <v>155.796</v>
      </c>
      <c r="I401" s="219"/>
      <c r="J401" s="220">
        <f>ROUND(I401*H401,2)</f>
        <v>0</v>
      </c>
      <c r="K401" s="221"/>
      <c r="L401" s="45"/>
      <c r="M401" s="222" t="s">
        <v>19</v>
      </c>
      <c r="N401" s="223" t="s">
        <v>44</v>
      </c>
      <c r="O401" s="85"/>
      <c r="P401" s="224">
        <f>O401*H401</f>
        <v>0</v>
      </c>
      <c r="Q401" s="224">
        <v>0</v>
      </c>
      <c r="R401" s="224">
        <f>Q401*H401</f>
        <v>0</v>
      </c>
      <c r="S401" s="224">
        <v>0</v>
      </c>
      <c r="T401" s="225">
        <f>S401*H401</f>
        <v>0</v>
      </c>
      <c r="U401" s="39"/>
      <c r="V401" s="39"/>
      <c r="W401" s="39"/>
      <c r="X401" s="39"/>
      <c r="Y401" s="39"/>
      <c r="Z401" s="39"/>
      <c r="AA401" s="39"/>
      <c r="AB401" s="39"/>
      <c r="AC401" s="39"/>
      <c r="AD401" s="39"/>
      <c r="AE401" s="39"/>
      <c r="AR401" s="226" t="s">
        <v>181</v>
      </c>
      <c r="AT401" s="226" t="s">
        <v>177</v>
      </c>
      <c r="AU401" s="226" t="s">
        <v>83</v>
      </c>
      <c r="AY401" s="18" t="s">
        <v>175</v>
      </c>
      <c r="BE401" s="227">
        <f>IF(N401="základní",J401,0)</f>
        <v>0</v>
      </c>
      <c r="BF401" s="227">
        <f>IF(N401="snížená",J401,0)</f>
        <v>0</v>
      </c>
      <c r="BG401" s="227">
        <f>IF(N401="zákl. přenesená",J401,0)</f>
        <v>0</v>
      </c>
      <c r="BH401" s="227">
        <f>IF(N401="sníž. přenesená",J401,0)</f>
        <v>0</v>
      </c>
      <c r="BI401" s="227">
        <f>IF(N401="nulová",J401,0)</f>
        <v>0</v>
      </c>
      <c r="BJ401" s="18" t="s">
        <v>81</v>
      </c>
      <c r="BK401" s="227">
        <f>ROUND(I401*H401,2)</f>
        <v>0</v>
      </c>
      <c r="BL401" s="18" t="s">
        <v>181</v>
      </c>
      <c r="BM401" s="226" t="s">
        <v>726</v>
      </c>
    </row>
    <row r="402" spans="1:47" s="2" customFormat="1" ht="12">
      <c r="A402" s="39"/>
      <c r="B402" s="40"/>
      <c r="C402" s="41"/>
      <c r="D402" s="228" t="s">
        <v>183</v>
      </c>
      <c r="E402" s="41"/>
      <c r="F402" s="229" t="s">
        <v>727</v>
      </c>
      <c r="G402" s="41"/>
      <c r="H402" s="41"/>
      <c r="I402" s="230"/>
      <c r="J402" s="41"/>
      <c r="K402" s="41"/>
      <c r="L402" s="45"/>
      <c r="M402" s="231"/>
      <c r="N402" s="232"/>
      <c r="O402" s="85"/>
      <c r="P402" s="85"/>
      <c r="Q402" s="85"/>
      <c r="R402" s="85"/>
      <c r="S402" s="85"/>
      <c r="T402" s="86"/>
      <c r="U402" s="39"/>
      <c r="V402" s="39"/>
      <c r="W402" s="39"/>
      <c r="X402" s="39"/>
      <c r="Y402" s="39"/>
      <c r="Z402" s="39"/>
      <c r="AA402" s="39"/>
      <c r="AB402" s="39"/>
      <c r="AC402" s="39"/>
      <c r="AD402" s="39"/>
      <c r="AE402" s="39"/>
      <c r="AT402" s="18" t="s">
        <v>183</v>
      </c>
      <c r="AU402" s="18" t="s">
        <v>83</v>
      </c>
    </row>
    <row r="403" spans="1:47" s="2" customFormat="1" ht="12">
      <c r="A403" s="39"/>
      <c r="B403" s="40"/>
      <c r="C403" s="41"/>
      <c r="D403" s="235" t="s">
        <v>203</v>
      </c>
      <c r="E403" s="41"/>
      <c r="F403" s="256" t="s">
        <v>722</v>
      </c>
      <c r="G403" s="41"/>
      <c r="H403" s="41"/>
      <c r="I403" s="230"/>
      <c r="J403" s="41"/>
      <c r="K403" s="41"/>
      <c r="L403" s="45"/>
      <c r="M403" s="231"/>
      <c r="N403" s="232"/>
      <c r="O403" s="85"/>
      <c r="P403" s="85"/>
      <c r="Q403" s="85"/>
      <c r="R403" s="85"/>
      <c r="S403" s="85"/>
      <c r="T403" s="86"/>
      <c r="U403" s="39"/>
      <c r="V403" s="39"/>
      <c r="W403" s="39"/>
      <c r="X403" s="39"/>
      <c r="Y403" s="39"/>
      <c r="Z403" s="39"/>
      <c r="AA403" s="39"/>
      <c r="AB403" s="39"/>
      <c r="AC403" s="39"/>
      <c r="AD403" s="39"/>
      <c r="AE403" s="39"/>
      <c r="AT403" s="18" t="s">
        <v>203</v>
      </c>
      <c r="AU403" s="18" t="s">
        <v>83</v>
      </c>
    </row>
    <row r="404" spans="1:65" s="2" customFormat="1" ht="49.05" customHeight="1">
      <c r="A404" s="39"/>
      <c r="B404" s="40"/>
      <c r="C404" s="214" t="s">
        <v>728</v>
      </c>
      <c r="D404" s="214" t="s">
        <v>177</v>
      </c>
      <c r="E404" s="215" t="s">
        <v>729</v>
      </c>
      <c r="F404" s="216" t="s">
        <v>730</v>
      </c>
      <c r="G404" s="217" t="s">
        <v>281</v>
      </c>
      <c r="H404" s="218">
        <v>62.25</v>
      </c>
      <c r="I404" s="219"/>
      <c r="J404" s="220">
        <f>ROUND(I404*H404,2)</f>
        <v>0</v>
      </c>
      <c r="K404" s="221"/>
      <c r="L404" s="45"/>
      <c r="M404" s="222" t="s">
        <v>19</v>
      </c>
      <c r="N404" s="223" t="s">
        <v>44</v>
      </c>
      <c r="O404" s="85"/>
      <c r="P404" s="224">
        <f>O404*H404</f>
        <v>0</v>
      </c>
      <c r="Q404" s="224">
        <v>0</v>
      </c>
      <c r="R404" s="224">
        <f>Q404*H404</f>
        <v>0</v>
      </c>
      <c r="S404" s="224">
        <v>0</v>
      </c>
      <c r="T404" s="225">
        <f>S404*H404</f>
        <v>0</v>
      </c>
      <c r="U404" s="39"/>
      <c r="V404" s="39"/>
      <c r="W404" s="39"/>
      <c r="X404" s="39"/>
      <c r="Y404" s="39"/>
      <c r="Z404" s="39"/>
      <c r="AA404" s="39"/>
      <c r="AB404" s="39"/>
      <c r="AC404" s="39"/>
      <c r="AD404" s="39"/>
      <c r="AE404" s="39"/>
      <c r="AR404" s="226" t="s">
        <v>181</v>
      </c>
      <c r="AT404" s="226" t="s">
        <v>177</v>
      </c>
      <c r="AU404" s="226" t="s">
        <v>83</v>
      </c>
      <c r="AY404" s="18" t="s">
        <v>175</v>
      </c>
      <c r="BE404" s="227">
        <f>IF(N404="základní",J404,0)</f>
        <v>0</v>
      </c>
      <c r="BF404" s="227">
        <f>IF(N404="snížená",J404,0)</f>
        <v>0</v>
      </c>
      <c r="BG404" s="227">
        <f>IF(N404="zákl. přenesená",J404,0)</f>
        <v>0</v>
      </c>
      <c r="BH404" s="227">
        <f>IF(N404="sníž. přenesená",J404,0)</f>
        <v>0</v>
      </c>
      <c r="BI404" s="227">
        <f>IF(N404="nulová",J404,0)</f>
        <v>0</v>
      </c>
      <c r="BJ404" s="18" t="s">
        <v>81</v>
      </c>
      <c r="BK404" s="227">
        <f>ROUND(I404*H404,2)</f>
        <v>0</v>
      </c>
      <c r="BL404" s="18" t="s">
        <v>181</v>
      </c>
      <c r="BM404" s="226" t="s">
        <v>731</v>
      </c>
    </row>
    <row r="405" spans="1:47" s="2" customFormat="1" ht="12">
      <c r="A405" s="39"/>
      <c r="B405" s="40"/>
      <c r="C405" s="41"/>
      <c r="D405" s="228" t="s">
        <v>183</v>
      </c>
      <c r="E405" s="41"/>
      <c r="F405" s="229" t="s">
        <v>732</v>
      </c>
      <c r="G405" s="41"/>
      <c r="H405" s="41"/>
      <c r="I405" s="230"/>
      <c r="J405" s="41"/>
      <c r="K405" s="41"/>
      <c r="L405" s="45"/>
      <c r="M405" s="231"/>
      <c r="N405" s="232"/>
      <c r="O405" s="85"/>
      <c r="P405" s="85"/>
      <c r="Q405" s="85"/>
      <c r="R405" s="85"/>
      <c r="S405" s="85"/>
      <c r="T405" s="86"/>
      <c r="U405" s="39"/>
      <c r="V405" s="39"/>
      <c r="W405" s="39"/>
      <c r="X405" s="39"/>
      <c r="Y405" s="39"/>
      <c r="Z405" s="39"/>
      <c r="AA405" s="39"/>
      <c r="AB405" s="39"/>
      <c r="AC405" s="39"/>
      <c r="AD405" s="39"/>
      <c r="AE405" s="39"/>
      <c r="AT405" s="18" t="s">
        <v>183</v>
      </c>
      <c r="AU405" s="18" t="s">
        <v>83</v>
      </c>
    </row>
    <row r="406" spans="1:63" s="12" customFormat="1" ht="25.9" customHeight="1">
      <c r="A406" s="12"/>
      <c r="B406" s="198"/>
      <c r="C406" s="199"/>
      <c r="D406" s="200" t="s">
        <v>72</v>
      </c>
      <c r="E406" s="201" t="s">
        <v>733</v>
      </c>
      <c r="F406" s="201" t="s">
        <v>734</v>
      </c>
      <c r="G406" s="199"/>
      <c r="H406" s="199"/>
      <c r="I406" s="202"/>
      <c r="J406" s="203">
        <f>BK406</f>
        <v>0</v>
      </c>
      <c r="K406" s="199"/>
      <c r="L406" s="204"/>
      <c r="M406" s="205"/>
      <c r="N406" s="206"/>
      <c r="O406" s="206"/>
      <c r="P406" s="207">
        <f>P407</f>
        <v>0</v>
      </c>
      <c r="Q406" s="206"/>
      <c r="R406" s="207">
        <f>R407</f>
        <v>0.129251</v>
      </c>
      <c r="S406" s="206"/>
      <c r="T406" s="208">
        <f>T407</f>
        <v>0.129251</v>
      </c>
      <c r="U406" s="12"/>
      <c r="V406" s="12"/>
      <c r="W406" s="12"/>
      <c r="X406" s="12"/>
      <c r="Y406" s="12"/>
      <c r="Z406" s="12"/>
      <c r="AA406" s="12"/>
      <c r="AB406" s="12"/>
      <c r="AC406" s="12"/>
      <c r="AD406" s="12"/>
      <c r="AE406" s="12"/>
      <c r="AR406" s="209" t="s">
        <v>83</v>
      </c>
      <c r="AT406" s="210" t="s">
        <v>72</v>
      </c>
      <c r="AU406" s="210" t="s">
        <v>73</v>
      </c>
      <c r="AY406" s="209" t="s">
        <v>175</v>
      </c>
      <c r="BK406" s="211">
        <f>BK407</f>
        <v>0</v>
      </c>
    </row>
    <row r="407" spans="1:63" s="12" customFormat="1" ht="22.8" customHeight="1">
      <c r="A407" s="12"/>
      <c r="B407" s="198"/>
      <c r="C407" s="199"/>
      <c r="D407" s="200" t="s">
        <v>72</v>
      </c>
      <c r="E407" s="212" t="s">
        <v>735</v>
      </c>
      <c r="F407" s="212" t="s">
        <v>736</v>
      </c>
      <c r="G407" s="199"/>
      <c r="H407" s="199"/>
      <c r="I407" s="202"/>
      <c r="J407" s="213">
        <f>BK407</f>
        <v>0</v>
      </c>
      <c r="K407" s="199"/>
      <c r="L407" s="204"/>
      <c r="M407" s="205"/>
      <c r="N407" s="206"/>
      <c r="O407" s="206"/>
      <c r="P407" s="207">
        <f>SUM(P408:P411)</f>
        <v>0</v>
      </c>
      <c r="Q407" s="206"/>
      <c r="R407" s="207">
        <f>SUM(R408:R411)</f>
        <v>0.129251</v>
      </c>
      <c r="S407" s="206"/>
      <c r="T407" s="208">
        <f>SUM(T408:T411)</f>
        <v>0.129251</v>
      </c>
      <c r="U407" s="12"/>
      <c r="V407" s="12"/>
      <c r="W407" s="12"/>
      <c r="X407" s="12"/>
      <c r="Y407" s="12"/>
      <c r="Z407" s="12"/>
      <c r="AA407" s="12"/>
      <c r="AB407" s="12"/>
      <c r="AC407" s="12"/>
      <c r="AD407" s="12"/>
      <c r="AE407" s="12"/>
      <c r="AR407" s="209" t="s">
        <v>83</v>
      </c>
      <c r="AT407" s="210" t="s">
        <v>72</v>
      </c>
      <c r="AU407" s="210" t="s">
        <v>81</v>
      </c>
      <c r="AY407" s="209" t="s">
        <v>175</v>
      </c>
      <c r="BK407" s="211">
        <f>SUM(BK408:BK411)</f>
        <v>0</v>
      </c>
    </row>
    <row r="408" spans="1:65" s="2" customFormat="1" ht="24.15" customHeight="1">
      <c r="A408" s="39"/>
      <c r="B408" s="40"/>
      <c r="C408" s="214" t="s">
        <v>737</v>
      </c>
      <c r="D408" s="214" t="s">
        <v>177</v>
      </c>
      <c r="E408" s="215" t="s">
        <v>738</v>
      </c>
      <c r="F408" s="216" t="s">
        <v>739</v>
      </c>
      <c r="G408" s="217" t="s">
        <v>180</v>
      </c>
      <c r="H408" s="218">
        <v>7.603</v>
      </c>
      <c r="I408" s="219"/>
      <c r="J408" s="220">
        <f>ROUND(I408*H408,2)</f>
        <v>0</v>
      </c>
      <c r="K408" s="221"/>
      <c r="L408" s="45"/>
      <c r="M408" s="222" t="s">
        <v>19</v>
      </c>
      <c r="N408" s="223" t="s">
        <v>44</v>
      </c>
      <c r="O408" s="85"/>
      <c r="P408" s="224">
        <f>O408*H408</f>
        <v>0</v>
      </c>
      <c r="Q408" s="224">
        <v>0.017</v>
      </c>
      <c r="R408" s="224">
        <f>Q408*H408</f>
        <v>0.129251</v>
      </c>
      <c r="S408" s="224">
        <v>0.017</v>
      </c>
      <c r="T408" s="225">
        <f>S408*H408</f>
        <v>0.129251</v>
      </c>
      <c r="U408" s="39"/>
      <c r="V408" s="39"/>
      <c r="W408" s="39"/>
      <c r="X408" s="39"/>
      <c r="Y408" s="39"/>
      <c r="Z408" s="39"/>
      <c r="AA408" s="39"/>
      <c r="AB408" s="39"/>
      <c r="AC408" s="39"/>
      <c r="AD408" s="39"/>
      <c r="AE408" s="39"/>
      <c r="AR408" s="226" t="s">
        <v>296</v>
      </c>
      <c r="AT408" s="226" t="s">
        <v>177</v>
      </c>
      <c r="AU408" s="226" t="s">
        <v>83</v>
      </c>
      <c r="AY408" s="18" t="s">
        <v>175</v>
      </c>
      <c r="BE408" s="227">
        <f>IF(N408="základní",J408,0)</f>
        <v>0</v>
      </c>
      <c r="BF408" s="227">
        <f>IF(N408="snížená",J408,0)</f>
        <v>0</v>
      </c>
      <c r="BG408" s="227">
        <f>IF(N408="zákl. přenesená",J408,0)</f>
        <v>0</v>
      </c>
      <c r="BH408" s="227">
        <f>IF(N408="sníž. přenesená",J408,0)</f>
        <v>0</v>
      </c>
      <c r="BI408" s="227">
        <f>IF(N408="nulová",J408,0)</f>
        <v>0</v>
      </c>
      <c r="BJ408" s="18" t="s">
        <v>81</v>
      </c>
      <c r="BK408" s="227">
        <f>ROUND(I408*H408,2)</f>
        <v>0</v>
      </c>
      <c r="BL408" s="18" t="s">
        <v>296</v>
      </c>
      <c r="BM408" s="226" t="s">
        <v>740</v>
      </c>
    </row>
    <row r="409" spans="1:47" s="2" customFormat="1" ht="12">
      <c r="A409" s="39"/>
      <c r="B409" s="40"/>
      <c r="C409" s="41"/>
      <c r="D409" s="228" t="s">
        <v>183</v>
      </c>
      <c r="E409" s="41"/>
      <c r="F409" s="229" t="s">
        <v>741</v>
      </c>
      <c r="G409" s="41"/>
      <c r="H409" s="41"/>
      <c r="I409" s="230"/>
      <c r="J409" s="41"/>
      <c r="K409" s="41"/>
      <c r="L409" s="45"/>
      <c r="M409" s="231"/>
      <c r="N409" s="232"/>
      <c r="O409" s="85"/>
      <c r="P409" s="85"/>
      <c r="Q409" s="85"/>
      <c r="R409" s="85"/>
      <c r="S409" s="85"/>
      <c r="T409" s="86"/>
      <c r="U409" s="39"/>
      <c r="V409" s="39"/>
      <c r="W409" s="39"/>
      <c r="X409" s="39"/>
      <c r="Y409" s="39"/>
      <c r="Z409" s="39"/>
      <c r="AA409" s="39"/>
      <c r="AB409" s="39"/>
      <c r="AC409" s="39"/>
      <c r="AD409" s="39"/>
      <c r="AE409" s="39"/>
      <c r="AT409" s="18" t="s">
        <v>183</v>
      </c>
      <c r="AU409" s="18" t="s">
        <v>83</v>
      </c>
    </row>
    <row r="410" spans="1:51" s="15" customFormat="1" ht="12">
      <c r="A410" s="15"/>
      <c r="B410" s="257"/>
      <c r="C410" s="258"/>
      <c r="D410" s="235" t="s">
        <v>189</v>
      </c>
      <c r="E410" s="259" t="s">
        <v>19</v>
      </c>
      <c r="F410" s="260" t="s">
        <v>742</v>
      </c>
      <c r="G410" s="258"/>
      <c r="H410" s="259" t="s">
        <v>19</v>
      </c>
      <c r="I410" s="261"/>
      <c r="J410" s="258"/>
      <c r="K410" s="258"/>
      <c r="L410" s="262"/>
      <c r="M410" s="263"/>
      <c r="N410" s="264"/>
      <c r="O410" s="264"/>
      <c r="P410" s="264"/>
      <c r="Q410" s="264"/>
      <c r="R410" s="264"/>
      <c r="S410" s="264"/>
      <c r="T410" s="265"/>
      <c r="U410" s="15"/>
      <c r="V410" s="15"/>
      <c r="W410" s="15"/>
      <c r="X410" s="15"/>
      <c r="Y410" s="15"/>
      <c r="Z410" s="15"/>
      <c r="AA410" s="15"/>
      <c r="AB410" s="15"/>
      <c r="AC410" s="15"/>
      <c r="AD410" s="15"/>
      <c r="AE410" s="15"/>
      <c r="AT410" s="266" t="s">
        <v>189</v>
      </c>
      <c r="AU410" s="266" t="s">
        <v>83</v>
      </c>
      <c r="AV410" s="15" t="s">
        <v>81</v>
      </c>
      <c r="AW410" s="15" t="s">
        <v>35</v>
      </c>
      <c r="AX410" s="15" t="s">
        <v>73</v>
      </c>
      <c r="AY410" s="266" t="s">
        <v>175</v>
      </c>
    </row>
    <row r="411" spans="1:51" s="13" customFormat="1" ht="12">
      <c r="A411" s="13"/>
      <c r="B411" s="233"/>
      <c r="C411" s="234"/>
      <c r="D411" s="235" t="s">
        <v>189</v>
      </c>
      <c r="E411" s="236" t="s">
        <v>19</v>
      </c>
      <c r="F411" s="237" t="s">
        <v>743</v>
      </c>
      <c r="G411" s="234"/>
      <c r="H411" s="238">
        <v>7.603</v>
      </c>
      <c r="I411" s="239"/>
      <c r="J411" s="234"/>
      <c r="K411" s="234"/>
      <c r="L411" s="240"/>
      <c r="M411" s="241"/>
      <c r="N411" s="242"/>
      <c r="O411" s="242"/>
      <c r="P411" s="242"/>
      <c r="Q411" s="242"/>
      <c r="R411" s="242"/>
      <c r="S411" s="242"/>
      <c r="T411" s="243"/>
      <c r="U411" s="13"/>
      <c r="V411" s="13"/>
      <c r="W411" s="13"/>
      <c r="X411" s="13"/>
      <c r="Y411" s="13"/>
      <c r="Z411" s="13"/>
      <c r="AA411" s="13"/>
      <c r="AB411" s="13"/>
      <c r="AC411" s="13"/>
      <c r="AD411" s="13"/>
      <c r="AE411" s="13"/>
      <c r="AT411" s="244" t="s">
        <v>189</v>
      </c>
      <c r="AU411" s="244" t="s">
        <v>83</v>
      </c>
      <c r="AV411" s="13" t="s">
        <v>83</v>
      </c>
      <c r="AW411" s="13" t="s">
        <v>35</v>
      </c>
      <c r="AX411" s="13" t="s">
        <v>81</v>
      </c>
      <c r="AY411" s="244" t="s">
        <v>175</v>
      </c>
    </row>
    <row r="412" spans="1:63" s="12" customFormat="1" ht="25.9" customHeight="1">
      <c r="A412" s="12"/>
      <c r="B412" s="198"/>
      <c r="C412" s="199"/>
      <c r="D412" s="200" t="s">
        <v>72</v>
      </c>
      <c r="E412" s="201" t="s">
        <v>307</v>
      </c>
      <c r="F412" s="201" t="s">
        <v>744</v>
      </c>
      <c r="G412" s="199"/>
      <c r="H412" s="199"/>
      <c r="I412" s="202"/>
      <c r="J412" s="203">
        <f>BK412</f>
        <v>0</v>
      </c>
      <c r="K412" s="199"/>
      <c r="L412" s="204"/>
      <c r="M412" s="205"/>
      <c r="N412" s="206"/>
      <c r="O412" s="206"/>
      <c r="P412" s="207">
        <f>P413</f>
        <v>0</v>
      </c>
      <c r="Q412" s="206"/>
      <c r="R412" s="207">
        <f>R413</f>
        <v>0.00083633</v>
      </c>
      <c r="S412" s="206"/>
      <c r="T412" s="208">
        <f>T413</f>
        <v>0</v>
      </c>
      <c r="U412" s="12"/>
      <c r="V412" s="12"/>
      <c r="W412" s="12"/>
      <c r="X412" s="12"/>
      <c r="Y412" s="12"/>
      <c r="Z412" s="12"/>
      <c r="AA412" s="12"/>
      <c r="AB412" s="12"/>
      <c r="AC412" s="12"/>
      <c r="AD412" s="12"/>
      <c r="AE412" s="12"/>
      <c r="AR412" s="209" t="s">
        <v>191</v>
      </c>
      <c r="AT412" s="210" t="s">
        <v>72</v>
      </c>
      <c r="AU412" s="210" t="s">
        <v>73</v>
      </c>
      <c r="AY412" s="209" t="s">
        <v>175</v>
      </c>
      <c r="BK412" s="211">
        <f>BK413</f>
        <v>0</v>
      </c>
    </row>
    <row r="413" spans="1:63" s="12" customFormat="1" ht="22.8" customHeight="1">
      <c r="A413" s="12"/>
      <c r="B413" s="198"/>
      <c r="C413" s="199"/>
      <c r="D413" s="200" t="s">
        <v>72</v>
      </c>
      <c r="E413" s="212" t="s">
        <v>745</v>
      </c>
      <c r="F413" s="212" t="s">
        <v>746</v>
      </c>
      <c r="G413" s="199"/>
      <c r="H413" s="199"/>
      <c r="I413" s="202"/>
      <c r="J413" s="213">
        <f>BK413</f>
        <v>0</v>
      </c>
      <c r="K413" s="199"/>
      <c r="L413" s="204"/>
      <c r="M413" s="205"/>
      <c r="N413" s="206"/>
      <c r="O413" s="206"/>
      <c r="P413" s="207">
        <f>SUM(P414:P417)</f>
        <v>0</v>
      </c>
      <c r="Q413" s="206"/>
      <c r="R413" s="207">
        <f>SUM(R414:R417)</f>
        <v>0.00083633</v>
      </c>
      <c r="S413" s="206"/>
      <c r="T413" s="208">
        <f>SUM(T414:T417)</f>
        <v>0</v>
      </c>
      <c r="U413" s="12"/>
      <c r="V413" s="12"/>
      <c r="W413" s="12"/>
      <c r="X413" s="12"/>
      <c r="Y413" s="12"/>
      <c r="Z413" s="12"/>
      <c r="AA413" s="12"/>
      <c r="AB413" s="12"/>
      <c r="AC413" s="12"/>
      <c r="AD413" s="12"/>
      <c r="AE413" s="12"/>
      <c r="AR413" s="209" t="s">
        <v>191</v>
      </c>
      <c r="AT413" s="210" t="s">
        <v>72</v>
      </c>
      <c r="AU413" s="210" t="s">
        <v>81</v>
      </c>
      <c r="AY413" s="209" t="s">
        <v>175</v>
      </c>
      <c r="BK413" s="211">
        <f>SUM(BK414:BK417)</f>
        <v>0</v>
      </c>
    </row>
    <row r="414" spans="1:65" s="2" customFormat="1" ht="24.15" customHeight="1">
      <c r="A414" s="39"/>
      <c r="B414" s="40"/>
      <c r="C414" s="214" t="s">
        <v>747</v>
      </c>
      <c r="D414" s="214" t="s">
        <v>177</v>
      </c>
      <c r="E414" s="215" t="s">
        <v>748</v>
      </c>
      <c r="F414" s="216" t="s">
        <v>749</v>
      </c>
      <c r="G414" s="217" t="s">
        <v>180</v>
      </c>
      <c r="H414" s="218">
        <v>7.603</v>
      </c>
      <c r="I414" s="219"/>
      <c r="J414" s="220">
        <f>ROUND(I414*H414,2)</f>
        <v>0</v>
      </c>
      <c r="K414" s="221"/>
      <c r="L414" s="45"/>
      <c r="M414" s="222" t="s">
        <v>19</v>
      </c>
      <c r="N414" s="223" t="s">
        <v>44</v>
      </c>
      <c r="O414" s="85"/>
      <c r="P414" s="224">
        <f>O414*H414</f>
        <v>0</v>
      </c>
      <c r="Q414" s="224">
        <v>0.00011</v>
      </c>
      <c r="R414" s="224">
        <f>Q414*H414</f>
        <v>0.00083633</v>
      </c>
      <c r="S414" s="224">
        <v>0</v>
      </c>
      <c r="T414" s="225">
        <f>S414*H414</f>
        <v>0</v>
      </c>
      <c r="U414" s="39"/>
      <c r="V414" s="39"/>
      <c r="W414" s="39"/>
      <c r="X414" s="39"/>
      <c r="Y414" s="39"/>
      <c r="Z414" s="39"/>
      <c r="AA414" s="39"/>
      <c r="AB414" s="39"/>
      <c r="AC414" s="39"/>
      <c r="AD414" s="39"/>
      <c r="AE414" s="39"/>
      <c r="AR414" s="226" t="s">
        <v>565</v>
      </c>
      <c r="AT414" s="226" t="s">
        <v>177</v>
      </c>
      <c r="AU414" s="226" t="s">
        <v>83</v>
      </c>
      <c r="AY414" s="18" t="s">
        <v>175</v>
      </c>
      <c r="BE414" s="227">
        <f>IF(N414="základní",J414,0)</f>
        <v>0</v>
      </c>
      <c r="BF414" s="227">
        <f>IF(N414="snížená",J414,0)</f>
        <v>0</v>
      </c>
      <c r="BG414" s="227">
        <f>IF(N414="zákl. přenesená",J414,0)</f>
        <v>0</v>
      </c>
      <c r="BH414" s="227">
        <f>IF(N414="sníž. přenesená",J414,0)</f>
        <v>0</v>
      </c>
      <c r="BI414" s="227">
        <f>IF(N414="nulová",J414,0)</f>
        <v>0</v>
      </c>
      <c r="BJ414" s="18" t="s">
        <v>81</v>
      </c>
      <c r="BK414" s="227">
        <f>ROUND(I414*H414,2)</f>
        <v>0</v>
      </c>
      <c r="BL414" s="18" t="s">
        <v>565</v>
      </c>
      <c r="BM414" s="226" t="s">
        <v>750</v>
      </c>
    </row>
    <row r="415" spans="1:47" s="2" customFormat="1" ht="12">
      <c r="A415" s="39"/>
      <c r="B415" s="40"/>
      <c r="C415" s="41"/>
      <c r="D415" s="228" t="s">
        <v>183</v>
      </c>
      <c r="E415" s="41"/>
      <c r="F415" s="229" t="s">
        <v>751</v>
      </c>
      <c r="G415" s="41"/>
      <c r="H415" s="41"/>
      <c r="I415" s="230"/>
      <c r="J415" s="41"/>
      <c r="K415" s="41"/>
      <c r="L415" s="45"/>
      <c r="M415" s="231"/>
      <c r="N415" s="232"/>
      <c r="O415" s="85"/>
      <c r="P415" s="85"/>
      <c r="Q415" s="85"/>
      <c r="R415" s="85"/>
      <c r="S415" s="85"/>
      <c r="T415" s="86"/>
      <c r="U415" s="39"/>
      <c r="V415" s="39"/>
      <c r="W415" s="39"/>
      <c r="X415" s="39"/>
      <c r="Y415" s="39"/>
      <c r="Z415" s="39"/>
      <c r="AA415" s="39"/>
      <c r="AB415" s="39"/>
      <c r="AC415" s="39"/>
      <c r="AD415" s="39"/>
      <c r="AE415" s="39"/>
      <c r="AT415" s="18" t="s">
        <v>183</v>
      </c>
      <c r="AU415" s="18" t="s">
        <v>83</v>
      </c>
    </row>
    <row r="416" spans="1:51" s="15" customFormat="1" ht="12">
      <c r="A416" s="15"/>
      <c r="B416" s="257"/>
      <c r="C416" s="258"/>
      <c r="D416" s="235" t="s">
        <v>189</v>
      </c>
      <c r="E416" s="259" t="s">
        <v>19</v>
      </c>
      <c r="F416" s="260" t="s">
        <v>742</v>
      </c>
      <c r="G416" s="258"/>
      <c r="H416" s="259" t="s">
        <v>19</v>
      </c>
      <c r="I416" s="261"/>
      <c r="J416" s="258"/>
      <c r="K416" s="258"/>
      <c r="L416" s="262"/>
      <c r="M416" s="263"/>
      <c r="N416" s="264"/>
      <c r="O416" s="264"/>
      <c r="P416" s="264"/>
      <c r="Q416" s="264"/>
      <c r="R416" s="264"/>
      <c r="S416" s="264"/>
      <c r="T416" s="265"/>
      <c r="U416" s="15"/>
      <c r="V416" s="15"/>
      <c r="W416" s="15"/>
      <c r="X416" s="15"/>
      <c r="Y416" s="15"/>
      <c r="Z416" s="15"/>
      <c r="AA416" s="15"/>
      <c r="AB416" s="15"/>
      <c r="AC416" s="15"/>
      <c r="AD416" s="15"/>
      <c r="AE416" s="15"/>
      <c r="AT416" s="266" t="s">
        <v>189</v>
      </c>
      <c r="AU416" s="266" t="s">
        <v>83</v>
      </c>
      <c r="AV416" s="15" t="s">
        <v>81</v>
      </c>
      <c r="AW416" s="15" t="s">
        <v>35</v>
      </c>
      <c r="AX416" s="15" t="s">
        <v>73</v>
      </c>
      <c r="AY416" s="266" t="s">
        <v>175</v>
      </c>
    </row>
    <row r="417" spans="1:51" s="13" customFormat="1" ht="12">
      <c r="A417" s="13"/>
      <c r="B417" s="233"/>
      <c r="C417" s="234"/>
      <c r="D417" s="235" t="s">
        <v>189</v>
      </c>
      <c r="E417" s="236" t="s">
        <v>19</v>
      </c>
      <c r="F417" s="237" t="s">
        <v>743</v>
      </c>
      <c r="G417" s="234"/>
      <c r="H417" s="238">
        <v>7.603</v>
      </c>
      <c r="I417" s="239"/>
      <c r="J417" s="234"/>
      <c r="K417" s="234"/>
      <c r="L417" s="240"/>
      <c r="M417" s="278"/>
      <c r="N417" s="279"/>
      <c r="O417" s="279"/>
      <c r="P417" s="279"/>
      <c r="Q417" s="279"/>
      <c r="R417" s="279"/>
      <c r="S417" s="279"/>
      <c r="T417" s="280"/>
      <c r="U417" s="13"/>
      <c r="V417" s="13"/>
      <c r="W417" s="13"/>
      <c r="X417" s="13"/>
      <c r="Y417" s="13"/>
      <c r="Z417" s="13"/>
      <c r="AA417" s="13"/>
      <c r="AB417" s="13"/>
      <c r="AC417" s="13"/>
      <c r="AD417" s="13"/>
      <c r="AE417" s="13"/>
      <c r="AT417" s="244" t="s">
        <v>189</v>
      </c>
      <c r="AU417" s="244" t="s">
        <v>83</v>
      </c>
      <c r="AV417" s="13" t="s">
        <v>83</v>
      </c>
      <c r="AW417" s="13" t="s">
        <v>35</v>
      </c>
      <c r="AX417" s="13" t="s">
        <v>81</v>
      </c>
      <c r="AY417" s="244" t="s">
        <v>175</v>
      </c>
    </row>
    <row r="418" spans="1:31" s="2" customFormat="1" ht="6.95" customHeight="1">
      <c r="A418" s="39"/>
      <c r="B418" s="60"/>
      <c r="C418" s="61"/>
      <c r="D418" s="61"/>
      <c r="E418" s="61"/>
      <c r="F418" s="61"/>
      <c r="G418" s="61"/>
      <c r="H418" s="61"/>
      <c r="I418" s="61"/>
      <c r="J418" s="61"/>
      <c r="K418" s="61"/>
      <c r="L418" s="45"/>
      <c r="M418" s="39"/>
      <c r="O418" s="39"/>
      <c r="P418" s="39"/>
      <c r="Q418" s="39"/>
      <c r="R418" s="39"/>
      <c r="S418" s="39"/>
      <c r="T418" s="39"/>
      <c r="U418" s="39"/>
      <c r="V418" s="39"/>
      <c r="W418" s="39"/>
      <c r="X418" s="39"/>
      <c r="Y418" s="39"/>
      <c r="Z418" s="39"/>
      <c r="AA418" s="39"/>
      <c r="AB418" s="39"/>
      <c r="AC418" s="39"/>
      <c r="AD418" s="39"/>
      <c r="AE418" s="39"/>
    </row>
  </sheetData>
  <sheetProtection password="CC35" sheet="1" objects="1" scenarios="1" formatColumns="0" formatRows="0" autoFilter="0"/>
  <autoFilter ref="C91:K417"/>
  <mergeCells count="9">
    <mergeCell ref="E7:H7"/>
    <mergeCell ref="E9:H9"/>
    <mergeCell ref="E18:H18"/>
    <mergeCell ref="E27:H27"/>
    <mergeCell ref="E48:H48"/>
    <mergeCell ref="E50:H50"/>
    <mergeCell ref="E82:H82"/>
    <mergeCell ref="E84:H84"/>
    <mergeCell ref="L2:V2"/>
  </mergeCells>
  <hyperlinks>
    <hyperlink ref="F96" r:id="rId1" display="https://podminky.urs.cz/item/CS_URS_2022_01/113107323"/>
    <hyperlink ref="F98" r:id="rId2" display="https://podminky.urs.cz/item/CS_URS_2022_01/113107342"/>
    <hyperlink ref="F101" r:id="rId3" display="https://podminky.urs.cz/item/CS_URS_2022_01/113154111"/>
    <hyperlink ref="F106" r:id="rId4" display="https://podminky.urs.cz/item/CS_URS_2022_01/121151126"/>
    <hyperlink ref="F117" r:id="rId5" display="https://podminky.urs.cz/item/CS_URS_2022_01/131151106"/>
    <hyperlink ref="F125" r:id="rId6" display="https://podminky.urs.cz/item/CS_URS_2022_01/132112231"/>
    <hyperlink ref="F130" r:id="rId7" display="https://podminky.urs.cz/item/CS_URS_2022_01/132151252"/>
    <hyperlink ref="F136" r:id="rId8" display="https://podminky.urs.cz/item/CS_URS_2022_01/162251101"/>
    <hyperlink ref="F141" r:id="rId9" display="https://podminky.urs.cz/item/CS_URS_2022_01/162251102"/>
    <hyperlink ref="F152" r:id="rId10" display="https://podminky.urs.cz/item/CS_URS_2022_01/162351104"/>
    <hyperlink ref="F156" r:id="rId11" display="https://podminky.urs.cz/item/CS_URS_2022_01/162751119"/>
    <hyperlink ref="F159" r:id="rId12" display="https://podminky.urs.cz/item/CS_URS_2022_01/167151101"/>
    <hyperlink ref="F162" r:id="rId13" display="https://podminky.urs.cz/item/CS_URS_2022_01/171201231"/>
    <hyperlink ref="F165" r:id="rId14" display="https://podminky.urs.cz/item/CS_URS_2022_01/171251201"/>
    <hyperlink ref="F167" r:id="rId15" display="https://podminky.urs.cz/item/CS_URS_2022_01/174111103"/>
    <hyperlink ref="F171" r:id="rId16" display="https://podminky.urs.cz/item/CS_URS_2022_01/175151101"/>
    <hyperlink ref="F183" r:id="rId17" display="https://podminky.urs.cz/item/CS_URS_2022_01/181151321"/>
    <hyperlink ref="F186" r:id="rId18" display="https://podminky.urs.cz/item/CS_URS_2022_01/181351113"/>
    <hyperlink ref="F188" r:id="rId19" display="https://podminky.urs.cz/item/CS_URS_2022_01/181411131"/>
    <hyperlink ref="F193" r:id="rId20" display="https://podminky.urs.cz/item/CS_URS_2022_01/212752401"/>
    <hyperlink ref="F199" r:id="rId21" display="https://podminky.urs.cz/item/CS_URS_2022_01/451573111"/>
    <hyperlink ref="F203" r:id="rId22" display="https://podminky.urs.cz/item/CS_URS_2022_01/452111111"/>
    <hyperlink ref="F209" r:id="rId23" display="https://podminky.urs.cz/item/CS_URS_2022_01/452112112"/>
    <hyperlink ref="F212" r:id="rId24" display="https://podminky.urs.cz/item/CS_URS_2022_01/452311131"/>
    <hyperlink ref="F217" r:id="rId25" display="https://podminky.urs.cz/item/CS_URS_2022_01/564730001"/>
    <hyperlink ref="F222" r:id="rId26" display="https://podminky.urs.cz/item/CS_URS_2022_01/564750101"/>
    <hyperlink ref="F227" r:id="rId27" display="https://podminky.urs.cz/item/CS_URS_2022_01/564760101"/>
    <hyperlink ref="F232" r:id="rId28" display="https://podminky.urs.cz/item/CS_URS_2022_01/564851114"/>
    <hyperlink ref="F234" r:id="rId29" display="https://podminky.urs.cz/item/CS_URS_2022_01/564861111"/>
    <hyperlink ref="F239" r:id="rId30" display="https://podminky.urs.cz/item/CS_URS_2022_01/564871014"/>
    <hyperlink ref="F242" r:id="rId31" display="https://podminky.urs.cz/item/CS_URS_2022_01/564871016"/>
    <hyperlink ref="F245" r:id="rId32" display="https://podminky.urs.cz/item/CS_URS_2022_01/564952113"/>
    <hyperlink ref="F247" r:id="rId33" display="https://podminky.urs.cz/item/CS_URS_2022_01/565135121"/>
    <hyperlink ref="F253" r:id="rId34" display="https://podminky.urs.cz/item/CS_URS_2022_01/573111113"/>
    <hyperlink ref="F255" r:id="rId35" display="https://podminky.urs.cz/item/CS_URS_2022_01/573111115"/>
    <hyperlink ref="F258" r:id="rId36" display="https://podminky.urs.cz/item/CS_URS_2022_01/573211107"/>
    <hyperlink ref="F261" r:id="rId37" display="https://podminky.urs.cz/item/CS_URS_2022_01/573211111"/>
    <hyperlink ref="F264" r:id="rId38" display="https://podminky.urs.cz/item/CS_URS_2022_01/577134121"/>
    <hyperlink ref="F269" r:id="rId39" display="https://podminky.urs.cz/item/CS_URS_2022_01/577144121"/>
    <hyperlink ref="F272" r:id="rId40" display="https://podminky.urs.cz/item/CS_URS_2022_01/577155122"/>
    <hyperlink ref="F274" r:id="rId41" display="https://podminky.urs.cz/item/CS_URS_2022_01/584121108"/>
    <hyperlink ref="F286" r:id="rId42" display="https://podminky.urs.cz/item/CS_URS_2022_01/596211110"/>
    <hyperlink ref="F291" r:id="rId43" display="https://podminky.urs.cz/item/CS_URS_2022_01/596412210"/>
    <hyperlink ref="F296" r:id="rId44" display="https://podminky.urs.cz/item/CS_URS_2022_01/599141111"/>
    <hyperlink ref="F302" r:id="rId45" display="https://podminky.urs.cz/item/CS_URS_2022_01/895941302"/>
    <hyperlink ref="F305" r:id="rId46" display="https://podminky.urs.cz/item/CS_URS_2022_01/895941313"/>
    <hyperlink ref="F308" r:id="rId47" display="https://podminky.urs.cz/item/CS_URS_2022_01/895941331"/>
    <hyperlink ref="F311" r:id="rId48" display="https://podminky.urs.cz/item/CS_URS_2022_01/899204112"/>
    <hyperlink ref="F316" r:id="rId49" display="https://podminky.urs.cz/item/CS_URS_2022_01/912211111"/>
    <hyperlink ref="F322" r:id="rId50" display="https://podminky.urs.cz/item/CS_URS_2022_01/914511111"/>
    <hyperlink ref="F324" r:id="rId51" display="https://podminky.urs.cz/item/CS_URS_2022_01/916131213"/>
    <hyperlink ref="F334" r:id="rId52" display="https://podminky.urs.cz/item/CS_URS_2022_01/916231213"/>
    <hyperlink ref="F339" r:id="rId53" display="https://podminky.urs.cz/item/CS_URS_2022_01/919125111"/>
    <hyperlink ref="F346" r:id="rId54" display="https://podminky.urs.cz/item/CS_URS_2022_01/919521140"/>
    <hyperlink ref="F355" r:id="rId55" display="https://podminky.urs.cz/item/CS_URS_2022_01/919731122"/>
    <hyperlink ref="F358" r:id="rId56" display="https://podminky.urs.cz/item/CS_URS_2022_01/919732211"/>
    <hyperlink ref="F363" r:id="rId57" display="https://podminky.urs.cz/item/CS_URS_2022_01/935113111"/>
    <hyperlink ref="F370" r:id="rId58" display="https://podminky.urs.cz/item/CS_URS_2022_01/938902113"/>
    <hyperlink ref="F375" r:id="rId59" display="https://podminky.urs.cz/item/CS_URS_2022_01/966006132"/>
    <hyperlink ref="F378" r:id="rId60" display="https://podminky.urs.cz/item/CS_URS_2022_01/966008112"/>
    <hyperlink ref="F382" r:id="rId61" display="https://podminky.urs.cz/item/CS_URS_2022_01/997221571"/>
    <hyperlink ref="F384" r:id="rId62" display="https://podminky.urs.cz/item/CS_URS_2022_01/997221579"/>
    <hyperlink ref="F387" r:id="rId63" display="https://podminky.urs.cz/item/CS_URS_2022_01/997221862"/>
    <hyperlink ref="F390" r:id="rId64" display="https://podminky.urs.cz/item/CS_URS_2022_01/997221873"/>
    <hyperlink ref="F395" r:id="rId65" display="https://podminky.urs.cz/item/CS_URS_2022_01/997221875"/>
    <hyperlink ref="F399" r:id="rId66" display="https://podminky.urs.cz/item/CS_URS_2022_01/998223011"/>
    <hyperlink ref="F402" r:id="rId67" display="https://podminky.urs.cz/item/CS_URS_2022_01/998225111"/>
    <hyperlink ref="F405" r:id="rId68" display="https://podminky.urs.cz/item/CS_URS_2022_01/998274101"/>
    <hyperlink ref="F409" r:id="rId69" display="https://podminky.urs.cz/item/CS_URS_2022_01/789233532"/>
    <hyperlink ref="F415" r:id="rId70" display="https://podminky.urs.cz/item/CS_URS_2022_01/2302100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1"/>
</worksheet>
</file>

<file path=xl/worksheets/sheet20.xml><?xml version="1.0" encoding="utf-8"?>
<worksheet xmlns="http://schemas.openxmlformats.org/spreadsheetml/2006/main" xmlns:r="http://schemas.openxmlformats.org/officeDocument/2006/relationships">
  <sheetPr>
    <pageSetUpPr fitToPage="1"/>
  </sheetPr>
  <dimension ref="A2:BM14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139</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3881</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ROUND(J85,2)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ROUND((SUM(BE85:BE139)),2)</f>
        <v>0</v>
      </c>
      <c r="G33" s="39"/>
      <c r="H33" s="39"/>
      <c r="I33" s="158">
        <v>0.21</v>
      </c>
      <c r="J33" s="157">
        <f>ROUND(((SUM(BE85:BE139))*I33),2)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ROUND((SUM(BF85:BF139)),2)</f>
        <v>0</v>
      </c>
      <c r="G34" s="39"/>
      <c r="H34" s="39"/>
      <c r="I34" s="158">
        <v>0.15</v>
      </c>
      <c r="J34" s="157">
        <f>ROUND(((SUM(BF85:BF139))*I34),2)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ROUND((SUM(BG85:BG139)),2)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ROUND((SUM(BH85:BH139)),2)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ROUND((SUM(BI85:BI139)),2)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J85</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3882</v>
      </c>
      <c r="E60" s="178"/>
      <c r="F60" s="178"/>
      <c r="G60" s="178"/>
      <c r="H60" s="178"/>
      <c r="I60" s="178"/>
      <c r="J60" s="179">
        <f>J86</f>
        <v>0</v>
      </c>
      <c r="K60" s="176"/>
      <c r="L60" s="180"/>
      <c r="S60" s="9"/>
      <c r="T60" s="9"/>
      <c r="U60" s="9"/>
      <c r="V60" s="9"/>
      <c r="W60" s="9"/>
      <c r="X60" s="9"/>
      <c r="Y60" s="9"/>
      <c r="Z60" s="9"/>
      <c r="AA60" s="9"/>
      <c r="AB60" s="9"/>
      <c r="AC60" s="9"/>
      <c r="AD60" s="9"/>
      <c r="AE60" s="9"/>
    </row>
    <row r="61" spans="1:31" s="10" customFormat="1" ht="19.9" customHeight="1">
      <c r="A61" s="10"/>
      <c r="B61" s="181"/>
      <c r="C61" s="126"/>
      <c r="D61" s="182" t="s">
        <v>3883</v>
      </c>
      <c r="E61" s="183"/>
      <c r="F61" s="183"/>
      <c r="G61" s="183"/>
      <c r="H61" s="183"/>
      <c r="I61" s="183"/>
      <c r="J61" s="184">
        <f>J87</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3884</v>
      </c>
      <c r="E62" s="183"/>
      <c r="F62" s="183"/>
      <c r="G62" s="183"/>
      <c r="H62" s="183"/>
      <c r="I62" s="183"/>
      <c r="J62" s="184">
        <f>J108</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3885</v>
      </c>
      <c r="E63" s="183"/>
      <c r="F63" s="183"/>
      <c r="G63" s="183"/>
      <c r="H63" s="183"/>
      <c r="I63" s="183"/>
      <c r="J63" s="184">
        <f>J112</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3886</v>
      </c>
      <c r="E64" s="183"/>
      <c r="F64" s="183"/>
      <c r="G64" s="183"/>
      <c r="H64" s="183"/>
      <c r="I64" s="183"/>
      <c r="J64" s="184">
        <f>J121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3887</v>
      </c>
      <c r="E65" s="183"/>
      <c r="F65" s="183"/>
      <c r="G65" s="183"/>
      <c r="H65" s="183"/>
      <c r="I65" s="183"/>
      <c r="J65" s="184">
        <f>J128</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160</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Kylešovice - sběrný dvůr</v>
      </c>
      <c r="F75" s="33"/>
      <c r="G75" s="33"/>
      <c r="H75" s="33"/>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141</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E9</f>
        <v>VON - Vedlejší a ostatní náklady</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Kylešovice</v>
      </c>
      <c r="G79" s="41"/>
      <c r="H79" s="41"/>
      <c r="I79" s="33" t="s">
        <v>23</v>
      </c>
      <c r="J79" s="73" t="str">
        <f>IF(J12="","",J12)</f>
        <v>1. 2. 2023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statutární město Opava, Horní náměstí 69, Opava</v>
      </c>
      <c r="G81" s="41"/>
      <c r="H81" s="41"/>
      <c r="I81" s="33" t="s">
        <v>32</v>
      </c>
      <c r="J81" s="37" t="str">
        <f>E21</f>
        <v>Agroprojekt Jihlava, spol. s.r.o.</v>
      </c>
      <c r="K81" s="41"/>
      <c r="L81" s="145"/>
      <c r="S81" s="39"/>
      <c r="T81" s="39"/>
      <c r="U81" s="39"/>
      <c r="V81" s="39"/>
      <c r="W81" s="39"/>
      <c r="X81" s="39"/>
      <c r="Y81" s="39"/>
      <c r="Z81" s="39"/>
      <c r="AA81" s="39"/>
      <c r="AB81" s="39"/>
      <c r="AC81" s="39"/>
      <c r="AD81" s="39"/>
      <c r="AE81" s="39"/>
    </row>
    <row r="82" spans="1:31" s="2" customFormat="1" ht="25.65" customHeight="1">
      <c r="A82" s="39"/>
      <c r="B82" s="40"/>
      <c r="C82" s="33" t="s">
        <v>30</v>
      </c>
      <c r="D82" s="41"/>
      <c r="E82" s="41"/>
      <c r="F82" s="28" t="str">
        <f>IF(E18="","",E18)</f>
        <v>Vyplň údaj</v>
      </c>
      <c r="G82" s="41"/>
      <c r="H82" s="41"/>
      <c r="I82" s="33" t="s">
        <v>36</v>
      </c>
      <c r="J82" s="37" t="str">
        <f>E24</f>
        <v>Agroprojekt Jihlava, spol. s.r.o.</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161</v>
      </c>
      <c r="D84" s="189" t="s">
        <v>58</v>
      </c>
      <c r="E84" s="189" t="s">
        <v>54</v>
      </c>
      <c r="F84" s="189" t="s">
        <v>55</v>
      </c>
      <c r="G84" s="189" t="s">
        <v>162</v>
      </c>
      <c r="H84" s="189" t="s">
        <v>163</v>
      </c>
      <c r="I84" s="189" t="s">
        <v>164</v>
      </c>
      <c r="J84" s="190" t="s">
        <v>145</v>
      </c>
      <c r="K84" s="191" t="s">
        <v>165</v>
      </c>
      <c r="L84" s="192"/>
      <c r="M84" s="93" t="s">
        <v>19</v>
      </c>
      <c r="N84" s="94" t="s">
        <v>43</v>
      </c>
      <c r="O84" s="94" t="s">
        <v>166</v>
      </c>
      <c r="P84" s="94" t="s">
        <v>167</v>
      </c>
      <c r="Q84" s="94" t="s">
        <v>168</v>
      </c>
      <c r="R84" s="94" t="s">
        <v>169</v>
      </c>
      <c r="S84" s="94" t="s">
        <v>170</v>
      </c>
      <c r="T84" s="95" t="s">
        <v>171</v>
      </c>
      <c r="U84" s="186"/>
      <c r="V84" s="186"/>
      <c r="W84" s="186"/>
      <c r="X84" s="186"/>
      <c r="Y84" s="186"/>
      <c r="Z84" s="186"/>
      <c r="AA84" s="186"/>
      <c r="AB84" s="186"/>
      <c r="AC84" s="186"/>
      <c r="AD84" s="186"/>
      <c r="AE84" s="186"/>
    </row>
    <row r="85" spans="1:63" s="2" customFormat="1" ht="22.8" customHeight="1">
      <c r="A85" s="39"/>
      <c r="B85" s="40"/>
      <c r="C85" s="100" t="s">
        <v>172</v>
      </c>
      <c r="D85" s="41"/>
      <c r="E85" s="41"/>
      <c r="F85" s="41"/>
      <c r="G85" s="41"/>
      <c r="H85" s="41"/>
      <c r="I85" s="41"/>
      <c r="J85" s="193">
        <f>BK85</f>
        <v>0</v>
      </c>
      <c r="K85" s="41"/>
      <c r="L85" s="45"/>
      <c r="M85" s="96"/>
      <c r="N85" s="194"/>
      <c r="O85" s="97"/>
      <c r="P85" s="195">
        <f>P86</f>
        <v>0</v>
      </c>
      <c r="Q85" s="97"/>
      <c r="R85" s="195">
        <f>R86</f>
        <v>0</v>
      </c>
      <c r="S85" s="97"/>
      <c r="T85" s="196">
        <f>T86</f>
        <v>0</v>
      </c>
      <c r="U85" s="39"/>
      <c r="V85" s="39"/>
      <c r="W85" s="39"/>
      <c r="X85" s="39"/>
      <c r="Y85" s="39"/>
      <c r="Z85" s="39"/>
      <c r="AA85" s="39"/>
      <c r="AB85" s="39"/>
      <c r="AC85" s="39"/>
      <c r="AD85" s="39"/>
      <c r="AE85" s="39"/>
      <c r="AT85" s="18" t="s">
        <v>72</v>
      </c>
      <c r="AU85" s="18" t="s">
        <v>146</v>
      </c>
      <c r="BK85" s="197">
        <f>BK86</f>
        <v>0</v>
      </c>
    </row>
    <row r="86" spans="1:63" s="12" customFormat="1" ht="25.9" customHeight="1">
      <c r="A86" s="12"/>
      <c r="B86" s="198"/>
      <c r="C86" s="199"/>
      <c r="D86" s="200" t="s">
        <v>72</v>
      </c>
      <c r="E86" s="201" t="s">
        <v>3888</v>
      </c>
      <c r="F86" s="201" t="s">
        <v>3889</v>
      </c>
      <c r="G86" s="199"/>
      <c r="H86" s="199"/>
      <c r="I86" s="202"/>
      <c r="J86" s="203">
        <f>BK86</f>
        <v>0</v>
      </c>
      <c r="K86" s="199"/>
      <c r="L86" s="204"/>
      <c r="M86" s="205"/>
      <c r="N86" s="206"/>
      <c r="O86" s="206"/>
      <c r="P86" s="207">
        <f>P87+P108+P112+P121+P128</f>
        <v>0</v>
      </c>
      <c r="Q86" s="206"/>
      <c r="R86" s="207">
        <f>R87+R108+R112+R121+R128</f>
        <v>0</v>
      </c>
      <c r="S86" s="206"/>
      <c r="T86" s="208">
        <f>T87+T108+T112+T121+T128</f>
        <v>0</v>
      </c>
      <c r="U86" s="12"/>
      <c r="V86" s="12"/>
      <c r="W86" s="12"/>
      <c r="X86" s="12"/>
      <c r="Y86" s="12"/>
      <c r="Z86" s="12"/>
      <c r="AA86" s="12"/>
      <c r="AB86" s="12"/>
      <c r="AC86" s="12"/>
      <c r="AD86" s="12"/>
      <c r="AE86" s="12"/>
      <c r="AR86" s="209" t="s">
        <v>212</v>
      </c>
      <c r="AT86" s="210" t="s">
        <v>72</v>
      </c>
      <c r="AU86" s="210" t="s">
        <v>73</v>
      </c>
      <c r="AY86" s="209" t="s">
        <v>175</v>
      </c>
      <c r="BK86" s="211">
        <f>BK87+BK108+BK112+BK121+BK128</f>
        <v>0</v>
      </c>
    </row>
    <row r="87" spans="1:63" s="12" customFormat="1" ht="22.8" customHeight="1">
      <c r="A87" s="12"/>
      <c r="B87" s="198"/>
      <c r="C87" s="199"/>
      <c r="D87" s="200" t="s">
        <v>72</v>
      </c>
      <c r="E87" s="212" t="s">
        <v>3890</v>
      </c>
      <c r="F87" s="212" t="s">
        <v>3891</v>
      </c>
      <c r="G87" s="199"/>
      <c r="H87" s="199"/>
      <c r="I87" s="202"/>
      <c r="J87" s="213">
        <f>BK87</f>
        <v>0</v>
      </c>
      <c r="K87" s="199"/>
      <c r="L87" s="204"/>
      <c r="M87" s="205"/>
      <c r="N87" s="206"/>
      <c r="O87" s="206"/>
      <c r="P87" s="207">
        <f>SUM(P88:P107)</f>
        <v>0</v>
      </c>
      <c r="Q87" s="206"/>
      <c r="R87" s="207">
        <f>SUM(R88:R107)</f>
        <v>0</v>
      </c>
      <c r="S87" s="206"/>
      <c r="T87" s="208">
        <f>SUM(T88:T107)</f>
        <v>0</v>
      </c>
      <c r="U87" s="12"/>
      <c r="V87" s="12"/>
      <c r="W87" s="12"/>
      <c r="X87" s="12"/>
      <c r="Y87" s="12"/>
      <c r="Z87" s="12"/>
      <c r="AA87" s="12"/>
      <c r="AB87" s="12"/>
      <c r="AC87" s="12"/>
      <c r="AD87" s="12"/>
      <c r="AE87" s="12"/>
      <c r="AR87" s="209" t="s">
        <v>212</v>
      </c>
      <c r="AT87" s="210" t="s">
        <v>72</v>
      </c>
      <c r="AU87" s="210" t="s">
        <v>81</v>
      </c>
      <c r="AY87" s="209" t="s">
        <v>175</v>
      </c>
      <c r="BK87" s="211">
        <f>SUM(BK88:BK107)</f>
        <v>0</v>
      </c>
    </row>
    <row r="88" spans="1:65" s="2" customFormat="1" ht="16.5" customHeight="1">
      <c r="A88" s="39"/>
      <c r="B88" s="40"/>
      <c r="C88" s="214" t="s">
        <v>81</v>
      </c>
      <c r="D88" s="214" t="s">
        <v>177</v>
      </c>
      <c r="E88" s="215" t="s">
        <v>3892</v>
      </c>
      <c r="F88" s="216" t="s">
        <v>3893</v>
      </c>
      <c r="G88" s="217" t="s">
        <v>1053</v>
      </c>
      <c r="H88" s="218">
        <v>1</v>
      </c>
      <c r="I88" s="219"/>
      <c r="J88" s="220">
        <f>ROUND(I88*H88,2)</f>
        <v>0</v>
      </c>
      <c r="K88" s="221"/>
      <c r="L88" s="45"/>
      <c r="M88" s="222" t="s">
        <v>19</v>
      </c>
      <c r="N88" s="223" t="s">
        <v>44</v>
      </c>
      <c r="O88" s="85"/>
      <c r="P88" s="224">
        <f>O88*H88</f>
        <v>0</v>
      </c>
      <c r="Q88" s="224">
        <v>0</v>
      </c>
      <c r="R88" s="224">
        <f>Q88*H88</f>
        <v>0</v>
      </c>
      <c r="S88" s="224">
        <v>0</v>
      </c>
      <c r="T88" s="225">
        <f>S88*H88</f>
        <v>0</v>
      </c>
      <c r="U88" s="39"/>
      <c r="V88" s="39"/>
      <c r="W88" s="39"/>
      <c r="X88" s="39"/>
      <c r="Y88" s="39"/>
      <c r="Z88" s="39"/>
      <c r="AA88" s="39"/>
      <c r="AB88" s="39"/>
      <c r="AC88" s="39"/>
      <c r="AD88" s="39"/>
      <c r="AE88" s="39"/>
      <c r="AR88" s="226" t="s">
        <v>1048</v>
      </c>
      <c r="AT88" s="226" t="s">
        <v>177</v>
      </c>
      <c r="AU88" s="226" t="s">
        <v>83</v>
      </c>
      <c r="AY88" s="18" t="s">
        <v>175</v>
      </c>
      <c r="BE88" s="227">
        <f>IF(N88="základní",J88,0)</f>
        <v>0</v>
      </c>
      <c r="BF88" s="227">
        <f>IF(N88="snížená",J88,0)</f>
        <v>0</v>
      </c>
      <c r="BG88" s="227">
        <f>IF(N88="zákl. přenesená",J88,0)</f>
        <v>0</v>
      </c>
      <c r="BH88" s="227">
        <f>IF(N88="sníž. přenesená",J88,0)</f>
        <v>0</v>
      </c>
      <c r="BI88" s="227">
        <f>IF(N88="nulová",J88,0)</f>
        <v>0</v>
      </c>
      <c r="BJ88" s="18" t="s">
        <v>81</v>
      </c>
      <c r="BK88" s="227">
        <f>ROUND(I88*H88,2)</f>
        <v>0</v>
      </c>
      <c r="BL88" s="18" t="s">
        <v>1048</v>
      </c>
      <c r="BM88" s="226" t="s">
        <v>3894</v>
      </c>
    </row>
    <row r="89" spans="1:47" s="2" customFormat="1" ht="12">
      <c r="A89" s="39"/>
      <c r="B89" s="40"/>
      <c r="C89" s="41"/>
      <c r="D89" s="228" t="s">
        <v>183</v>
      </c>
      <c r="E89" s="41"/>
      <c r="F89" s="229" t="s">
        <v>3895</v>
      </c>
      <c r="G89" s="41"/>
      <c r="H89" s="41"/>
      <c r="I89" s="230"/>
      <c r="J89" s="41"/>
      <c r="K89" s="41"/>
      <c r="L89" s="45"/>
      <c r="M89" s="231"/>
      <c r="N89" s="232"/>
      <c r="O89" s="85"/>
      <c r="P89" s="85"/>
      <c r="Q89" s="85"/>
      <c r="R89" s="85"/>
      <c r="S89" s="85"/>
      <c r="T89" s="86"/>
      <c r="U89" s="39"/>
      <c r="V89" s="39"/>
      <c r="W89" s="39"/>
      <c r="X89" s="39"/>
      <c r="Y89" s="39"/>
      <c r="Z89" s="39"/>
      <c r="AA89" s="39"/>
      <c r="AB89" s="39"/>
      <c r="AC89" s="39"/>
      <c r="AD89" s="39"/>
      <c r="AE89" s="39"/>
      <c r="AT89" s="18" t="s">
        <v>183</v>
      </c>
      <c r="AU89" s="18" t="s">
        <v>83</v>
      </c>
    </row>
    <row r="90" spans="1:47" s="2" customFormat="1" ht="12">
      <c r="A90" s="39"/>
      <c r="B90" s="40"/>
      <c r="C90" s="41"/>
      <c r="D90" s="235" t="s">
        <v>203</v>
      </c>
      <c r="E90" s="41"/>
      <c r="F90" s="256" t="s">
        <v>3896</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203</v>
      </c>
      <c r="AU90" s="18" t="s">
        <v>83</v>
      </c>
    </row>
    <row r="91" spans="1:65" s="2" customFormat="1" ht="16.5" customHeight="1">
      <c r="A91" s="39"/>
      <c r="B91" s="40"/>
      <c r="C91" s="214" t="s">
        <v>83</v>
      </c>
      <c r="D91" s="214" t="s">
        <v>177</v>
      </c>
      <c r="E91" s="215" t="s">
        <v>3897</v>
      </c>
      <c r="F91" s="216" t="s">
        <v>3898</v>
      </c>
      <c r="G91" s="217" t="s">
        <v>1053</v>
      </c>
      <c r="H91" s="218">
        <v>1</v>
      </c>
      <c r="I91" s="219"/>
      <c r="J91" s="220">
        <f>ROUND(I91*H91,2)</f>
        <v>0</v>
      </c>
      <c r="K91" s="221"/>
      <c r="L91" s="45"/>
      <c r="M91" s="222" t="s">
        <v>19</v>
      </c>
      <c r="N91" s="223" t="s">
        <v>44</v>
      </c>
      <c r="O91" s="85"/>
      <c r="P91" s="224">
        <f>O91*H91</f>
        <v>0</v>
      </c>
      <c r="Q91" s="224">
        <v>0</v>
      </c>
      <c r="R91" s="224">
        <f>Q91*H91</f>
        <v>0</v>
      </c>
      <c r="S91" s="224">
        <v>0</v>
      </c>
      <c r="T91" s="225">
        <f>S91*H91</f>
        <v>0</v>
      </c>
      <c r="U91" s="39"/>
      <c r="V91" s="39"/>
      <c r="W91" s="39"/>
      <c r="X91" s="39"/>
      <c r="Y91" s="39"/>
      <c r="Z91" s="39"/>
      <c r="AA91" s="39"/>
      <c r="AB91" s="39"/>
      <c r="AC91" s="39"/>
      <c r="AD91" s="39"/>
      <c r="AE91" s="39"/>
      <c r="AR91" s="226" t="s">
        <v>1048</v>
      </c>
      <c r="AT91" s="226" t="s">
        <v>177</v>
      </c>
      <c r="AU91" s="226" t="s">
        <v>83</v>
      </c>
      <c r="AY91" s="18" t="s">
        <v>175</v>
      </c>
      <c r="BE91" s="227">
        <f>IF(N91="základní",J91,0)</f>
        <v>0</v>
      </c>
      <c r="BF91" s="227">
        <f>IF(N91="snížená",J91,0)</f>
        <v>0</v>
      </c>
      <c r="BG91" s="227">
        <f>IF(N91="zákl. přenesená",J91,0)</f>
        <v>0</v>
      </c>
      <c r="BH91" s="227">
        <f>IF(N91="sníž. přenesená",J91,0)</f>
        <v>0</v>
      </c>
      <c r="BI91" s="227">
        <f>IF(N91="nulová",J91,0)</f>
        <v>0</v>
      </c>
      <c r="BJ91" s="18" t="s">
        <v>81</v>
      </c>
      <c r="BK91" s="227">
        <f>ROUND(I91*H91,2)</f>
        <v>0</v>
      </c>
      <c r="BL91" s="18" t="s">
        <v>1048</v>
      </c>
      <c r="BM91" s="226" t="s">
        <v>3899</v>
      </c>
    </row>
    <row r="92" spans="1:47" s="2" customFormat="1" ht="12">
      <c r="A92" s="39"/>
      <c r="B92" s="40"/>
      <c r="C92" s="41"/>
      <c r="D92" s="228" t="s">
        <v>183</v>
      </c>
      <c r="E92" s="41"/>
      <c r="F92" s="229" t="s">
        <v>3900</v>
      </c>
      <c r="G92" s="41"/>
      <c r="H92" s="41"/>
      <c r="I92" s="230"/>
      <c r="J92" s="41"/>
      <c r="K92" s="41"/>
      <c r="L92" s="45"/>
      <c r="M92" s="231"/>
      <c r="N92" s="232"/>
      <c r="O92" s="85"/>
      <c r="P92" s="85"/>
      <c r="Q92" s="85"/>
      <c r="R92" s="85"/>
      <c r="S92" s="85"/>
      <c r="T92" s="86"/>
      <c r="U92" s="39"/>
      <c r="V92" s="39"/>
      <c r="W92" s="39"/>
      <c r="X92" s="39"/>
      <c r="Y92" s="39"/>
      <c r="Z92" s="39"/>
      <c r="AA92" s="39"/>
      <c r="AB92" s="39"/>
      <c r="AC92" s="39"/>
      <c r="AD92" s="39"/>
      <c r="AE92" s="39"/>
      <c r="AT92" s="18" t="s">
        <v>183</v>
      </c>
      <c r="AU92" s="18" t="s">
        <v>83</v>
      </c>
    </row>
    <row r="93" spans="1:47" s="2" customFormat="1" ht="12">
      <c r="A93" s="39"/>
      <c r="B93" s="40"/>
      <c r="C93" s="41"/>
      <c r="D93" s="235" t="s">
        <v>203</v>
      </c>
      <c r="E93" s="41"/>
      <c r="F93" s="256" t="s">
        <v>3901</v>
      </c>
      <c r="G93" s="41"/>
      <c r="H93" s="41"/>
      <c r="I93" s="230"/>
      <c r="J93" s="41"/>
      <c r="K93" s="41"/>
      <c r="L93" s="45"/>
      <c r="M93" s="231"/>
      <c r="N93" s="232"/>
      <c r="O93" s="85"/>
      <c r="P93" s="85"/>
      <c r="Q93" s="85"/>
      <c r="R93" s="85"/>
      <c r="S93" s="85"/>
      <c r="T93" s="86"/>
      <c r="U93" s="39"/>
      <c r="V93" s="39"/>
      <c r="W93" s="39"/>
      <c r="X93" s="39"/>
      <c r="Y93" s="39"/>
      <c r="Z93" s="39"/>
      <c r="AA93" s="39"/>
      <c r="AB93" s="39"/>
      <c r="AC93" s="39"/>
      <c r="AD93" s="39"/>
      <c r="AE93" s="39"/>
      <c r="AT93" s="18" t="s">
        <v>203</v>
      </c>
      <c r="AU93" s="18" t="s">
        <v>83</v>
      </c>
    </row>
    <row r="94" spans="1:65" s="2" customFormat="1" ht="16.5" customHeight="1">
      <c r="A94" s="39"/>
      <c r="B94" s="40"/>
      <c r="C94" s="214" t="s">
        <v>191</v>
      </c>
      <c r="D94" s="214" t="s">
        <v>177</v>
      </c>
      <c r="E94" s="215" t="s">
        <v>3902</v>
      </c>
      <c r="F94" s="216" t="s">
        <v>3903</v>
      </c>
      <c r="G94" s="217" t="s">
        <v>1053</v>
      </c>
      <c r="H94" s="218">
        <v>1</v>
      </c>
      <c r="I94" s="219"/>
      <c r="J94" s="220">
        <f>ROUND(I94*H94,2)</f>
        <v>0</v>
      </c>
      <c r="K94" s="221"/>
      <c r="L94" s="45"/>
      <c r="M94" s="222" t="s">
        <v>19</v>
      </c>
      <c r="N94" s="223" t="s">
        <v>44</v>
      </c>
      <c r="O94" s="85"/>
      <c r="P94" s="224">
        <f>O94*H94</f>
        <v>0</v>
      </c>
      <c r="Q94" s="224">
        <v>0</v>
      </c>
      <c r="R94" s="224">
        <f>Q94*H94</f>
        <v>0</v>
      </c>
      <c r="S94" s="224">
        <v>0</v>
      </c>
      <c r="T94" s="225">
        <f>S94*H94</f>
        <v>0</v>
      </c>
      <c r="U94" s="39"/>
      <c r="V94" s="39"/>
      <c r="W94" s="39"/>
      <c r="X94" s="39"/>
      <c r="Y94" s="39"/>
      <c r="Z94" s="39"/>
      <c r="AA94" s="39"/>
      <c r="AB94" s="39"/>
      <c r="AC94" s="39"/>
      <c r="AD94" s="39"/>
      <c r="AE94" s="39"/>
      <c r="AR94" s="226" t="s">
        <v>81</v>
      </c>
      <c r="AT94" s="226" t="s">
        <v>177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81</v>
      </c>
      <c r="BM94" s="226" t="s">
        <v>3904</v>
      </c>
    </row>
    <row r="95" spans="1:47" s="2" customFormat="1" ht="12">
      <c r="A95" s="39"/>
      <c r="B95" s="40"/>
      <c r="C95" s="41"/>
      <c r="D95" s="228" t="s">
        <v>183</v>
      </c>
      <c r="E95" s="41"/>
      <c r="F95" s="229" t="s">
        <v>3905</v>
      </c>
      <c r="G95" s="41"/>
      <c r="H95" s="41"/>
      <c r="I95" s="230"/>
      <c r="J95" s="41"/>
      <c r="K95" s="41"/>
      <c r="L95" s="45"/>
      <c r="M95" s="231"/>
      <c r="N95" s="232"/>
      <c r="O95" s="85"/>
      <c r="P95" s="85"/>
      <c r="Q95" s="85"/>
      <c r="R95" s="85"/>
      <c r="S95" s="85"/>
      <c r="T95" s="86"/>
      <c r="U95" s="39"/>
      <c r="V95" s="39"/>
      <c r="W95" s="39"/>
      <c r="X95" s="39"/>
      <c r="Y95" s="39"/>
      <c r="Z95" s="39"/>
      <c r="AA95" s="39"/>
      <c r="AB95" s="39"/>
      <c r="AC95" s="39"/>
      <c r="AD95" s="39"/>
      <c r="AE95" s="39"/>
      <c r="AT95" s="18" t="s">
        <v>183</v>
      </c>
      <c r="AU95" s="18" t="s">
        <v>83</v>
      </c>
    </row>
    <row r="96" spans="1:47" s="2" customFormat="1" ht="12">
      <c r="A96" s="39"/>
      <c r="B96" s="40"/>
      <c r="C96" s="41"/>
      <c r="D96" s="235" t="s">
        <v>203</v>
      </c>
      <c r="E96" s="41"/>
      <c r="F96" s="256" t="s">
        <v>3906</v>
      </c>
      <c r="G96" s="41"/>
      <c r="H96" s="41"/>
      <c r="I96" s="230"/>
      <c r="J96" s="41"/>
      <c r="K96" s="41"/>
      <c r="L96" s="45"/>
      <c r="M96" s="231"/>
      <c r="N96" s="232"/>
      <c r="O96" s="85"/>
      <c r="P96" s="85"/>
      <c r="Q96" s="85"/>
      <c r="R96" s="85"/>
      <c r="S96" s="85"/>
      <c r="T96" s="86"/>
      <c r="U96" s="39"/>
      <c r="V96" s="39"/>
      <c r="W96" s="39"/>
      <c r="X96" s="39"/>
      <c r="Y96" s="39"/>
      <c r="Z96" s="39"/>
      <c r="AA96" s="39"/>
      <c r="AB96" s="39"/>
      <c r="AC96" s="39"/>
      <c r="AD96" s="39"/>
      <c r="AE96" s="39"/>
      <c r="AT96" s="18" t="s">
        <v>203</v>
      </c>
      <c r="AU96" s="18" t="s">
        <v>83</v>
      </c>
    </row>
    <row r="97" spans="1:65" s="2" customFormat="1" ht="16.5" customHeight="1">
      <c r="A97" s="39"/>
      <c r="B97" s="40"/>
      <c r="C97" s="214" t="s">
        <v>181</v>
      </c>
      <c r="D97" s="214" t="s">
        <v>177</v>
      </c>
      <c r="E97" s="215" t="s">
        <v>3907</v>
      </c>
      <c r="F97" s="216" t="s">
        <v>3908</v>
      </c>
      <c r="G97" s="217" t="s">
        <v>1053</v>
      </c>
      <c r="H97" s="218">
        <v>1</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81</v>
      </c>
      <c r="BM97" s="226" t="s">
        <v>3909</v>
      </c>
    </row>
    <row r="98" spans="1:47" s="2" customFormat="1" ht="12">
      <c r="A98" s="39"/>
      <c r="B98" s="40"/>
      <c r="C98" s="41"/>
      <c r="D98" s="228" t="s">
        <v>183</v>
      </c>
      <c r="E98" s="41"/>
      <c r="F98" s="229" t="s">
        <v>3910</v>
      </c>
      <c r="G98" s="41"/>
      <c r="H98" s="41"/>
      <c r="I98" s="230"/>
      <c r="J98" s="41"/>
      <c r="K98" s="41"/>
      <c r="L98" s="45"/>
      <c r="M98" s="231"/>
      <c r="N98" s="232"/>
      <c r="O98" s="85"/>
      <c r="P98" s="85"/>
      <c r="Q98" s="85"/>
      <c r="R98" s="85"/>
      <c r="S98" s="85"/>
      <c r="T98" s="86"/>
      <c r="U98" s="39"/>
      <c r="V98" s="39"/>
      <c r="W98" s="39"/>
      <c r="X98" s="39"/>
      <c r="Y98" s="39"/>
      <c r="Z98" s="39"/>
      <c r="AA98" s="39"/>
      <c r="AB98" s="39"/>
      <c r="AC98" s="39"/>
      <c r="AD98" s="39"/>
      <c r="AE98" s="39"/>
      <c r="AT98" s="18" t="s">
        <v>183</v>
      </c>
      <c r="AU98" s="18" t="s">
        <v>83</v>
      </c>
    </row>
    <row r="99" spans="1:47" s="2" customFormat="1" ht="12">
      <c r="A99" s="39"/>
      <c r="B99" s="40"/>
      <c r="C99" s="41"/>
      <c r="D99" s="235" t="s">
        <v>203</v>
      </c>
      <c r="E99" s="41"/>
      <c r="F99" s="256" t="s">
        <v>3911</v>
      </c>
      <c r="G99" s="41"/>
      <c r="H99" s="41"/>
      <c r="I99" s="230"/>
      <c r="J99" s="41"/>
      <c r="K99" s="41"/>
      <c r="L99" s="45"/>
      <c r="M99" s="231"/>
      <c r="N99" s="232"/>
      <c r="O99" s="85"/>
      <c r="P99" s="85"/>
      <c r="Q99" s="85"/>
      <c r="R99" s="85"/>
      <c r="S99" s="85"/>
      <c r="T99" s="86"/>
      <c r="U99" s="39"/>
      <c r="V99" s="39"/>
      <c r="W99" s="39"/>
      <c r="X99" s="39"/>
      <c r="Y99" s="39"/>
      <c r="Z99" s="39"/>
      <c r="AA99" s="39"/>
      <c r="AB99" s="39"/>
      <c r="AC99" s="39"/>
      <c r="AD99" s="39"/>
      <c r="AE99" s="39"/>
      <c r="AT99" s="18" t="s">
        <v>203</v>
      </c>
      <c r="AU99" s="18" t="s">
        <v>83</v>
      </c>
    </row>
    <row r="100" spans="1:65" s="2" customFormat="1" ht="24.15" customHeight="1">
      <c r="A100" s="39"/>
      <c r="B100" s="40"/>
      <c r="C100" s="214" t="s">
        <v>212</v>
      </c>
      <c r="D100" s="214" t="s">
        <v>177</v>
      </c>
      <c r="E100" s="215" t="s">
        <v>3912</v>
      </c>
      <c r="F100" s="216" t="s">
        <v>3913</v>
      </c>
      <c r="G100" s="217" t="s">
        <v>1053</v>
      </c>
      <c r="H100" s="218">
        <v>1</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1048</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1048</v>
      </c>
      <c r="BM100" s="226" t="s">
        <v>3914</v>
      </c>
    </row>
    <row r="101" spans="1:47" s="2" customFormat="1" ht="12">
      <c r="A101" s="39"/>
      <c r="B101" s="40"/>
      <c r="C101" s="41"/>
      <c r="D101" s="228" t="s">
        <v>183</v>
      </c>
      <c r="E101" s="41"/>
      <c r="F101" s="229" t="s">
        <v>3915</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183</v>
      </c>
      <c r="AU101" s="18" t="s">
        <v>83</v>
      </c>
    </row>
    <row r="102" spans="1:65" s="2" customFormat="1" ht="16.5" customHeight="1">
      <c r="A102" s="39"/>
      <c r="B102" s="40"/>
      <c r="C102" s="214" t="s">
        <v>223</v>
      </c>
      <c r="D102" s="214" t="s">
        <v>177</v>
      </c>
      <c r="E102" s="215" t="s">
        <v>3916</v>
      </c>
      <c r="F102" s="216" t="s">
        <v>3917</v>
      </c>
      <c r="G102" s="217" t="s">
        <v>1053</v>
      </c>
      <c r="H102" s="218">
        <v>1</v>
      </c>
      <c r="I102" s="219"/>
      <c r="J102" s="220">
        <f>ROUND(I102*H102,2)</f>
        <v>0</v>
      </c>
      <c r="K102" s="221"/>
      <c r="L102" s="45"/>
      <c r="M102" s="222" t="s">
        <v>19</v>
      </c>
      <c r="N102" s="223"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81</v>
      </c>
      <c r="AT102" s="226" t="s">
        <v>177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81</v>
      </c>
      <c r="BM102" s="226" t="s">
        <v>3918</v>
      </c>
    </row>
    <row r="103" spans="1:47" s="2" customFormat="1" ht="12">
      <c r="A103" s="39"/>
      <c r="B103" s="40"/>
      <c r="C103" s="41"/>
      <c r="D103" s="228" t="s">
        <v>183</v>
      </c>
      <c r="E103" s="41"/>
      <c r="F103" s="229" t="s">
        <v>3919</v>
      </c>
      <c r="G103" s="41"/>
      <c r="H103" s="41"/>
      <c r="I103" s="230"/>
      <c r="J103" s="41"/>
      <c r="K103" s="41"/>
      <c r="L103" s="45"/>
      <c r="M103" s="231"/>
      <c r="N103" s="232"/>
      <c r="O103" s="85"/>
      <c r="P103" s="85"/>
      <c r="Q103" s="85"/>
      <c r="R103" s="85"/>
      <c r="S103" s="85"/>
      <c r="T103" s="86"/>
      <c r="U103" s="39"/>
      <c r="V103" s="39"/>
      <c r="W103" s="39"/>
      <c r="X103" s="39"/>
      <c r="Y103" s="39"/>
      <c r="Z103" s="39"/>
      <c r="AA103" s="39"/>
      <c r="AB103" s="39"/>
      <c r="AC103" s="39"/>
      <c r="AD103" s="39"/>
      <c r="AE103" s="39"/>
      <c r="AT103" s="18" t="s">
        <v>183</v>
      </c>
      <c r="AU103" s="18" t="s">
        <v>83</v>
      </c>
    </row>
    <row r="104" spans="1:47" s="2" customFormat="1" ht="12">
      <c r="A104" s="39"/>
      <c r="B104" s="40"/>
      <c r="C104" s="41"/>
      <c r="D104" s="235" t="s">
        <v>203</v>
      </c>
      <c r="E104" s="41"/>
      <c r="F104" s="256" t="s">
        <v>3920</v>
      </c>
      <c r="G104" s="41"/>
      <c r="H104" s="41"/>
      <c r="I104" s="230"/>
      <c r="J104" s="41"/>
      <c r="K104" s="41"/>
      <c r="L104" s="45"/>
      <c r="M104" s="231"/>
      <c r="N104" s="232"/>
      <c r="O104" s="85"/>
      <c r="P104" s="85"/>
      <c r="Q104" s="85"/>
      <c r="R104" s="85"/>
      <c r="S104" s="85"/>
      <c r="T104" s="86"/>
      <c r="U104" s="39"/>
      <c r="V104" s="39"/>
      <c r="W104" s="39"/>
      <c r="X104" s="39"/>
      <c r="Y104" s="39"/>
      <c r="Z104" s="39"/>
      <c r="AA104" s="39"/>
      <c r="AB104" s="39"/>
      <c r="AC104" s="39"/>
      <c r="AD104" s="39"/>
      <c r="AE104" s="39"/>
      <c r="AT104" s="18" t="s">
        <v>203</v>
      </c>
      <c r="AU104" s="18" t="s">
        <v>83</v>
      </c>
    </row>
    <row r="105" spans="1:65" s="2" customFormat="1" ht="16.5" customHeight="1">
      <c r="A105" s="39"/>
      <c r="B105" s="40"/>
      <c r="C105" s="214" t="s">
        <v>231</v>
      </c>
      <c r="D105" s="214" t="s">
        <v>177</v>
      </c>
      <c r="E105" s="215" t="s">
        <v>3921</v>
      </c>
      <c r="F105" s="216" t="s">
        <v>3922</v>
      </c>
      <c r="G105" s="217" t="s">
        <v>1053</v>
      </c>
      <c r="H105" s="218">
        <v>1</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1048</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1048</v>
      </c>
      <c r="BM105" s="226" t="s">
        <v>3923</v>
      </c>
    </row>
    <row r="106" spans="1:47" s="2" customFormat="1" ht="12">
      <c r="A106" s="39"/>
      <c r="B106" s="40"/>
      <c r="C106" s="41"/>
      <c r="D106" s="228" t="s">
        <v>183</v>
      </c>
      <c r="E106" s="41"/>
      <c r="F106" s="229" t="s">
        <v>3924</v>
      </c>
      <c r="G106" s="41"/>
      <c r="H106" s="41"/>
      <c r="I106" s="230"/>
      <c r="J106" s="41"/>
      <c r="K106" s="41"/>
      <c r="L106" s="45"/>
      <c r="M106" s="231"/>
      <c r="N106" s="232"/>
      <c r="O106" s="85"/>
      <c r="P106" s="85"/>
      <c r="Q106" s="85"/>
      <c r="R106" s="85"/>
      <c r="S106" s="85"/>
      <c r="T106" s="86"/>
      <c r="U106" s="39"/>
      <c r="V106" s="39"/>
      <c r="W106" s="39"/>
      <c r="X106" s="39"/>
      <c r="Y106" s="39"/>
      <c r="Z106" s="39"/>
      <c r="AA106" s="39"/>
      <c r="AB106" s="39"/>
      <c r="AC106" s="39"/>
      <c r="AD106" s="39"/>
      <c r="AE106" s="39"/>
      <c r="AT106" s="18" t="s">
        <v>183</v>
      </c>
      <c r="AU106" s="18" t="s">
        <v>83</v>
      </c>
    </row>
    <row r="107" spans="1:47" s="2" customFormat="1" ht="12">
      <c r="A107" s="39"/>
      <c r="B107" s="40"/>
      <c r="C107" s="41"/>
      <c r="D107" s="235" t="s">
        <v>203</v>
      </c>
      <c r="E107" s="41"/>
      <c r="F107" s="256" t="s">
        <v>3925</v>
      </c>
      <c r="G107" s="41"/>
      <c r="H107" s="41"/>
      <c r="I107" s="230"/>
      <c r="J107" s="41"/>
      <c r="K107" s="41"/>
      <c r="L107" s="45"/>
      <c r="M107" s="231"/>
      <c r="N107" s="232"/>
      <c r="O107" s="85"/>
      <c r="P107" s="85"/>
      <c r="Q107" s="85"/>
      <c r="R107" s="85"/>
      <c r="S107" s="85"/>
      <c r="T107" s="86"/>
      <c r="U107" s="39"/>
      <c r="V107" s="39"/>
      <c r="W107" s="39"/>
      <c r="X107" s="39"/>
      <c r="Y107" s="39"/>
      <c r="Z107" s="39"/>
      <c r="AA107" s="39"/>
      <c r="AB107" s="39"/>
      <c r="AC107" s="39"/>
      <c r="AD107" s="39"/>
      <c r="AE107" s="39"/>
      <c r="AT107" s="18" t="s">
        <v>203</v>
      </c>
      <c r="AU107" s="18" t="s">
        <v>83</v>
      </c>
    </row>
    <row r="108" spans="1:63" s="12" customFormat="1" ht="22.8" customHeight="1">
      <c r="A108" s="12"/>
      <c r="B108" s="198"/>
      <c r="C108" s="199"/>
      <c r="D108" s="200" t="s">
        <v>72</v>
      </c>
      <c r="E108" s="212" t="s">
        <v>3926</v>
      </c>
      <c r="F108" s="212" t="s">
        <v>3927</v>
      </c>
      <c r="G108" s="199"/>
      <c r="H108" s="199"/>
      <c r="I108" s="202"/>
      <c r="J108" s="213">
        <f>BK108</f>
        <v>0</v>
      </c>
      <c r="K108" s="199"/>
      <c r="L108" s="204"/>
      <c r="M108" s="205"/>
      <c r="N108" s="206"/>
      <c r="O108" s="206"/>
      <c r="P108" s="207">
        <f>SUM(P109:P111)</f>
        <v>0</v>
      </c>
      <c r="Q108" s="206"/>
      <c r="R108" s="207">
        <f>SUM(R109:R111)</f>
        <v>0</v>
      </c>
      <c r="S108" s="206"/>
      <c r="T108" s="208">
        <f>SUM(T109:T111)</f>
        <v>0</v>
      </c>
      <c r="U108" s="12"/>
      <c r="V108" s="12"/>
      <c r="W108" s="12"/>
      <c r="X108" s="12"/>
      <c r="Y108" s="12"/>
      <c r="Z108" s="12"/>
      <c r="AA108" s="12"/>
      <c r="AB108" s="12"/>
      <c r="AC108" s="12"/>
      <c r="AD108" s="12"/>
      <c r="AE108" s="12"/>
      <c r="AR108" s="209" t="s">
        <v>212</v>
      </c>
      <c r="AT108" s="210" t="s">
        <v>72</v>
      </c>
      <c r="AU108" s="210" t="s">
        <v>81</v>
      </c>
      <c r="AY108" s="209" t="s">
        <v>175</v>
      </c>
      <c r="BK108" s="211">
        <f>SUM(BK109:BK111)</f>
        <v>0</v>
      </c>
    </row>
    <row r="109" spans="1:65" s="2" customFormat="1" ht="16.5" customHeight="1">
      <c r="A109" s="39"/>
      <c r="B109" s="40"/>
      <c r="C109" s="214" t="s">
        <v>239</v>
      </c>
      <c r="D109" s="214" t="s">
        <v>177</v>
      </c>
      <c r="E109" s="215" t="s">
        <v>3928</v>
      </c>
      <c r="F109" s="216" t="s">
        <v>3927</v>
      </c>
      <c r="G109" s="217" t="s">
        <v>1053</v>
      </c>
      <c r="H109" s="218">
        <v>1</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81</v>
      </c>
      <c r="BM109" s="226" t="s">
        <v>3929</v>
      </c>
    </row>
    <row r="110" spans="1:47" s="2" customFormat="1" ht="12">
      <c r="A110" s="39"/>
      <c r="B110" s="40"/>
      <c r="C110" s="41"/>
      <c r="D110" s="228" t="s">
        <v>183</v>
      </c>
      <c r="E110" s="41"/>
      <c r="F110" s="229" t="s">
        <v>3930</v>
      </c>
      <c r="G110" s="41"/>
      <c r="H110" s="41"/>
      <c r="I110" s="230"/>
      <c r="J110" s="41"/>
      <c r="K110" s="41"/>
      <c r="L110" s="45"/>
      <c r="M110" s="231"/>
      <c r="N110" s="232"/>
      <c r="O110" s="85"/>
      <c r="P110" s="85"/>
      <c r="Q110" s="85"/>
      <c r="R110" s="85"/>
      <c r="S110" s="85"/>
      <c r="T110" s="86"/>
      <c r="U110" s="39"/>
      <c r="V110" s="39"/>
      <c r="W110" s="39"/>
      <c r="X110" s="39"/>
      <c r="Y110" s="39"/>
      <c r="Z110" s="39"/>
      <c r="AA110" s="39"/>
      <c r="AB110" s="39"/>
      <c r="AC110" s="39"/>
      <c r="AD110" s="39"/>
      <c r="AE110" s="39"/>
      <c r="AT110" s="18" t="s">
        <v>183</v>
      </c>
      <c r="AU110" s="18" t="s">
        <v>83</v>
      </c>
    </row>
    <row r="111" spans="1:47" s="2" customFormat="1" ht="12">
      <c r="A111" s="39"/>
      <c r="B111" s="40"/>
      <c r="C111" s="41"/>
      <c r="D111" s="235" t="s">
        <v>203</v>
      </c>
      <c r="E111" s="41"/>
      <c r="F111" s="256" t="s">
        <v>3931</v>
      </c>
      <c r="G111" s="41"/>
      <c r="H111" s="41"/>
      <c r="I111" s="230"/>
      <c r="J111" s="41"/>
      <c r="K111" s="41"/>
      <c r="L111" s="45"/>
      <c r="M111" s="231"/>
      <c r="N111" s="232"/>
      <c r="O111" s="85"/>
      <c r="P111" s="85"/>
      <c r="Q111" s="85"/>
      <c r="R111" s="85"/>
      <c r="S111" s="85"/>
      <c r="T111" s="86"/>
      <c r="U111" s="39"/>
      <c r="V111" s="39"/>
      <c r="W111" s="39"/>
      <c r="X111" s="39"/>
      <c r="Y111" s="39"/>
      <c r="Z111" s="39"/>
      <c r="AA111" s="39"/>
      <c r="AB111" s="39"/>
      <c r="AC111" s="39"/>
      <c r="AD111" s="39"/>
      <c r="AE111" s="39"/>
      <c r="AT111" s="18" t="s">
        <v>203</v>
      </c>
      <c r="AU111" s="18" t="s">
        <v>83</v>
      </c>
    </row>
    <row r="112" spans="1:63" s="12" customFormat="1" ht="22.8" customHeight="1">
      <c r="A112" s="12"/>
      <c r="B112" s="198"/>
      <c r="C112" s="199"/>
      <c r="D112" s="200" t="s">
        <v>72</v>
      </c>
      <c r="E112" s="212" t="s">
        <v>3932</v>
      </c>
      <c r="F112" s="212" t="s">
        <v>3933</v>
      </c>
      <c r="G112" s="199"/>
      <c r="H112" s="199"/>
      <c r="I112" s="202"/>
      <c r="J112" s="213">
        <f>BK112</f>
        <v>0</v>
      </c>
      <c r="K112" s="199"/>
      <c r="L112" s="204"/>
      <c r="M112" s="205"/>
      <c r="N112" s="206"/>
      <c r="O112" s="206"/>
      <c r="P112" s="207">
        <f>SUM(P113:P120)</f>
        <v>0</v>
      </c>
      <c r="Q112" s="206"/>
      <c r="R112" s="207">
        <f>SUM(R113:R120)</f>
        <v>0</v>
      </c>
      <c r="S112" s="206"/>
      <c r="T112" s="208">
        <f>SUM(T113:T120)</f>
        <v>0</v>
      </c>
      <c r="U112" s="12"/>
      <c r="V112" s="12"/>
      <c r="W112" s="12"/>
      <c r="X112" s="12"/>
      <c r="Y112" s="12"/>
      <c r="Z112" s="12"/>
      <c r="AA112" s="12"/>
      <c r="AB112" s="12"/>
      <c r="AC112" s="12"/>
      <c r="AD112" s="12"/>
      <c r="AE112" s="12"/>
      <c r="AR112" s="209" t="s">
        <v>212</v>
      </c>
      <c r="AT112" s="210" t="s">
        <v>72</v>
      </c>
      <c r="AU112" s="210" t="s">
        <v>81</v>
      </c>
      <c r="AY112" s="209" t="s">
        <v>175</v>
      </c>
      <c r="BK112" s="211">
        <f>SUM(BK113:BK120)</f>
        <v>0</v>
      </c>
    </row>
    <row r="113" spans="1:65" s="2" customFormat="1" ht="16.5" customHeight="1">
      <c r="A113" s="39"/>
      <c r="B113" s="40"/>
      <c r="C113" s="214" t="s">
        <v>246</v>
      </c>
      <c r="D113" s="214" t="s">
        <v>177</v>
      </c>
      <c r="E113" s="215" t="s">
        <v>3934</v>
      </c>
      <c r="F113" s="216" t="s">
        <v>3933</v>
      </c>
      <c r="G113" s="217" t="s">
        <v>1053</v>
      </c>
      <c r="H113" s="218">
        <v>1</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81</v>
      </c>
      <c r="BM113" s="226" t="s">
        <v>3935</v>
      </c>
    </row>
    <row r="114" spans="1:47" s="2" customFormat="1" ht="12">
      <c r="A114" s="39"/>
      <c r="B114" s="40"/>
      <c r="C114" s="41"/>
      <c r="D114" s="228" t="s">
        <v>183</v>
      </c>
      <c r="E114" s="41"/>
      <c r="F114" s="229" t="s">
        <v>3936</v>
      </c>
      <c r="G114" s="41"/>
      <c r="H114" s="41"/>
      <c r="I114" s="230"/>
      <c r="J114" s="41"/>
      <c r="K114" s="41"/>
      <c r="L114" s="45"/>
      <c r="M114" s="231"/>
      <c r="N114" s="232"/>
      <c r="O114" s="85"/>
      <c r="P114" s="85"/>
      <c r="Q114" s="85"/>
      <c r="R114" s="85"/>
      <c r="S114" s="85"/>
      <c r="T114" s="86"/>
      <c r="U114" s="39"/>
      <c r="V114" s="39"/>
      <c r="W114" s="39"/>
      <c r="X114" s="39"/>
      <c r="Y114" s="39"/>
      <c r="Z114" s="39"/>
      <c r="AA114" s="39"/>
      <c r="AB114" s="39"/>
      <c r="AC114" s="39"/>
      <c r="AD114" s="39"/>
      <c r="AE114" s="39"/>
      <c r="AT114" s="18" t="s">
        <v>183</v>
      </c>
      <c r="AU114" s="18" t="s">
        <v>83</v>
      </c>
    </row>
    <row r="115" spans="1:47" s="2" customFormat="1" ht="12">
      <c r="A115" s="39"/>
      <c r="B115" s="40"/>
      <c r="C115" s="41"/>
      <c r="D115" s="235" t="s">
        <v>203</v>
      </c>
      <c r="E115" s="41"/>
      <c r="F115" s="256" t="s">
        <v>3937</v>
      </c>
      <c r="G115" s="41"/>
      <c r="H115" s="41"/>
      <c r="I115" s="230"/>
      <c r="J115" s="41"/>
      <c r="K115" s="41"/>
      <c r="L115" s="45"/>
      <c r="M115" s="231"/>
      <c r="N115" s="232"/>
      <c r="O115" s="85"/>
      <c r="P115" s="85"/>
      <c r="Q115" s="85"/>
      <c r="R115" s="85"/>
      <c r="S115" s="85"/>
      <c r="T115" s="86"/>
      <c r="U115" s="39"/>
      <c r="V115" s="39"/>
      <c r="W115" s="39"/>
      <c r="X115" s="39"/>
      <c r="Y115" s="39"/>
      <c r="Z115" s="39"/>
      <c r="AA115" s="39"/>
      <c r="AB115" s="39"/>
      <c r="AC115" s="39"/>
      <c r="AD115" s="39"/>
      <c r="AE115" s="39"/>
      <c r="AT115" s="18" t="s">
        <v>203</v>
      </c>
      <c r="AU115" s="18" t="s">
        <v>83</v>
      </c>
    </row>
    <row r="116" spans="1:65" s="2" customFormat="1" ht="16.5" customHeight="1">
      <c r="A116" s="39"/>
      <c r="B116" s="40"/>
      <c r="C116" s="214" t="s">
        <v>259</v>
      </c>
      <c r="D116" s="214" t="s">
        <v>177</v>
      </c>
      <c r="E116" s="215" t="s">
        <v>3938</v>
      </c>
      <c r="F116" s="216" t="s">
        <v>3939</v>
      </c>
      <c r="G116" s="217" t="s">
        <v>1053</v>
      </c>
      <c r="H116" s="218">
        <v>1</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1048</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1048</v>
      </c>
      <c r="BM116" s="226" t="s">
        <v>3940</v>
      </c>
    </row>
    <row r="117" spans="1:47" s="2" customFormat="1" ht="12">
      <c r="A117" s="39"/>
      <c r="B117" s="40"/>
      <c r="C117" s="41"/>
      <c r="D117" s="228" t="s">
        <v>183</v>
      </c>
      <c r="E117" s="41"/>
      <c r="F117" s="229" t="s">
        <v>3941</v>
      </c>
      <c r="G117" s="41"/>
      <c r="H117" s="41"/>
      <c r="I117" s="230"/>
      <c r="J117" s="41"/>
      <c r="K117" s="41"/>
      <c r="L117" s="45"/>
      <c r="M117" s="231"/>
      <c r="N117" s="232"/>
      <c r="O117" s="85"/>
      <c r="P117" s="85"/>
      <c r="Q117" s="85"/>
      <c r="R117" s="85"/>
      <c r="S117" s="85"/>
      <c r="T117" s="86"/>
      <c r="U117" s="39"/>
      <c r="V117" s="39"/>
      <c r="W117" s="39"/>
      <c r="X117" s="39"/>
      <c r="Y117" s="39"/>
      <c r="Z117" s="39"/>
      <c r="AA117" s="39"/>
      <c r="AB117" s="39"/>
      <c r="AC117" s="39"/>
      <c r="AD117" s="39"/>
      <c r="AE117" s="39"/>
      <c r="AT117" s="18" t="s">
        <v>183</v>
      </c>
      <c r="AU117" s="18" t="s">
        <v>83</v>
      </c>
    </row>
    <row r="118" spans="1:47" s="2" customFormat="1" ht="12">
      <c r="A118" s="39"/>
      <c r="B118" s="40"/>
      <c r="C118" s="41"/>
      <c r="D118" s="235" t="s">
        <v>203</v>
      </c>
      <c r="E118" s="41"/>
      <c r="F118" s="256" t="s">
        <v>3942</v>
      </c>
      <c r="G118" s="41"/>
      <c r="H118" s="41"/>
      <c r="I118" s="230"/>
      <c r="J118" s="41"/>
      <c r="K118" s="41"/>
      <c r="L118" s="45"/>
      <c r="M118" s="231"/>
      <c r="N118" s="232"/>
      <c r="O118" s="85"/>
      <c r="P118" s="85"/>
      <c r="Q118" s="85"/>
      <c r="R118" s="85"/>
      <c r="S118" s="85"/>
      <c r="T118" s="86"/>
      <c r="U118" s="39"/>
      <c r="V118" s="39"/>
      <c r="W118" s="39"/>
      <c r="X118" s="39"/>
      <c r="Y118" s="39"/>
      <c r="Z118" s="39"/>
      <c r="AA118" s="39"/>
      <c r="AB118" s="39"/>
      <c r="AC118" s="39"/>
      <c r="AD118" s="39"/>
      <c r="AE118" s="39"/>
      <c r="AT118" s="18" t="s">
        <v>203</v>
      </c>
      <c r="AU118" s="18" t="s">
        <v>83</v>
      </c>
    </row>
    <row r="119" spans="1:65" s="2" customFormat="1" ht="24.15" customHeight="1">
      <c r="A119" s="39"/>
      <c r="B119" s="40"/>
      <c r="C119" s="214" t="s">
        <v>266</v>
      </c>
      <c r="D119" s="214" t="s">
        <v>177</v>
      </c>
      <c r="E119" s="215" t="s">
        <v>3943</v>
      </c>
      <c r="F119" s="216" t="s">
        <v>3944</v>
      </c>
      <c r="G119" s="217" t="s">
        <v>1053</v>
      </c>
      <c r="H119" s="218">
        <v>1</v>
      </c>
      <c r="I119" s="219"/>
      <c r="J119" s="220">
        <f>ROUND(I119*H119,2)</f>
        <v>0</v>
      </c>
      <c r="K119" s="221"/>
      <c r="L119" s="45"/>
      <c r="M119" s="222" t="s">
        <v>19</v>
      </c>
      <c r="N119" s="223" t="s">
        <v>44</v>
      </c>
      <c r="O119" s="85"/>
      <c r="P119" s="224">
        <f>O119*H119</f>
        <v>0</v>
      </c>
      <c r="Q119" s="224">
        <v>0</v>
      </c>
      <c r="R119" s="224">
        <f>Q119*H119</f>
        <v>0</v>
      </c>
      <c r="S119" s="224">
        <v>0</v>
      </c>
      <c r="T119" s="225">
        <f>S119*H119</f>
        <v>0</v>
      </c>
      <c r="U119" s="39"/>
      <c r="V119" s="39"/>
      <c r="W119" s="39"/>
      <c r="X119" s="39"/>
      <c r="Y119" s="39"/>
      <c r="Z119" s="39"/>
      <c r="AA119" s="39"/>
      <c r="AB119" s="39"/>
      <c r="AC119" s="39"/>
      <c r="AD119" s="39"/>
      <c r="AE119" s="39"/>
      <c r="AR119" s="226" t="s">
        <v>1048</v>
      </c>
      <c r="AT119" s="226" t="s">
        <v>177</v>
      </c>
      <c r="AU119" s="226" t="s">
        <v>83</v>
      </c>
      <c r="AY119" s="18" t="s">
        <v>175</v>
      </c>
      <c r="BE119" s="227">
        <f>IF(N119="základní",J119,0)</f>
        <v>0</v>
      </c>
      <c r="BF119" s="227">
        <f>IF(N119="snížená",J119,0)</f>
        <v>0</v>
      </c>
      <c r="BG119" s="227">
        <f>IF(N119="zákl. přenesená",J119,0)</f>
        <v>0</v>
      </c>
      <c r="BH119" s="227">
        <f>IF(N119="sníž. přenesená",J119,0)</f>
        <v>0</v>
      </c>
      <c r="BI119" s="227">
        <f>IF(N119="nulová",J119,0)</f>
        <v>0</v>
      </c>
      <c r="BJ119" s="18" t="s">
        <v>81</v>
      </c>
      <c r="BK119" s="227">
        <f>ROUND(I119*H119,2)</f>
        <v>0</v>
      </c>
      <c r="BL119" s="18" t="s">
        <v>1048</v>
      </c>
      <c r="BM119" s="226" t="s">
        <v>3945</v>
      </c>
    </row>
    <row r="120" spans="1:47" s="2" customFormat="1" ht="12">
      <c r="A120" s="39"/>
      <c r="B120" s="40"/>
      <c r="C120" s="41"/>
      <c r="D120" s="228" t="s">
        <v>183</v>
      </c>
      <c r="E120" s="41"/>
      <c r="F120" s="229" t="s">
        <v>3946</v>
      </c>
      <c r="G120" s="41"/>
      <c r="H120" s="41"/>
      <c r="I120" s="230"/>
      <c r="J120" s="41"/>
      <c r="K120" s="41"/>
      <c r="L120" s="45"/>
      <c r="M120" s="231"/>
      <c r="N120" s="232"/>
      <c r="O120" s="85"/>
      <c r="P120" s="85"/>
      <c r="Q120" s="85"/>
      <c r="R120" s="85"/>
      <c r="S120" s="85"/>
      <c r="T120" s="86"/>
      <c r="U120" s="39"/>
      <c r="V120" s="39"/>
      <c r="W120" s="39"/>
      <c r="X120" s="39"/>
      <c r="Y120" s="39"/>
      <c r="Z120" s="39"/>
      <c r="AA120" s="39"/>
      <c r="AB120" s="39"/>
      <c r="AC120" s="39"/>
      <c r="AD120" s="39"/>
      <c r="AE120" s="39"/>
      <c r="AT120" s="18" t="s">
        <v>183</v>
      </c>
      <c r="AU120" s="18" t="s">
        <v>83</v>
      </c>
    </row>
    <row r="121" spans="1:63" s="12" customFormat="1" ht="22.8" customHeight="1">
      <c r="A121" s="12"/>
      <c r="B121" s="198"/>
      <c r="C121" s="199"/>
      <c r="D121" s="200" t="s">
        <v>72</v>
      </c>
      <c r="E121" s="212" t="s">
        <v>3947</v>
      </c>
      <c r="F121" s="212" t="s">
        <v>3948</v>
      </c>
      <c r="G121" s="199"/>
      <c r="H121" s="199"/>
      <c r="I121" s="202"/>
      <c r="J121" s="213">
        <f>BK121</f>
        <v>0</v>
      </c>
      <c r="K121" s="199"/>
      <c r="L121" s="204"/>
      <c r="M121" s="205"/>
      <c r="N121" s="206"/>
      <c r="O121" s="206"/>
      <c r="P121" s="207">
        <f>SUM(P122:P127)</f>
        <v>0</v>
      </c>
      <c r="Q121" s="206"/>
      <c r="R121" s="207">
        <f>SUM(R122:R127)</f>
        <v>0</v>
      </c>
      <c r="S121" s="206"/>
      <c r="T121" s="208">
        <f>SUM(T122:T127)</f>
        <v>0</v>
      </c>
      <c r="U121" s="12"/>
      <c r="V121" s="12"/>
      <c r="W121" s="12"/>
      <c r="X121" s="12"/>
      <c r="Y121" s="12"/>
      <c r="Z121" s="12"/>
      <c r="AA121" s="12"/>
      <c r="AB121" s="12"/>
      <c r="AC121" s="12"/>
      <c r="AD121" s="12"/>
      <c r="AE121" s="12"/>
      <c r="AR121" s="209" t="s">
        <v>212</v>
      </c>
      <c r="AT121" s="210" t="s">
        <v>72</v>
      </c>
      <c r="AU121" s="210" t="s">
        <v>81</v>
      </c>
      <c r="AY121" s="209" t="s">
        <v>175</v>
      </c>
      <c r="BK121" s="211">
        <f>SUM(BK122:BK127)</f>
        <v>0</v>
      </c>
    </row>
    <row r="122" spans="1:65" s="2" customFormat="1" ht="16.5" customHeight="1">
      <c r="A122" s="39"/>
      <c r="B122" s="40"/>
      <c r="C122" s="214" t="s">
        <v>272</v>
      </c>
      <c r="D122" s="214" t="s">
        <v>177</v>
      </c>
      <c r="E122" s="215" t="s">
        <v>3949</v>
      </c>
      <c r="F122" s="216" t="s">
        <v>3950</v>
      </c>
      <c r="G122" s="217" t="s">
        <v>1053</v>
      </c>
      <c r="H122" s="218">
        <v>1</v>
      </c>
      <c r="I122" s="219"/>
      <c r="J122" s="220">
        <f>ROUND(I122*H122,2)</f>
        <v>0</v>
      </c>
      <c r="K122" s="221"/>
      <c r="L122" s="45"/>
      <c r="M122" s="222" t="s">
        <v>19</v>
      </c>
      <c r="N122" s="223" t="s">
        <v>44</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1048</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1048</v>
      </c>
      <c r="BM122" s="226" t="s">
        <v>3951</v>
      </c>
    </row>
    <row r="123" spans="1:47" s="2" customFormat="1" ht="12">
      <c r="A123" s="39"/>
      <c r="B123" s="40"/>
      <c r="C123" s="41"/>
      <c r="D123" s="228" t="s">
        <v>183</v>
      </c>
      <c r="E123" s="41"/>
      <c r="F123" s="229" t="s">
        <v>3952</v>
      </c>
      <c r="G123" s="41"/>
      <c r="H123" s="41"/>
      <c r="I123" s="230"/>
      <c r="J123" s="41"/>
      <c r="K123" s="41"/>
      <c r="L123" s="45"/>
      <c r="M123" s="231"/>
      <c r="N123" s="232"/>
      <c r="O123" s="85"/>
      <c r="P123" s="85"/>
      <c r="Q123" s="85"/>
      <c r="R123" s="85"/>
      <c r="S123" s="85"/>
      <c r="T123" s="86"/>
      <c r="U123" s="39"/>
      <c r="V123" s="39"/>
      <c r="W123" s="39"/>
      <c r="X123" s="39"/>
      <c r="Y123" s="39"/>
      <c r="Z123" s="39"/>
      <c r="AA123" s="39"/>
      <c r="AB123" s="39"/>
      <c r="AC123" s="39"/>
      <c r="AD123" s="39"/>
      <c r="AE123" s="39"/>
      <c r="AT123" s="18" t="s">
        <v>183</v>
      </c>
      <c r="AU123" s="18" t="s">
        <v>83</v>
      </c>
    </row>
    <row r="124" spans="1:47" s="2" customFormat="1" ht="12">
      <c r="A124" s="39"/>
      <c r="B124" s="40"/>
      <c r="C124" s="41"/>
      <c r="D124" s="235" t="s">
        <v>203</v>
      </c>
      <c r="E124" s="41"/>
      <c r="F124" s="256" t="s">
        <v>3953</v>
      </c>
      <c r="G124" s="41"/>
      <c r="H124" s="41"/>
      <c r="I124" s="230"/>
      <c r="J124" s="41"/>
      <c r="K124" s="41"/>
      <c r="L124" s="45"/>
      <c r="M124" s="231"/>
      <c r="N124" s="232"/>
      <c r="O124" s="85"/>
      <c r="P124" s="85"/>
      <c r="Q124" s="85"/>
      <c r="R124" s="85"/>
      <c r="S124" s="85"/>
      <c r="T124" s="86"/>
      <c r="U124" s="39"/>
      <c r="V124" s="39"/>
      <c r="W124" s="39"/>
      <c r="X124" s="39"/>
      <c r="Y124" s="39"/>
      <c r="Z124" s="39"/>
      <c r="AA124" s="39"/>
      <c r="AB124" s="39"/>
      <c r="AC124" s="39"/>
      <c r="AD124" s="39"/>
      <c r="AE124" s="39"/>
      <c r="AT124" s="18" t="s">
        <v>203</v>
      </c>
      <c r="AU124" s="18" t="s">
        <v>83</v>
      </c>
    </row>
    <row r="125" spans="1:65" s="2" customFormat="1" ht="16.5" customHeight="1">
      <c r="A125" s="39"/>
      <c r="B125" s="40"/>
      <c r="C125" s="214" t="s">
        <v>278</v>
      </c>
      <c r="D125" s="214" t="s">
        <v>177</v>
      </c>
      <c r="E125" s="215" t="s">
        <v>3954</v>
      </c>
      <c r="F125" s="216" t="s">
        <v>3955</v>
      </c>
      <c r="G125" s="217" t="s">
        <v>1053</v>
      </c>
      <c r="H125" s="218">
        <v>1</v>
      </c>
      <c r="I125" s="219"/>
      <c r="J125" s="220">
        <f>ROUND(I125*H125,2)</f>
        <v>0</v>
      </c>
      <c r="K125" s="221"/>
      <c r="L125" s="45"/>
      <c r="M125" s="222" t="s">
        <v>19</v>
      </c>
      <c r="N125" s="223" t="s">
        <v>44</v>
      </c>
      <c r="O125" s="85"/>
      <c r="P125" s="224">
        <f>O125*H125</f>
        <v>0</v>
      </c>
      <c r="Q125" s="224">
        <v>0</v>
      </c>
      <c r="R125" s="224">
        <f>Q125*H125</f>
        <v>0</v>
      </c>
      <c r="S125" s="224">
        <v>0</v>
      </c>
      <c r="T125" s="225">
        <f>S125*H125</f>
        <v>0</v>
      </c>
      <c r="U125" s="39"/>
      <c r="V125" s="39"/>
      <c r="W125" s="39"/>
      <c r="X125" s="39"/>
      <c r="Y125" s="39"/>
      <c r="Z125" s="39"/>
      <c r="AA125" s="39"/>
      <c r="AB125" s="39"/>
      <c r="AC125" s="39"/>
      <c r="AD125" s="39"/>
      <c r="AE125" s="39"/>
      <c r="AR125" s="226" t="s">
        <v>81</v>
      </c>
      <c r="AT125" s="226" t="s">
        <v>177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81</v>
      </c>
      <c r="BM125" s="226" t="s">
        <v>3956</v>
      </c>
    </row>
    <row r="126" spans="1:47" s="2" customFormat="1" ht="12">
      <c r="A126" s="39"/>
      <c r="B126" s="40"/>
      <c r="C126" s="41"/>
      <c r="D126" s="228" t="s">
        <v>183</v>
      </c>
      <c r="E126" s="41"/>
      <c r="F126" s="229" t="s">
        <v>3957</v>
      </c>
      <c r="G126" s="41"/>
      <c r="H126" s="41"/>
      <c r="I126" s="230"/>
      <c r="J126" s="41"/>
      <c r="K126" s="41"/>
      <c r="L126" s="45"/>
      <c r="M126" s="231"/>
      <c r="N126" s="232"/>
      <c r="O126" s="85"/>
      <c r="P126" s="85"/>
      <c r="Q126" s="85"/>
      <c r="R126" s="85"/>
      <c r="S126" s="85"/>
      <c r="T126" s="86"/>
      <c r="U126" s="39"/>
      <c r="V126" s="39"/>
      <c r="W126" s="39"/>
      <c r="X126" s="39"/>
      <c r="Y126" s="39"/>
      <c r="Z126" s="39"/>
      <c r="AA126" s="39"/>
      <c r="AB126" s="39"/>
      <c r="AC126" s="39"/>
      <c r="AD126" s="39"/>
      <c r="AE126" s="39"/>
      <c r="AT126" s="18" t="s">
        <v>183</v>
      </c>
      <c r="AU126" s="18" t="s">
        <v>83</v>
      </c>
    </row>
    <row r="127" spans="1:47" s="2" customFormat="1" ht="12">
      <c r="A127" s="39"/>
      <c r="B127" s="40"/>
      <c r="C127" s="41"/>
      <c r="D127" s="235" t="s">
        <v>203</v>
      </c>
      <c r="E127" s="41"/>
      <c r="F127" s="256" t="s">
        <v>3958</v>
      </c>
      <c r="G127" s="41"/>
      <c r="H127" s="41"/>
      <c r="I127" s="230"/>
      <c r="J127" s="41"/>
      <c r="K127" s="41"/>
      <c r="L127" s="45"/>
      <c r="M127" s="231"/>
      <c r="N127" s="232"/>
      <c r="O127" s="85"/>
      <c r="P127" s="85"/>
      <c r="Q127" s="85"/>
      <c r="R127" s="85"/>
      <c r="S127" s="85"/>
      <c r="T127" s="86"/>
      <c r="U127" s="39"/>
      <c r="V127" s="39"/>
      <c r="W127" s="39"/>
      <c r="X127" s="39"/>
      <c r="Y127" s="39"/>
      <c r="Z127" s="39"/>
      <c r="AA127" s="39"/>
      <c r="AB127" s="39"/>
      <c r="AC127" s="39"/>
      <c r="AD127" s="39"/>
      <c r="AE127" s="39"/>
      <c r="AT127" s="18" t="s">
        <v>203</v>
      </c>
      <c r="AU127" s="18" t="s">
        <v>83</v>
      </c>
    </row>
    <row r="128" spans="1:63" s="12" customFormat="1" ht="22.8" customHeight="1">
      <c r="A128" s="12"/>
      <c r="B128" s="198"/>
      <c r="C128" s="199"/>
      <c r="D128" s="200" t="s">
        <v>72</v>
      </c>
      <c r="E128" s="212" t="s">
        <v>3959</v>
      </c>
      <c r="F128" s="212" t="s">
        <v>3960</v>
      </c>
      <c r="G128" s="199"/>
      <c r="H128" s="199"/>
      <c r="I128" s="202"/>
      <c r="J128" s="213">
        <f>BK128</f>
        <v>0</v>
      </c>
      <c r="K128" s="199"/>
      <c r="L128" s="204"/>
      <c r="M128" s="205"/>
      <c r="N128" s="206"/>
      <c r="O128" s="206"/>
      <c r="P128" s="207">
        <f>SUM(P129:P139)</f>
        <v>0</v>
      </c>
      <c r="Q128" s="206"/>
      <c r="R128" s="207">
        <f>SUM(R129:R139)</f>
        <v>0</v>
      </c>
      <c r="S128" s="206"/>
      <c r="T128" s="208">
        <f>SUM(T129:T139)</f>
        <v>0</v>
      </c>
      <c r="U128" s="12"/>
      <c r="V128" s="12"/>
      <c r="W128" s="12"/>
      <c r="X128" s="12"/>
      <c r="Y128" s="12"/>
      <c r="Z128" s="12"/>
      <c r="AA128" s="12"/>
      <c r="AB128" s="12"/>
      <c r="AC128" s="12"/>
      <c r="AD128" s="12"/>
      <c r="AE128" s="12"/>
      <c r="AR128" s="209" t="s">
        <v>212</v>
      </c>
      <c r="AT128" s="210" t="s">
        <v>72</v>
      </c>
      <c r="AU128" s="210" t="s">
        <v>81</v>
      </c>
      <c r="AY128" s="209" t="s">
        <v>175</v>
      </c>
      <c r="BK128" s="211">
        <f>SUM(BK129:BK139)</f>
        <v>0</v>
      </c>
    </row>
    <row r="129" spans="1:65" s="2" customFormat="1" ht="16.5" customHeight="1">
      <c r="A129" s="39"/>
      <c r="B129" s="40"/>
      <c r="C129" s="214" t="s">
        <v>285</v>
      </c>
      <c r="D129" s="214" t="s">
        <v>177</v>
      </c>
      <c r="E129" s="215" t="s">
        <v>3961</v>
      </c>
      <c r="F129" s="216" t="s">
        <v>3962</v>
      </c>
      <c r="G129" s="217" t="s">
        <v>1053</v>
      </c>
      <c r="H129" s="218">
        <v>1</v>
      </c>
      <c r="I129" s="219"/>
      <c r="J129" s="220">
        <f>ROUND(I129*H129,2)</f>
        <v>0</v>
      </c>
      <c r="K129" s="221"/>
      <c r="L129" s="45"/>
      <c r="M129" s="222" t="s">
        <v>19</v>
      </c>
      <c r="N129" s="223"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181</v>
      </c>
      <c r="AT129" s="226" t="s">
        <v>177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3963</v>
      </c>
    </row>
    <row r="130" spans="1:47" s="2" customFormat="1" ht="12">
      <c r="A130" s="39"/>
      <c r="B130" s="40"/>
      <c r="C130" s="41"/>
      <c r="D130" s="235" t="s">
        <v>203</v>
      </c>
      <c r="E130" s="41"/>
      <c r="F130" s="256" t="s">
        <v>3964</v>
      </c>
      <c r="G130" s="41"/>
      <c r="H130" s="41"/>
      <c r="I130" s="230"/>
      <c r="J130" s="41"/>
      <c r="K130" s="41"/>
      <c r="L130" s="45"/>
      <c r="M130" s="231"/>
      <c r="N130" s="232"/>
      <c r="O130" s="85"/>
      <c r="P130" s="85"/>
      <c r="Q130" s="85"/>
      <c r="R130" s="85"/>
      <c r="S130" s="85"/>
      <c r="T130" s="86"/>
      <c r="U130" s="39"/>
      <c r="V130" s="39"/>
      <c r="W130" s="39"/>
      <c r="X130" s="39"/>
      <c r="Y130" s="39"/>
      <c r="Z130" s="39"/>
      <c r="AA130" s="39"/>
      <c r="AB130" s="39"/>
      <c r="AC130" s="39"/>
      <c r="AD130" s="39"/>
      <c r="AE130" s="39"/>
      <c r="AT130" s="18" t="s">
        <v>203</v>
      </c>
      <c r="AU130" s="18" t="s">
        <v>83</v>
      </c>
    </row>
    <row r="131" spans="1:65" s="2" customFormat="1" ht="24.15" customHeight="1">
      <c r="A131" s="39"/>
      <c r="B131" s="40"/>
      <c r="C131" s="214" t="s">
        <v>8</v>
      </c>
      <c r="D131" s="214" t="s">
        <v>177</v>
      </c>
      <c r="E131" s="215" t="s">
        <v>3965</v>
      </c>
      <c r="F131" s="216" t="s">
        <v>3966</v>
      </c>
      <c r="G131" s="217" t="s">
        <v>1053</v>
      </c>
      <c r="H131" s="218">
        <v>1</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81</v>
      </c>
      <c r="BM131" s="226" t="s">
        <v>3967</v>
      </c>
    </row>
    <row r="132" spans="1:65" s="2" customFormat="1" ht="21.75" customHeight="1">
      <c r="A132" s="39"/>
      <c r="B132" s="40"/>
      <c r="C132" s="214" t="s">
        <v>296</v>
      </c>
      <c r="D132" s="214" t="s">
        <v>177</v>
      </c>
      <c r="E132" s="215" t="s">
        <v>3968</v>
      </c>
      <c r="F132" s="216" t="s">
        <v>3969</v>
      </c>
      <c r="G132" s="217" t="s">
        <v>1053</v>
      </c>
      <c r="H132" s="218">
        <v>1</v>
      </c>
      <c r="I132" s="219"/>
      <c r="J132" s="220">
        <f>ROUND(I132*H132,2)</f>
        <v>0</v>
      </c>
      <c r="K132" s="221"/>
      <c r="L132" s="45"/>
      <c r="M132" s="222" t="s">
        <v>19</v>
      </c>
      <c r="N132" s="223" t="s">
        <v>44</v>
      </c>
      <c r="O132" s="85"/>
      <c r="P132" s="224">
        <f>O132*H132</f>
        <v>0</v>
      </c>
      <c r="Q132" s="224">
        <v>0</v>
      </c>
      <c r="R132" s="224">
        <f>Q132*H132</f>
        <v>0</v>
      </c>
      <c r="S132" s="224">
        <v>0</v>
      </c>
      <c r="T132" s="225">
        <f>S132*H132</f>
        <v>0</v>
      </c>
      <c r="U132" s="39"/>
      <c r="V132" s="39"/>
      <c r="W132" s="39"/>
      <c r="X132" s="39"/>
      <c r="Y132" s="39"/>
      <c r="Z132" s="39"/>
      <c r="AA132" s="39"/>
      <c r="AB132" s="39"/>
      <c r="AC132" s="39"/>
      <c r="AD132" s="39"/>
      <c r="AE132" s="39"/>
      <c r="AR132" s="226" t="s">
        <v>1048</v>
      </c>
      <c r="AT132" s="226" t="s">
        <v>177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1048</v>
      </c>
      <c r="BM132" s="226" t="s">
        <v>3970</v>
      </c>
    </row>
    <row r="133" spans="1:47" s="2" customFormat="1" ht="12">
      <c r="A133" s="39"/>
      <c r="B133" s="40"/>
      <c r="C133" s="41"/>
      <c r="D133" s="235" t="s">
        <v>203</v>
      </c>
      <c r="E133" s="41"/>
      <c r="F133" s="256" t="s">
        <v>3971</v>
      </c>
      <c r="G133" s="41"/>
      <c r="H133" s="41"/>
      <c r="I133" s="230"/>
      <c r="J133" s="41"/>
      <c r="K133" s="41"/>
      <c r="L133" s="45"/>
      <c r="M133" s="231"/>
      <c r="N133" s="232"/>
      <c r="O133" s="85"/>
      <c r="P133" s="85"/>
      <c r="Q133" s="85"/>
      <c r="R133" s="85"/>
      <c r="S133" s="85"/>
      <c r="T133" s="86"/>
      <c r="U133" s="39"/>
      <c r="V133" s="39"/>
      <c r="W133" s="39"/>
      <c r="X133" s="39"/>
      <c r="Y133" s="39"/>
      <c r="Z133" s="39"/>
      <c r="AA133" s="39"/>
      <c r="AB133" s="39"/>
      <c r="AC133" s="39"/>
      <c r="AD133" s="39"/>
      <c r="AE133" s="39"/>
      <c r="AT133" s="18" t="s">
        <v>203</v>
      </c>
      <c r="AU133" s="18" t="s">
        <v>83</v>
      </c>
    </row>
    <row r="134" spans="1:65" s="2" customFormat="1" ht="24.15" customHeight="1">
      <c r="A134" s="39"/>
      <c r="B134" s="40"/>
      <c r="C134" s="214" t="s">
        <v>306</v>
      </c>
      <c r="D134" s="214" t="s">
        <v>177</v>
      </c>
      <c r="E134" s="215" t="s">
        <v>3972</v>
      </c>
      <c r="F134" s="216" t="s">
        <v>3973</v>
      </c>
      <c r="G134" s="217" t="s">
        <v>1053</v>
      </c>
      <c r="H134" s="218">
        <v>1</v>
      </c>
      <c r="I134" s="219"/>
      <c r="J134" s="220">
        <f>ROUND(I134*H134,2)</f>
        <v>0</v>
      </c>
      <c r="K134" s="221"/>
      <c r="L134" s="45"/>
      <c r="M134" s="222" t="s">
        <v>19</v>
      </c>
      <c r="N134" s="223" t="s">
        <v>44</v>
      </c>
      <c r="O134" s="85"/>
      <c r="P134" s="224">
        <f>O134*H134</f>
        <v>0</v>
      </c>
      <c r="Q134" s="224">
        <v>0</v>
      </c>
      <c r="R134" s="224">
        <f>Q134*H134</f>
        <v>0</v>
      </c>
      <c r="S134" s="224">
        <v>0</v>
      </c>
      <c r="T134" s="225">
        <f>S134*H134</f>
        <v>0</v>
      </c>
      <c r="U134" s="39"/>
      <c r="V134" s="39"/>
      <c r="W134" s="39"/>
      <c r="X134" s="39"/>
      <c r="Y134" s="39"/>
      <c r="Z134" s="39"/>
      <c r="AA134" s="39"/>
      <c r="AB134" s="39"/>
      <c r="AC134" s="39"/>
      <c r="AD134" s="39"/>
      <c r="AE134" s="39"/>
      <c r="AR134" s="226" t="s">
        <v>1048</v>
      </c>
      <c r="AT134" s="226" t="s">
        <v>177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1048</v>
      </c>
      <c r="BM134" s="226" t="s">
        <v>3974</v>
      </c>
    </row>
    <row r="135" spans="1:47" s="2" customFormat="1" ht="12">
      <c r="A135" s="39"/>
      <c r="B135" s="40"/>
      <c r="C135" s="41"/>
      <c r="D135" s="235" t="s">
        <v>203</v>
      </c>
      <c r="E135" s="41"/>
      <c r="F135" s="256" t="s">
        <v>3975</v>
      </c>
      <c r="G135" s="41"/>
      <c r="H135" s="41"/>
      <c r="I135" s="230"/>
      <c r="J135" s="41"/>
      <c r="K135" s="41"/>
      <c r="L135" s="45"/>
      <c r="M135" s="231"/>
      <c r="N135" s="232"/>
      <c r="O135" s="85"/>
      <c r="P135" s="85"/>
      <c r="Q135" s="85"/>
      <c r="R135" s="85"/>
      <c r="S135" s="85"/>
      <c r="T135" s="86"/>
      <c r="U135" s="39"/>
      <c r="V135" s="39"/>
      <c r="W135" s="39"/>
      <c r="X135" s="39"/>
      <c r="Y135" s="39"/>
      <c r="Z135" s="39"/>
      <c r="AA135" s="39"/>
      <c r="AB135" s="39"/>
      <c r="AC135" s="39"/>
      <c r="AD135" s="39"/>
      <c r="AE135" s="39"/>
      <c r="AT135" s="18" t="s">
        <v>203</v>
      </c>
      <c r="AU135" s="18" t="s">
        <v>83</v>
      </c>
    </row>
    <row r="136" spans="1:65" s="2" customFormat="1" ht="24.15" customHeight="1">
      <c r="A136" s="39"/>
      <c r="B136" s="40"/>
      <c r="C136" s="214" t="s">
        <v>312</v>
      </c>
      <c r="D136" s="214" t="s">
        <v>177</v>
      </c>
      <c r="E136" s="215" t="s">
        <v>3976</v>
      </c>
      <c r="F136" s="216" t="s">
        <v>3977</v>
      </c>
      <c r="G136" s="217" t="s">
        <v>1053</v>
      </c>
      <c r="H136" s="218">
        <v>1</v>
      </c>
      <c r="I136" s="219"/>
      <c r="J136" s="220">
        <f>ROUND(I136*H136,2)</f>
        <v>0</v>
      </c>
      <c r="K136" s="221"/>
      <c r="L136" s="45"/>
      <c r="M136" s="222" t="s">
        <v>19</v>
      </c>
      <c r="N136" s="223" t="s">
        <v>44</v>
      </c>
      <c r="O136" s="85"/>
      <c r="P136" s="224">
        <f>O136*H136</f>
        <v>0</v>
      </c>
      <c r="Q136" s="224">
        <v>0</v>
      </c>
      <c r="R136" s="224">
        <f>Q136*H136</f>
        <v>0</v>
      </c>
      <c r="S136" s="224">
        <v>0</v>
      </c>
      <c r="T136" s="225">
        <f>S136*H136</f>
        <v>0</v>
      </c>
      <c r="U136" s="39"/>
      <c r="V136" s="39"/>
      <c r="W136" s="39"/>
      <c r="X136" s="39"/>
      <c r="Y136" s="39"/>
      <c r="Z136" s="39"/>
      <c r="AA136" s="39"/>
      <c r="AB136" s="39"/>
      <c r="AC136" s="39"/>
      <c r="AD136" s="39"/>
      <c r="AE136" s="39"/>
      <c r="AR136" s="226" t="s">
        <v>181</v>
      </c>
      <c r="AT136" s="226" t="s">
        <v>177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3978</v>
      </c>
    </row>
    <row r="137" spans="1:65" s="2" customFormat="1" ht="24.15" customHeight="1">
      <c r="A137" s="39"/>
      <c r="B137" s="40"/>
      <c r="C137" s="214" t="s">
        <v>317</v>
      </c>
      <c r="D137" s="214" t="s">
        <v>177</v>
      </c>
      <c r="E137" s="215" t="s">
        <v>3979</v>
      </c>
      <c r="F137" s="216" t="s">
        <v>3980</v>
      </c>
      <c r="G137" s="217" t="s">
        <v>1053</v>
      </c>
      <c r="H137" s="218">
        <v>1</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3981</v>
      </c>
    </row>
    <row r="138" spans="1:65" s="2" customFormat="1" ht="24.15" customHeight="1">
      <c r="A138" s="39"/>
      <c r="B138" s="40"/>
      <c r="C138" s="214" t="s">
        <v>323</v>
      </c>
      <c r="D138" s="214" t="s">
        <v>177</v>
      </c>
      <c r="E138" s="215" t="s">
        <v>3982</v>
      </c>
      <c r="F138" s="216" t="s">
        <v>3983</v>
      </c>
      <c r="G138" s="217" t="s">
        <v>1053</v>
      </c>
      <c r="H138" s="218">
        <v>1</v>
      </c>
      <c r="I138" s="219"/>
      <c r="J138" s="220">
        <f>ROUND(I138*H138,2)</f>
        <v>0</v>
      </c>
      <c r="K138" s="221"/>
      <c r="L138" s="45"/>
      <c r="M138" s="222" t="s">
        <v>19</v>
      </c>
      <c r="N138" s="223" t="s">
        <v>44</v>
      </c>
      <c r="O138" s="85"/>
      <c r="P138" s="224">
        <f>O138*H138</f>
        <v>0</v>
      </c>
      <c r="Q138" s="224">
        <v>0</v>
      </c>
      <c r="R138" s="224">
        <f>Q138*H138</f>
        <v>0</v>
      </c>
      <c r="S138" s="224">
        <v>0</v>
      </c>
      <c r="T138" s="225">
        <f>S138*H138</f>
        <v>0</v>
      </c>
      <c r="U138" s="39"/>
      <c r="V138" s="39"/>
      <c r="W138" s="39"/>
      <c r="X138" s="39"/>
      <c r="Y138" s="39"/>
      <c r="Z138" s="39"/>
      <c r="AA138" s="39"/>
      <c r="AB138" s="39"/>
      <c r="AC138" s="39"/>
      <c r="AD138" s="39"/>
      <c r="AE138" s="39"/>
      <c r="AR138" s="226" t="s">
        <v>181</v>
      </c>
      <c r="AT138" s="226" t="s">
        <v>177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3984</v>
      </c>
    </row>
    <row r="139" spans="1:65" s="2" customFormat="1" ht="24.15" customHeight="1">
      <c r="A139" s="39"/>
      <c r="B139" s="40"/>
      <c r="C139" s="214" t="s">
        <v>7</v>
      </c>
      <c r="D139" s="214" t="s">
        <v>177</v>
      </c>
      <c r="E139" s="215" t="s">
        <v>3985</v>
      </c>
      <c r="F139" s="216" t="s">
        <v>3986</v>
      </c>
      <c r="G139" s="217" t="s">
        <v>1053</v>
      </c>
      <c r="H139" s="218">
        <v>1</v>
      </c>
      <c r="I139" s="219"/>
      <c r="J139" s="220">
        <f>ROUND(I139*H139,2)</f>
        <v>0</v>
      </c>
      <c r="K139" s="221"/>
      <c r="L139" s="45"/>
      <c r="M139" s="286" t="s">
        <v>19</v>
      </c>
      <c r="N139" s="287" t="s">
        <v>44</v>
      </c>
      <c r="O139" s="283"/>
      <c r="P139" s="288">
        <f>O139*H139</f>
        <v>0</v>
      </c>
      <c r="Q139" s="288">
        <v>0</v>
      </c>
      <c r="R139" s="288">
        <f>Q139*H139</f>
        <v>0</v>
      </c>
      <c r="S139" s="288">
        <v>0</v>
      </c>
      <c r="T139" s="289">
        <f>S139*H139</f>
        <v>0</v>
      </c>
      <c r="U139" s="39"/>
      <c r="V139" s="39"/>
      <c r="W139" s="39"/>
      <c r="X139" s="39"/>
      <c r="Y139" s="39"/>
      <c r="Z139" s="39"/>
      <c r="AA139" s="39"/>
      <c r="AB139" s="39"/>
      <c r="AC139" s="39"/>
      <c r="AD139" s="39"/>
      <c r="AE139" s="39"/>
      <c r="AR139" s="226" t="s">
        <v>181</v>
      </c>
      <c r="AT139" s="226" t="s">
        <v>177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3987</v>
      </c>
    </row>
    <row r="140" spans="1:31" s="2" customFormat="1" ht="6.95" customHeight="1">
      <c r="A140" s="39"/>
      <c r="B140" s="60"/>
      <c r="C140" s="61"/>
      <c r="D140" s="61"/>
      <c r="E140" s="61"/>
      <c r="F140" s="61"/>
      <c r="G140" s="61"/>
      <c r="H140" s="61"/>
      <c r="I140" s="61"/>
      <c r="J140" s="61"/>
      <c r="K140" s="61"/>
      <c r="L140" s="45"/>
      <c r="M140" s="39"/>
      <c r="O140" s="39"/>
      <c r="P140" s="39"/>
      <c r="Q140" s="39"/>
      <c r="R140" s="39"/>
      <c r="S140" s="39"/>
      <c r="T140" s="39"/>
      <c r="U140" s="39"/>
      <c r="V140" s="39"/>
      <c r="W140" s="39"/>
      <c r="X140" s="39"/>
      <c r="Y140" s="39"/>
      <c r="Z140" s="39"/>
      <c r="AA140" s="39"/>
      <c r="AB140" s="39"/>
      <c r="AC140" s="39"/>
      <c r="AD140" s="39"/>
      <c r="AE140" s="39"/>
    </row>
  </sheetData>
  <sheetProtection password="CC35" sheet="1" objects="1" scenarios="1" formatColumns="0" formatRows="0" autoFilter="0"/>
  <autoFilter ref="C84:K139"/>
  <mergeCells count="9">
    <mergeCell ref="E7:H7"/>
    <mergeCell ref="E9:H9"/>
    <mergeCell ref="E18:H18"/>
    <mergeCell ref="E27:H27"/>
    <mergeCell ref="E48:H48"/>
    <mergeCell ref="E50:H50"/>
    <mergeCell ref="E75:H75"/>
    <mergeCell ref="E77:H77"/>
    <mergeCell ref="L2:V2"/>
  </mergeCells>
  <hyperlinks>
    <hyperlink ref="F89" r:id="rId1" display="https://podminky.urs.cz/item/CS_URS_2022_01/011134000"/>
    <hyperlink ref="F92" r:id="rId2" display="https://podminky.urs.cz/item/CS_URS_2021_01/012103000"/>
    <hyperlink ref="F95" r:id="rId3" display="https://podminky.urs.cz/item/CS_URS_2021_01/012203000"/>
    <hyperlink ref="F98" r:id="rId4" display="https://podminky.urs.cz/item/CS_URS_2021_01/012303000"/>
    <hyperlink ref="F101" r:id="rId5" display="https://podminky.urs.cz/item/CS_URS_2022_01/013002000"/>
    <hyperlink ref="F103" r:id="rId6" display="https://podminky.urs.cz/item/CS_URS_2021_01/013254000"/>
    <hyperlink ref="F106" r:id="rId7" display="https://podminky.urs.cz/item/CS_URS_2021_01/013294000"/>
    <hyperlink ref="F110" r:id="rId8" display="https://podminky.urs.cz/item/CS_URS_2021_01/030001000"/>
    <hyperlink ref="F114" r:id="rId9" display="https://podminky.urs.cz/item/CS_URS_2021_01/040001000"/>
    <hyperlink ref="F117" r:id="rId10" display="https://podminky.urs.cz/item/CS_URS_2021_01/043134000"/>
    <hyperlink ref="F120" r:id="rId11" display="https://podminky.urs.cz/item/CS_URS_2022_01/043194000"/>
    <hyperlink ref="F123" r:id="rId12" display="https://podminky.urs.cz/item/CS_URS_2021_01/072002000"/>
    <hyperlink ref="F126" r:id="rId13" display="https://podminky.urs.cz/item/CS_URS_2021_01/075002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21.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6" customFormat="1" ht="45" customHeight="1">
      <c r="B3" s="297"/>
      <c r="C3" s="298" t="s">
        <v>3988</v>
      </c>
      <c r="D3" s="298"/>
      <c r="E3" s="298"/>
      <c r="F3" s="298"/>
      <c r="G3" s="298"/>
      <c r="H3" s="298"/>
      <c r="I3" s="298"/>
      <c r="J3" s="298"/>
      <c r="K3" s="299"/>
    </row>
    <row r="4" spans="2:11" s="1" customFormat="1" ht="25.5" customHeight="1">
      <c r="B4" s="300"/>
      <c r="C4" s="301" t="s">
        <v>3989</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3990</v>
      </c>
      <c r="D6" s="304"/>
      <c r="E6" s="304"/>
      <c r="F6" s="304"/>
      <c r="G6" s="304"/>
      <c r="H6" s="304"/>
      <c r="I6" s="304"/>
      <c r="J6" s="304"/>
      <c r="K6" s="302"/>
    </row>
    <row r="7" spans="2:11" s="1" customFormat="1" ht="15" customHeight="1">
      <c r="B7" s="305"/>
      <c r="C7" s="304" t="s">
        <v>3991</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3992</v>
      </c>
      <c r="D9" s="304"/>
      <c r="E9" s="304"/>
      <c r="F9" s="304"/>
      <c r="G9" s="304"/>
      <c r="H9" s="304"/>
      <c r="I9" s="304"/>
      <c r="J9" s="304"/>
      <c r="K9" s="302"/>
    </row>
    <row r="10" spans="2:11" s="1" customFormat="1" ht="15" customHeight="1">
      <c r="B10" s="305"/>
      <c r="C10" s="304"/>
      <c r="D10" s="304" t="s">
        <v>3993</v>
      </c>
      <c r="E10" s="304"/>
      <c r="F10" s="304"/>
      <c r="G10" s="304"/>
      <c r="H10" s="304"/>
      <c r="I10" s="304"/>
      <c r="J10" s="304"/>
      <c r="K10" s="302"/>
    </row>
    <row r="11" spans="2:11" s="1" customFormat="1" ht="15" customHeight="1">
      <c r="B11" s="305"/>
      <c r="C11" s="306"/>
      <c r="D11" s="304" t="s">
        <v>3994</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3995</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3996</v>
      </c>
      <c r="E15" s="304"/>
      <c r="F15" s="304"/>
      <c r="G15" s="304"/>
      <c r="H15" s="304"/>
      <c r="I15" s="304"/>
      <c r="J15" s="304"/>
      <c r="K15" s="302"/>
    </row>
    <row r="16" spans="2:11" s="1" customFormat="1" ht="15" customHeight="1">
      <c r="B16" s="305"/>
      <c r="C16" s="306"/>
      <c r="D16" s="304" t="s">
        <v>3997</v>
      </c>
      <c r="E16" s="304"/>
      <c r="F16" s="304"/>
      <c r="G16" s="304"/>
      <c r="H16" s="304"/>
      <c r="I16" s="304"/>
      <c r="J16" s="304"/>
      <c r="K16" s="302"/>
    </row>
    <row r="17" spans="2:11" s="1" customFormat="1" ht="15" customHeight="1">
      <c r="B17" s="305"/>
      <c r="C17" s="306"/>
      <c r="D17" s="304" t="s">
        <v>3998</v>
      </c>
      <c r="E17" s="304"/>
      <c r="F17" s="304"/>
      <c r="G17" s="304"/>
      <c r="H17" s="304"/>
      <c r="I17" s="304"/>
      <c r="J17" s="304"/>
      <c r="K17" s="302"/>
    </row>
    <row r="18" spans="2:11" s="1" customFormat="1" ht="15" customHeight="1">
      <c r="B18" s="305"/>
      <c r="C18" s="306"/>
      <c r="D18" s="306"/>
      <c r="E18" s="308" t="s">
        <v>107</v>
      </c>
      <c r="F18" s="304" t="s">
        <v>3999</v>
      </c>
      <c r="G18" s="304"/>
      <c r="H18" s="304"/>
      <c r="I18" s="304"/>
      <c r="J18" s="304"/>
      <c r="K18" s="302"/>
    </row>
    <row r="19" spans="2:11" s="1" customFormat="1" ht="15" customHeight="1">
      <c r="B19" s="305"/>
      <c r="C19" s="306"/>
      <c r="D19" s="306"/>
      <c r="E19" s="308" t="s">
        <v>80</v>
      </c>
      <c r="F19" s="304" t="s">
        <v>4000</v>
      </c>
      <c r="G19" s="304"/>
      <c r="H19" s="304"/>
      <c r="I19" s="304"/>
      <c r="J19" s="304"/>
      <c r="K19" s="302"/>
    </row>
    <row r="20" spans="2:11" s="1" customFormat="1" ht="15" customHeight="1">
      <c r="B20" s="305"/>
      <c r="C20" s="306"/>
      <c r="D20" s="306"/>
      <c r="E20" s="308" t="s">
        <v>103</v>
      </c>
      <c r="F20" s="304" t="s">
        <v>4001</v>
      </c>
      <c r="G20" s="304"/>
      <c r="H20" s="304"/>
      <c r="I20" s="304"/>
      <c r="J20" s="304"/>
      <c r="K20" s="302"/>
    </row>
    <row r="21" spans="2:11" s="1" customFormat="1" ht="15" customHeight="1">
      <c r="B21" s="305"/>
      <c r="C21" s="306"/>
      <c r="D21" s="306"/>
      <c r="E21" s="308" t="s">
        <v>137</v>
      </c>
      <c r="F21" s="304" t="s">
        <v>138</v>
      </c>
      <c r="G21" s="304"/>
      <c r="H21" s="304"/>
      <c r="I21" s="304"/>
      <c r="J21" s="304"/>
      <c r="K21" s="302"/>
    </row>
    <row r="22" spans="2:11" s="1" customFormat="1" ht="15" customHeight="1">
      <c r="B22" s="305"/>
      <c r="C22" s="306"/>
      <c r="D22" s="306"/>
      <c r="E22" s="308" t="s">
        <v>4002</v>
      </c>
      <c r="F22" s="304" t="s">
        <v>4003</v>
      </c>
      <c r="G22" s="304"/>
      <c r="H22" s="304"/>
      <c r="I22" s="304"/>
      <c r="J22" s="304"/>
      <c r="K22" s="302"/>
    </row>
    <row r="23" spans="2:11" s="1" customFormat="1" ht="15" customHeight="1">
      <c r="B23" s="305"/>
      <c r="C23" s="306"/>
      <c r="D23" s="306"/>
      <c r="E23" s="308" t="s">
        <v>90</v>
      </c>
      <c r="F23" s="304" t="s">
        <v>4004</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4005</v>
      </c>
      <c r="D25" s="304"/>
      <c r="E25" s="304"/>
      <c r="F25" s="304"/>
      <c r="G25" s="304"/>
      <c r="H25" s="304"/>
      <c r="I25" s="304"/>
      <c r="J25" s="304"/>
      <c r="K25" s="302"/>
    </row>
    <row r="26" spans="2:11" s="1" customFormat="1" ht="15" customHeight="1">
      <c r="B26" s="305"/>
      <c r="C26" s="304" t="s">
        <v>4006</v>
      </c>
      <c r="D26" s="304"/>
      <c r="E26" s="304"/>
      <c r="F26" s="304"/>
      <c r="G26" s="304"/>
      <c r="H26" s="304"/>
      <c r="I26" s="304"/>
      <c r="J26" s="304"/>
      <c r="K26" s="302"/>
    </row>
    <row r="27" spans="2:11" s="1" customFormat="1" ht="15" customHeight="1">
      <c r="B27" s="305"/>
      <c r="C27" s="304"/>
      <c r="D27" s="304" t="s">
        <v>4007</v>
      </c>
      <c r="E27" s="304"/>
      <c r="F27" s="304"/>
      <c r="G27" s="304"/>
      <c r="H27" s="304"/>
      <c r="I27" s="304"/>
      <c r="J27" s="304"/>
      <c r="K27" s="302"/>
    </row>
    <row r="28" spans="2:11" s="1" customFormat="1" ht="15" customHeight="1">
      <c r="B28" s="305"/>
      <c r="C28" s="306"/>
      <c r="D28" s="304" t="s">
        <v>4008</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4009</v>
      </c>
      <c r="E30" s="304"/>
      <c r="F30" s="304"/>
      <c r="G30" s="304"/>
      <c r="H30" s="304"/>
      <c r="I30" s="304"/>
      <c r="J30" s="304"/>
      <c r="K30" s="302"/>
    </row>
    <row r="31" spans="2:11" s="1" customFormat="1" ht="15" customHeight="1">
      <c r="B31" s="305"/>
      <c r="C31" s="306"/>
      <c r="D31" s="304" t="s">
        <v>4010</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4011</v>
      </c>
      <c r="E33" s="304"/>
      <c r="F33" s="304"/>
      <c r="G33" s="304"/>
      <c r="H33" s="304"/>
      <c r="I33" s="304"/>
      <c r="J33" s="304"/>
      <c r="K33" s="302"/>
    </row>
    <row r="34" spans="2:11" s="1" customFormat="1" ht="15" customHeight="1">
      <c r="B34" s="305"/>
      <c r="C34" s="306"/>
      <c r="D34" s="304" t="s">
        <v>4012</v>
      </c>
      <c r="E34" s="304"/>
      <c r="F34" s="304"/>
      <c r="G34" s="304"/>
      <c r="H34" s="304"/>
      <c r="I34" s="304"/>
      <c r="J34" s="304"/>
      <c r="K34" s="302"/>
    </row>
    <row r="35" spans="2:11" s="1" customFormat="1" ht="15" customHeight="1">
      <c r="B35" s="305"/>
      <c r="C35" s="306"/>
      <c r="D35" s="304" t="s">
        <v>4013</v>
      </c>
      <c r="E35" s="304"/>
      <c r="F35" s="304"/>
      <c r="G35" s="304"/>
      <c r="H35" s="304"/>
      <c r="I35" s="304"/>
      <c r="J35" s="304"/>
      <c r="K35" s="302"/>
    </row>
    <row r="36" spans="2:11" s="1" customFormat="1" ht="15" customHeight="1">
      <c r="B36" s="305"/>
      <c r="C36" s="306"/>
      <c r="D36" s="304"/>
      <c r="E36" s="307" t="s">
        <v>161</v>
      </c>
      <c r="F36" s="304"/>
      <c r="G36" s="304" t="s">
        <v>4014</v>
      </c>
      <c r="H36" s="304"/>
      <c r="I36" s="304"/>
      <c r="J36" s="304"/>
      <c r="K36" s="302"/>
    </row>
    <row r="37" spans="2:11" s="1" customFormat="1" ht="30.75" customHeight="1">
      <c r="B37" s="305"/>
      <c r="C37" s="306"/>
      <c r="D37" s="304"/>
      <c r="E37" s="307" t="s">
        <v>4015</v>
      </c>
      <c r="F37" s="304"/>
      <c r="G37" s="304" t="s">
        <v>4016</v>
      </c>
      <c r="H37" s="304"/>
      <c r="I37" s="304"/>
      <c r="J37" s="304"/>
      <c r="K37" s="302"/>
    </row>
    <row r="38" spans="2:11" s="1" customFormat="1" ht="15" customHeight="1">
      <c r="B38" s="305"/>
      <c r="C38" s="306"/>
      <c r="D38" s="304"/>
      <c r="E38" s="307" t="s">
        <v>54</v>
      </c>
      <c r="F38" s="304"/>
      <c r="G38" s="304" t="s">
        <v>4017</v>
      </c>
      <c r="H38" s="304"/>
      <c r="I38" s="304"/>
      <c r="J38" s="304"/>
      <c r="K38" s="302"/>
    </row>
    <row r="39" spans="2:11" s="1" customFormat="1" ht="15" customHeight="1">
      <c r="B39" s="305"/>
      <c r="C39" s="306"/>
      <c r="D39" s="304"/>
      <c r="E39" s="307" t="s">
        <v>55</v>
      </c>
      <c r="F39" s="304"/>
      <c r="G39" s="304" t="s">
        <v>4018</v>
      </c>
      <c r="H39" s="304"/>
      <c r="I39" s="304"/>
      <c r="J39" s="304"/>
      <c r="K39" s="302"/>
    </row>
    <row r="40" spans="2:11" s="1" customFormat="1" ht="15" customHeight="1">
      <c r="B40" s="305"/>
      <c r="C40" s="306"/>
      <c r="D40" s="304"/>
      <c r="E40" s="307" t="s">
        <v>162</v>
      </c>
      <c r="F40" s="304"/>
      <c r="G40" s="304" t="s">
        <v>4019</v>
      </c>
      <c r="H40" s="304"/>
      <c r="I40" s="304"/>
      <c r="J40" s="304"/>
      <c r="K40" s="302"/>
    </row>
    <row r="41" spans="2:11" s="1" customFormat="1" ht="15" customHeight="1">
      <c r="B41" s="305"/>
      <c r="C41" s="306"/>
      <c r="D41" s="304"/>
      <c r="E41" s="307" t="s">
        <v>163</v>
      </c>
      <c r="F41" s="304"/>
      <c r="G41" s="304" t="s">
        <v>4020</v>
      </c>
      <c r="H41" s="304"/>
      <c r="I41" s="304"/>
      <c r="J41" s="304"/>
      <c r="K41" s="302"/>
    </row>
    <row r="42" spans="2:11" s="1" customFormat="1" ht="15" customHeight="1">
      <c r="B42" s="305"/>
      <c r="C42" s="306"/>
      <c r="D42" s="304"/>
      <c r="E42" s="307" t="s">
        <v>4021</v>
      </c>
      <c r="F42" s="304"/>
      <c r="G42" s="304" t="s">
        <v>4022</v>
      </c>
      <c r="H42" s="304"/>
      <c r="I42" s="304"/>
      <c r="J42" s="304"/>
      <c r="K42" s="302"/>
    </row>
    <row r="43" spans="2:11" s="1" customFormat="1" ht="15" customHeight="1">
      <c r="B43" s="305"/>
      <c r="C43" s="306"/>
      <c r="D43" s="304"/>
      <c r="E43" s="307"/>
      <c r="F43" s="304"/>
      <c r="G43" s="304" t="s">
        <v>4023</v>
      </c>
      <c r="H43" s="304"/>
      <c r="I43" s="304"/>
      <c r="J43" s="304"/>
      <c r="K43" s="302"/>
    </row>
    <row r="44" spans="2:11" s="1" customFormat="1" ht="15" customHeight="1">
      <c r="B44" s="305"/>
      <c r="C44" s="306"/>
      <c r="D44" s="304"/>
      <c r="E44" s="307" t="s">
        <v>4024</v>
      </c>
      <c r="F44" s="304"/>
      <c r="G44" s="304" t="s">
        <v>4025</v>
      </c>
      <c r="H44" s="304"/>
      <c r="I44" s="304"/>
      <c r="J44" s="304"/>
      <c r="K44" s="302"/>
    </row>
    <row r="45" spans="2:11" s="1" customFormat="1" ht="15" customHeight="1">
      <c r="B45" s="305"/>
      <c r="C45" s="306"/>
      <c r="D45" s="304"/>
      <c r="E45" s="307" t="s">
        <v>165</v>
      </c>
      <c r="F45" s="304"/>
      <c r="G45" s="304" t="s">
        <v>4026</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4027</v>
      </c>
      <c r="E47" s="304"/>
      <c r="F47" s="304"/>
      <c r="G47" s="304"/>
      <c r="H47" s="304"/>
      <c r="I47" s="304"/>
      <c r="J47" s="304"/>
      <c r="K47" s="302"/>
    </row>
    <row r="48" spans="2:11" s="1" customFormat="1" ht="15" customHeight="1">
      <c r="B48" s="305"/>
      <c r="C48" s="306"/>
      <c r="D48" s="306"/>
      <c r="E48" s="304" t="s">
        <v>4028</v>
      </c>
      <c r="F48" s="304"/>
      <c r="G48" s="304"/>
      <c r="H48" s="304"/>
      <c r="I48" s="304"/>
      <c r="J48" s="304"/>
      <c r="K48" s="302"/>
    </row>
    <row r="49" spans="2:11" s="1" customFormat="1" ht="15" customHeight="1">
      <c r="B49" s="305"/>
      <c r="C49" s="306"/>
      <c r="D49" s="306"/>
      <c r="E49" s="304" t="s">
        <v>4029</v>
      </c>
      <c r="F49" s="304"/>
      <c r="G49" s="304"/>
      <c r="H49" s="304"/>
      <c r="I49" s="304"/>
      <c r="J49" s="304"/>
      <c r="K49" s="302"/>
    </row>
    <row r="50" spans="2:11" s="1" customFormat="1" ht="15" customHeight="1">
      <c r="B50" s="305"/>
      <c r="C50" s="306"/>
      <c r="D50" s="306"/>
      <c r="E50" s="304" t="s">
        <v>4030</v>
      </c>
      <c r="F50" s="304"/>
      <c r="G50" s="304"/>
      <c r="H50" s="304"/>
      <c r="I50" s="304"/>
      <c r="J50" s="304"/>
      <c r="K50" s="302"/>
    </row>
    <row r="51" spans="2:11" s="1" customFormat="1" ht="15" customHeight="1">
      <c r="B51" s="305"/>
      <c r="C51" s="306"/>
      <c r="D51" s="304" t="s">
        <v>4031</v>
      </c>
      <c r="E51" s="304"/>
      <c r="F51" s="304"/>
      <c r="G51" s="304"/>
      <c r="H51" s="304"/>
      <c r="I51" s="304"/>
      <c r="J51" s="304"/>
      <c r="K51" s="302"/>
    </row>
    <row r="52" spans="2:11" s="1" customFormat="1" ht="25.5" customHeight="1">
      <c r="B52" s="300"/>
      <c r="C52" s="301" t="s">
        <v>4032</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4033</v>
      </c>
      <c r="D54" s="304"/>
      <c r="E54" s="304"/>
      <c r="F54" s="304"/>
      <c r="G54" s="304"/>
      <c r="H54" s="304"/>
      <c r="I54" s="304"/>
      <c r="J54" s="304"/>
      <c r="K54" s="302"/>
    </row>
    <row r="55" spans="2:11" s="1" customFormat="1" ht="15" customHeight="1">
      <c r="B55" s="300"/>
      <c r="C55" s="304" t="s">
        <v>4034</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4035</v>
      </c>
      <c r="D57" s="304"/>
      <c r="E57" s="304"/>
      <c r="F57" s="304"/>
      <c r="G57" s="304"/>
      <c r="H57" s="304"/>
      <c r="I57" s="304"/>
      <c r="J57" s="304"/>
      <c r="K57" s="302"/>
    </row>
    <row r="58" spans="2:11" s="1" customFormat="1" ht="15" customHeight="1">
      <c r="B58" s="300"/>
      <c r="C58" s="306"/>
      <c r="D58" s="304" t="s">
        <v>4036</v>
      </c>
      <c r="E58" s="304"/>
      <c r="F58" s="304"/>
      <c r="G58" s="304"/>
      <c r="H58" s="304"/>
      <c r="I58" s="304"/>
      <c r="J58" s="304"/>
      <c r="K58" s="302"/>
    </row>
    <row r="59" spans="2:11" s="1" customFormat="1" ht="15" customHeight="1">
      <c r="B59" s="300"/>
      <c r="C59" s="306"/>
      <c r="D59" s="304" t="s">
        <v>4037</v>
      </c>
      <c r="E59" s="304"/>
      <c r="F59" s="304"/>
      <c r="G59" s="304"/>
      <c r="H59" s="304"/>
      <c r="I59" s="304"/>
      <c r="J59" s="304"/>
      <c r="K59" s="302"/>
    </row>
    <row r="60" spans="2:11" s="1" customFormat="1" ht="15" customHeight="1">
      <c r="B60" s="300"/>
      <c r="C60" s="306"/>
      <c r="D60" s="304" t="s">
        <v>4038</v>
      </c>
      <c r="E60" s="304"/>
      <c r="F60" s="304"/>
      <c r="G60" s="304"/>
      <c r="H60" s="304"/>
      <c r="I60" s="304"/>
      <c r="J60" s="304"/>
      <c r="K60" s="302"/>
    </row>
    <row r="61" spans="2:11" s="1" customFormat="1" ht="15" customHeight="1">
      <c r="B61" s="300"/>
      <c r="C61" s="306"/>
      <c r="D61" s="304" t="s">
        <v>4039</v>
      </c>
      <c r="E61" s="304"/>
      <c r="F61" s="304"/>
      <c r="G61" s="304"/>
      <c r="H61" s="304"/>
      <c r="I61" s="304"/>
      <c r="J61" s="304"/>
      <c r="K61" s="302"/>
    </row>
    <row r="62" spans="2:11" s="1" customFormat="1" ht="15" customHeight="1">
      <c r="B62" s="300"/>
      <c r="C62" s="306"/>
      <c r="D62" s="309" t="s">
        <v>4040</v>
      </c>
      <c r="E62" s="309"/>
      <c r="F62" s="309"/>
      <c r="G62" s="309"/>
      <c r="H62" s="309"/>
      <c r="I62" s="309"/>
      <c r="J62" s="309"/>
      <c r="K62" s="302"/>
    </row>
    <row r="63" spans="2:11" s="1" customFormat="1" ht="15" customHeight="1">
      <c r="B63" s="300"/>
      <c r="C63" s="306"/>
      <c r="D63" s="304" t="s">
        <v>4041</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4042</v>
      </c>
      <c r="E65" s="304"/>
      <c r="F65" s="304"/>
      <c r="G65" s="304"/>
      <c r="H65" s="304"/>
      <c r="I65" s="304"/>
      <c r="J65" s="304"/>
      <c r="K65" s="302"/>
    </row>
    <row r="66" spans="2:11" s="1" customFormat="1" ht="15" customHeight="1">
      <c r="B66" s="300"/>
      <c r="C66" s="306"/>
      <c r="D66" s="309" t="s">
        <v>4043</v>
      </c>
      <c r="E66" s="309"/>
      <c r="F66" s="309"/>
      <c r="G66" s="309"/>
      <c r="H66" s="309"/>
      <c r="I66" s="309"/>
      <c r="J66" s="309"/>
      <c r="K66" s="302"/>
    </row>
    <row r="67" spans="2:11" s="1" customFormat="1" ht="15" customHeight="1">
      <c r="B67" s="300"/>
      <c r="C67" s="306"/>
      <c r="D67" s="304" t="s">
        <v>4044</v>
      </c>
      <c r="E67" s="304"/>
      <c r="F67" s="304"/>
      <c r="G67" s="304"/>
      <c r="H67" s="304"/>
      <c r="I67" s="304"/>
      <c r="J67" s="304"/>
      <c r="K67" s="302"/>
    </row>
    <row r="68" spans="2:11" s="1" customFormat="1" ht="15" customHeight="1">
      <c r="B68" s="300"/>
      <c r="C68" s="306"/>
      <c r="D68" s="304" t="s">
        <v>4045</v>
      </c>
      <c r="E68" s="304"/>
      <c r="F68" s="304"/>
      <c r="G68" s="304"/>
      <c r="H68" s="304"/>
      <c r="I68" s="304"/>
      <c r="J68" s="304"/>
      <c r="K68" s="302"/>
    </row>
    <row r="69" spans="2:11" s="1" customFormat="1" ht="15" customHeight="1">
      <c r="B69" s="300"/>
      <c r="C69" s="306"/>
      <c r="D69" s="304" t="s">
        <v>4046</v>
      </c>
      <c r="E69" s="304"/>
      <c r="F69" s="304"/>
      <c r="G69" s="304"/>
      <c r="H69" s="304"/>
      <c r="I69" s="304"/>
      <c r="J69" s="304"/>
      <c r="K69" s="302"/>
    </row>
    <row r="70" spans="2:11" s="1" customFormat="1" ht="15" customHeight="1">
      <c r="B70" s="300"/>
      <c r="C70" s="306"/>
      <c r="D70" s="304" t="s">
        <v>4047</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4048</v>
      </c>
      <c r="D75" s="320"/>
      <c r="E75" s="320"/>
      <c r="F75" s="320"/>
      <c r="G75" s="320"/>
      <c r="H75" s="320"/>
      <c r="I75" s="320"/>
      <c r="J75" s="320"/>
      <c r="K75" s="321"/>
    </row>
    <row r="76" spans="2:11" s="1" customFormat="1" ht="17.25" customHeight="1">
      <c r="B76" s="319"/>
      <c r="C76" s="322" t="s">
        <v>4049</v>
      </c>
      <c r="D76" s="322"/>
      <c r="E76" s="322"/>
      <c r="F76" s="322" t="s">
        <v>4050</v>
      </c>
      <c r="G76" s="323"/>
      <c r="H76" s="322" t="s">
        <v>55</v>
      </c>
      <c r="I76" s="322" t="s">
        <v>58</v>
      </c>
      <c r="J76" s="322" t="s">
        <v>4051</v>
      </c>
      <c r="K76" s="321"/>
    </row>
    <row r="77" spans="2:11" s="1" customFormat="1" ht="17.25" customHeight="1">
      <c r="B77" s="319"/>
      <c r="C77" s="324" t="s">
        <v>4052</v>
      </c>
      <c r="D77" s="324"/>
      <c r="E77" s="324"/>
      <c r="F77" s="325" t="s">
        <v>4053</v>
      </c>
      <c r="G77" s="326"/>
      <c r="H77" s="324"/>
      <c r="I77" s="324"/>
      <c r="J77" s="324" t="s">
        <v>4054</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54</v>
      </c>
      <c r="D79" s="329"/>
      <c r="E79" s="329"/>
      <c r="F79" s="330" t="s">
        <v>4055</v>
      </c>
      <c r="G79" s="331"/>
      <c r="H79" s="307" t="s">
        <v>4056</v>
      </c>
      <c r="I79" s="307" t="s">
        <v>4057</v>
      </c>
      <c r="J79" s="307">
        <v>20</v>
      </c>
      <c r="K79" s="321"/>
    </row>
    <row r="80" spans="2:11" s="1" customFormat="1" ht="15" customHeight="1">
      <c r="B80" s="319"/>
      <c r="C80" s="307" t="s">
        <v>4058</v>
      </c>
      <c r="D80" s="307"/>
      <c r="E80" s="307"/>
      <c r="F80" s="330" t="s">
        <v>4055</v>
      </c>
      <c r="G80" s="331"/>
      <c r="H80" s="307" t="s">
        <v>4059</v>
      </c>
      <c r="I80" s="307" t="s">
        <v>4057</v>
      </c>
      <c r="J80" s="307">
        <v>120</v>
      </c>
      <c r="K80" s="321"/>
    </row>
    <row r="81" spans="2:11" s="1" customFormat="1" ht="15" customHeight="1">
      <c r="B81" s="332"/>
      <c r="C81" s="307" t="s">
        <v>4060</v>
      </c>
      <c r="D81" s="307"/>
      <c r="E81" s="307"/>
      <c r="F81" s="330" t="s">
        <v>4061</v>
      </c>
      <c r="G81" s="331"/>
      <c r="H81" s="307" t="s">
        <v>4062</v>
      </c>
      <c r="I81" s="307" t="s">
        <v>4057</v>
      </c>
      <c r="J81" s="307">
        <v>50</v>
      </c>
      <c r="K81" s="321"/>
    </row>
    <row r="82" spans="2:11" s="1" customFormat="1" ht="15" customHeight="1">
      <c r="B82" s="332"/>
      <c r="C82" s="307" t="s">
        <v>4063</v>
      </c>
      <c r="D82" s="307"/>
      <c r="E82" s="307"/>
      <c r="F82" s="330" t="s">
        <v>4055</v>
      </c>
      <c r="G82" s="331"/>
      <c r="H82" s="307" t="s">
        <v>4064</v>
      </c>
      <c r="I82" s="307" t="s">
        <v>4065</v>
      </c>
      <c r="J82" s="307"/>
      <c r="K82" s="321"/>
    </row>
    <row r="83" spans="2:11" s="1" customFormat="1" ht="15" customHeight="1">
      <c r="B83" s="332"/>
      <c r="C83" s="333" t="s">
        <v>4066</v>
      </c>
      <c r="D83" s="333"/>
      <c r="E83" s="333"/>
      <c r="F83" s="334" t="s">
        <v>4061</v>
      </c>
      <c r="G83" s="333"/>
      <c r="H83" s="333" t="s">
        <v>4067</v>
      </c>
      <c r="I83" s="333" t="s">
        <v>4057</v>
      </c>
      <c r="J83" s="333">
        <v>15</v>
      </c>
      <c r="K83" s="321"/>
    </row>
    <row r="84" spans="2:11" s="1" customFormat="1" ht="15" customHeight="1">
      <c r="B84" s="332"/>
      <c r="C84" s="333" t="s">
        <v>4068</v>
      </c>
      <c r="D84" s="333"/>
      <c r="E84" s="333"/>
      <c r="F84" s="334" t="s">
        <v>4061</v>
      </c>
      <c r="G84" s="333"/>
      <c r="H84" s="333" t="s">
        <v>4069</v>
      </c>
      <c r="I84" s="333" t="s">
        <v>4057</v>
      </c>
      <c r="J84" s="333">
        <v>15</v>
      </c>
      <c r="K84" s="321"/>
    </row>
    <row r="85" spans="2:11" s="1" customFormat="1" ht="15" customHeight="1">
      <c r="B85" s="332"/>
      <c r="C85" s="333" t="s">
        <v>4070</v>
      </c>
      <c r="D85" s="333"/>
      <c r="E85" s="333"/>
      <c r="F85" s="334" t="s">
        <v>4061</v>
      </c>
      <c r="G85" s="333"/>
      <c r="H85" s="333" t="s">
        <v>4071</v>
      </c>
      <c r="I85" s="333" t="s">
        <v>4057</v>
      </c>
      <c r="J85" s="333">
        <v>20</v>
      </c>
      <c r="K85" s="321"/>
    </row>
    <row r="86" spans="2:11" s="1" customFormat="1" ht="15" customHeight="1">
      <c r="B86" s="332"/>
      <c r="C86" s="333" t="s">
        <v>4072</v>
      </c>
      <c r="D86" s="333"/>
      <c r="E86" s="333"/>
      <c r="F86" s="334" t="s">
        <v>4061</v>
      </c>
      <c r="G86" s="333"/>
      <c r="H86" s="333" t="s">
        <v>4073</v>
      </c>
      <c r="I86" s="333" t="s">
        <v>4057</v>
      </c>
      <c r="J86" s="333">
        <v>20</v>
      </c>
      <c r="K86" s="321"/>
    </row>
    <row r="87" spans="2:11" s="1" customFormat="1" ht="15" customHeight="1">
      <c r="B87" s="332"/>
      <c r="C87" s="307" t="s">
        <v>4074</v>
      </c>
      <c r="D87" s="307"/>
      <c r="E87" s="307"/>
      <c r="F87" s="330" t="s">
        <v>4061</v>
      </c>
      <c r="G87" s="331"/>
      <c r="H87" s="307" t="s">
        <v>4075</v>
      </c>
      <c r="I87" s="307" t="s">
        <v>4057</v>
      </c>
      <c r="J87" s="307">
        <v>50</v>
      </c>
      <c r="K87" s="321"/>
    </row>
    <row r="88" spans="2:11" s="1" customFormat="1" ht="15" customHeight="1">
      <c r="B88" s="332"/>
      <c r="C88" s="307" t="s">
        <v>4076</v>
      </c>
      <c r="D88" s="307"/>
      <c r="E88" s="307"/>
      <c r="F88" s="330" t="s">
        <v>4061</v>
      </c>
      <c r="G88" s="331"/>
      <c r="H88" s="307" t="s">
        <v>4077</v>
      </c>
      <c r="I88" s="307" t="s">
        <v>4057</v>
      </c>
      <c r="J88" s="307">
        <v>20</v>
      </c>
      <c r="K88" s="321"/>
    </row>
    <row r="89" spans="2:11" s="1" customFormat="1" ht="15" customHeight="1">
      <c r="B89" s="332"/>
      <c r="C89" s="307" t="s">
        <v>4078</v>
      </c>
      <c r="D89" s="307"/>
      <c r="E89" s="307"/>
      <c r="F89" s="330" t="s">
        <v>4061</v>
      </c>
      <c r="G89" s="331"/>
      <c r="H89" s="307" t="s">
        <v>4079</v>
      </c>
      <c r="I89" s="307" t="s">
        <v>4057</v>
      </c>
      <c r="J89" s="307">
        <v>20</v>
      </c>
      <c r="K89" s="321"/>
    </row>
    <row r="90" spans="2:11" s="1" customFormat="1" ht="15" customHeight="1">
      <c r="B90" s="332"/>
      <c r="C90" s="307" t="s">
        <v>4080</v>
      </c>
      <c r="D90" s="307"/>
      <c r="E90" s="307"/>
      <c r="F90" s="330" t="s">
        <v>4061</v>
      </c>
      <c r="G90" s="331"/>
      <c r="H90" s="307" t="s">
        <v>4081</v>
      </c>
      <c r="I90" s="307" t="s">
        <v>4057</v>
      </c>
      <c r="J90" s="307">
        <v>50</v>
      </c>
      <c r="K90" s="321"/>
    </row>
    <row r="91" spans="2:11" s="1" customFormat="1" ht="15" customHeight="1">
      <c r="B91" s="332"/>
      <c r="C91" s="307" t="s">
        <v>4082</v>
      </c>
      <c r="D91" s="307"/>
      <c r="E91" s="307"/>
      <c r="F91" s="330" t="s">
        <v>4061</v>
      </c>
      <c r="G91" s="331"/>
      <c r="H91" s="307" t="s">
        <v>4082</v>
      </c>
      <c r="I91" s="307" t="s">
        <v>4057</v>
      </c>
      <c r="J91" s="307">
        <v>50</v>
      </c>
      <c r="K91" s="321"/>
    </row>
    <row r="92" spans="2:11" s="1" customFormat="1" ht="15" customHeight="1">
      <c r="B92" s="332"/>
      <c r="C92" s="307" t="s">
        <v>4083</v>
      </c>
      <c r="D92" s="307"/>
      <c r="E92" s="307"/>
      <c r="F92" s="330" t="s">
        <v>4061</v>
      </c>
      <c r="G92" s="331"/>
      <c r="H92" s="307" t="s">
        <v>4084</v>
      </c>
      <c r="I92" s="307" t="s">
        <v>4057</v>
      </c>
      <c r="J92" s="307">
        <v>255</v>
      </c>
      <c r="K92" s="321"/>
    </row>
    <row r="93" spans="2:11" s="1" customFormat="1" ht="15" customHeight="1">
      <c r="B93" s="332"/>
      <c r="C93" s="307" t="s">
        <v>4085</v>
      </c>
      <c r="D93" s="307"/>
      <c r="E93" s="307"/>
      <c r="F93" s="330" t="s">
        <v>4055</v>
      </c>
      <c r="G93" s="331"/>
      <c r="H93" s="307" t="s">
        <v>4086</v>
      </c>
      <c r="I93" s="307" t="s">
        <v>4087</v>
      </c>
      <c r="J93" s="307"/>
      <c r="K93" s="321"/>
    </row>
    <row r="94" spans="2:11" s="1" customFormat="1" ht="15" customHeight="1">
      <c r="B94" s="332"/>
      <c r="C94" s="307" t="s">
        <v>4088</v>
      </c>
      <c r="D94" s="307"/>
      <c r="E94" s="307"/>
      <c r="F94" s="330" t="s">
        <v>4055</v>
      </c>
      <c r="G94" s="331"/>
      <c r="H94" s="307" t="s">
        <v>4089</v>
      </c>
      <c r="I94" s="307" t="s">
        <v>4090</v>
      </c>
      <c r="J94" s="307"/>
      <c r="K94" s="321"/>
    </row>
    <row r="95" spans="2:11" s="1" customFormat="1" ht="15" customHeight="1">
      <c r="B95" s="332"/>
      <c r="C95" s="307" t="s">
        <v>4091</v>
      </c>
      <c r="D95" s="307"/>
      <c r="E95" s="307"/>
      <c r="F95" s="330" t="s">
        <v>4055</v>
      </c>
      <c r="G95" s="331"/>
      <c r="H95" s="307" t="s">
        <v>4091</v>
      </c>
      <c r="I95" s="307" t="s">
        <v>4090</v>
      </c>
      <c r="J95" s="307"/>
      <c r="K95" s="321"/>
    </row>
    <row r="96" spans="2:11" s="1" customFormat="1" ht="15" customHeight="1">
      <c r="B96" s="332"/>
      <c r="C96" s="307" t="s">
        <v>39</v>
      </c>
      <c r="D96" s="307"/>
      <c r="E96" s="307"/>
      <c r="F96" s="330" t="s">
        <v>4055</v>
      </c>
      <c r="G96" s="331"/>
      <c r="H96" s="307" t="s">
        <v>4092</v>
      </c>
      <c r="I96" s="307" t="s">
        <v>4090</v>
      </c>
      <c r="J96" s="307"/>
      <c r="K96" s="321"/>
    </row>
    <row r="97" spans="2:11" s="1" customFormat="1" ht="15" customHeight="1">
      <c r="B97" s="332"/>
      <c r="C97" s="307" t="s">
        <v>49</v>
      </c>
      <c r="D97" s="307"/>
      <c r="E97" s="307"/>
      <c r="F97" s="330" t="s">
        <v>4055</v>
      </c>
      <c r="G97" s="331"/>
      <c r="H97" s="307" t="s">
        <v>4093</v>
      </c>
      <c r="I97" s="307" t="s">
        <v>4090</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4094</v>
      </c>
      <c r="D102" s="320"/>
      <c r="E102" s="320"/>
      <c r="F102" s="320"/>
      <c r="G102" s="320"/>
      <c r="H102" s="320"/>
      <c r="I102" s="320"/>
      <c r="J102" s="320"/>
      <c r="K102" s="321"/>
    </row>
    <row r="103" spans="2:11" s="1" customFormat="1" ht="17.25" customHeight="1">
      <c r="B103" s="319"/>
      <c r="C103" s="322" t="s">
        <v>4049</v>
      </c>
      <c r="D103" s="322"/>
      <c r="E103" s="322"/>
      <c r="F103" s="322" t="s">
        <v>4050</v>
      </c>
      <c r="G103" s="323"/>
      <c r="H103" s="322" t="s">
        <v>55</v>
      </c>
      <c r="I103" s="322" t="s">
        <v>58</v>
      </c>
      <c r="J103" s="322" t="s">
        <v>4051</v>
      </c>
      <c r="K103" s="321"/>
    </row>
    <row r="104" spans="2:11" s="1" customFormat="1" ht="17.25" customHeight="1">
      <c r="B104" s="319"/>
      <c r="C104" s="324" t="s">
        <v>4052</v>
      </c>
      <c r="D104" s="324"/>
      <c r="E104" s="324"/>
      <c r="F104" s="325" t="s">
        <v>4053</v>
      </c>
      <c r="G104" s="326"/>
      <c r="H104" s="324"/>
      <c r="I104" s="324"/>
      <c r="J104" s="324" t="s">
        <v>4054</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54</v>
      </c>
      <c r="D106" s="329"/>
      <c r="E106" s="329"/>
      <c r="F106" s="330" t="s">
        <v>4055</v>
      </c>
      <c r="G106" s="307"/>
      <c r="H106" s="307" t="s">
        <v>4095</v>
      </c>
      <c r="I106" s="307" t="s">
        <v>4057</v>
      </c>
      <c r="J106" s="307">
        <v>20</v>
      </c>
      <c r="K106" s="321"/>
    </row>
    <row r="107" spans="2:11" s="1" customFormat="1" ht="15" customHeight="1">
      <c r="B107" s="319"/>
      <c r="C107" s="307" t="s">
        <v>4058</v>
      </c>
      <c r="D107" s="307"/>
      <c r="E107" s="307"/>
      <c r="F107" s="330" t="s">
        <v>4055</v>
      </c>
      <c r="G107" s="307"/>
      <c r="H107" s="307" t="s">
        <v>4095</v>
      </c>
      <c r="I107" s="307" t="s">
        <v>4057</v>
      </c>
      <c r="J107" s="307">
        <v>120</v>
      </c>
      <c r="K107" s="321"/>
    </row>
    <row r="108" spans="2:11" s="1" customFormat="1" ht="15" customHeight="1">
      <c r="B108" s="332"/>
      <c r="C108" s="307" t="s">
        <v>4060</v>
      </c>
      <c r="D108" s="307"/>
      <c r="E108" s="307"/>
      <c r="F108" s="330" t="s">
        <v>4061</v>
      </c>
      <c r="G108" s="307"/>
      <c r="H108" s="307" t="s">
        <v>4095</v>
      </c>
      <c r="I108" s="307" t="s">
        <v>4057</v>
      </c>
      <c r="J108" s="307">
        <v>50</v>
      </c>
      <c r="K108" s="321"/>
    </row>
    <row r="109" spans="2:11" s="1" customFormat="1" ht="15" customHeight="1">
      <c r="B109" s="332"/>
      <c r="C109" s="307" t="s">
        <v>4063</v>
      </c>
      <c r="D109" s="307"/>
      <c r="E109" s="307"/>
      <c r="F109" s="330" t="s">
        <v>4055</v>
      </c>
      <c r="G109" s="307"/>
      <c r="H109" s="307" t="s">
        <v>4095</v>
      </c>
      <c r="I109" s="307" t="s">
        <v>4065</v>
      </c>
      <c r="J109" s="307"/>
      <c r="K109" s="321"/>
    </row>
    <row r="110" spans="2:11" s="1" customFormat="1" ht="15" customHeight="1">
      <c r="B110" s="332"/>
      <c r="C110" s="307" t="s">
        <v>4074</v>
      </c>
      <c r="D110" s="307"/>
      <c r="E110" s="307"/>
      <c r="F110" s="330" t="s">
        <v>4061</v>
      </c>
      <c r="G110" s="307"/>
      <c r="H110" s="307" t="s">
        <v>4095</v>
      </c>
      <c r="I110" s="307" t="s">
        <v>4057</v>
      </c>
      <c r="J110" s="307">
        <v>50</v>
      </c>
      <c r="K110" s="321"/>
    </row>
    <row r="111" spans="2:11" s="1" customFormat="1" ht="15" customHeight="1">
      <c r="B111" s="332"/>
      <c r="C111" s="307" t="s">
        <v>4082</v>
      </c>
      <c r="D111" s="307"/>
      <c r="E111" s="307"/>
      <c r="F111" s="330" t="s">
        <v>4061</v>
      </c>
      <c r="G111" s="307"/>
      <c r="H111" s="307" t="s">
        <v>4095</v>
      </c>
      <c r="I111" s="307" t="s">
        <v>4057</v>
      </c>
      <c r="J111" s="307">
        <v>50</v>
      </c>
      <c r="K111" s="321"/>
    </row>
    <row r="112" spans="2:11" s="1" customFormat="1" ht="15" customHeight="1">
      <c r="B112" s="332"/>
      <c r="C112" s="307" t="s">
        <v>4080</v>
      </c>
      <c r="D112" s="307"/>
      <c r="E112" s="307"/>
      <c r="F112" s="330" t="s">
        <v>4061</v>
      </c>
      <c r="G112" s="307"/>
      <c r="H112" s="307" t="s">
        <v>4095</v>
      </c>
      <c r="I112" s="307" t="s">
        <v>4057</v>
      </c>
      <c r="J112" s="307">
        <v>50</v>
      </c>
      <c r="K112" s="321"/>
    </row>
    <row r="113" spans="2:11" s="1" customFormat="1" ht="15" customHeight="1">
      <c r="B113" s="332"/>
      <c r="C113" s="307" t="s">
        <v>54</v>
      </c>
      <c r="D113" s="307"/>
      <c r="E113" s="307"/>
      <c r="F113" s="330" t="s">
        <v>4055</v>
      </c>
      <c r="G113" s="307"/>
      <c r="H113" s="307" t="s">
        <v>4096</v>
      </c>
      <c r="I113" s="307" t="s">
        <v>4057</v>
      </c>
      <c r="J113" s="307">
        <v>20</v>
      </c>
      <c r="K113" s="321"/>
    </row>
    <row r="114" spans="2:11" s="1" customFormat="1" ht="15" customHeight="1">
      <c r="B114" s="332"/>
      <c r="C114" s="307" t="s">
        <v>4097</v>
      </c>
      <c r="D114" s="307"/>
      <c r="E114" s="307"/>
      <c r="F114" s="330" t="s">
        <v>4055</v>
      </c>
      <c r="G114" s="307"/>
      <c r="H114" s="307" t="s">
        <v>4098</v>
      </c>
      <c r="I114" s="307" t="s">
        <v>4057</v>
      </c>
      <c r="J114" s="307">
        <v>120</v>
      </c>
      <c r="K114" s="321"/>
    </row>
    <row r="115" spans="2:11" s="1" customFormat="1" ht="15" customHeight="1">
      <c r="B115" s="332"/>
      <c r="C115" s="307" t="s">
        <v>39</v>
      </c>
      <c r="D115" s="307"/>
      <c r="E115" s="307"/>
      <c r="F115" s="330" t="s">
        <v>4055</v>
      </c>
      <c r="G115" s="307"/>
      <c r="H115" s="307" t="s">
        <v>4099</v>
      </c>
      <c r="I115" s="307" t="s">
        <v>4090</v>
      </c>
      <c r="J115" s="307"/>
      <c r="K115" s="321"/>
    </row>
    <row r="116" spans="2:11" s="1" customFormat="1" ht="15" customHeight="1">
      <c r="B116" s="332"/>
      <c r="C116" s="307" t="s">
        <v>49</v>
      </c>
      <c r="D116" s="307"/>
      <c r="E116" s="307"/>
      <c r="F116" s="330" t="s">
        <v>4055</v>
      </c>
      <c r="G116" s="307"/>
      <c r="H116" s="307" t="s">
        <v>4100</v>
      </c>
      <c r="I116" s="307" t="s">
        <v>4090</v>
      </c>
      <c r="J116" s="307"/>
      <c r="K116" s="321"/>
    </row>
    <row r="117" spans="2:11" s="1" customFormat="1" ht="15" customHeight="1">
      <c r="B117" s="332"/>
      <c r="C117" s="307" t="s">
        <v>58</v>
      </c>
      <c r="D117" s="307"/>
      <c r="E117" s="307"/>
      <c r="F117" s="330" t="s">
        <v>4055</v>
      </c>
      <c r="G117" s="307"/>
      <c r="H117" s="307" t="s">
        <v>4101</v>
      </c>
      <c r="I117" s="307" t="s">
        <v>4102</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4103</v>
      </c>
      <c r="D122" s="298"/>
      <c r="E122" s="298"/>
      <c r="F122" s="298"/>
      <c r="G122" s="298"/>
      <c r="H122" s="298"/>
      <c r="I122" s="298"/>
      <c r="J122" s="298"/>
      <c r="K122" s="349"/>
    </row>
    <row r="123" spans="2:11" s="1" customFormat="1" ht="17.25" customHeight="1">
      <c r="B123" s="350"/>
      <c r="C123" s="322" t="s">
        <v>4049</v>
      </c>
      <c r="D123" s="322"/>
      <c r="E123" s="322"/>
      <c r="F123" s="322" t="s">
        <v>4050</v>
      </c>
      <c r="G123" s="323"/>
      <c r="H123" s="322" t="s">
        <v>55</v>
      </c>
      <c r="I123" s="322" t="s">
        <v>58</v>
      </c>
      <c r="J123" s="322" t="s">
        <v>4051</v>
      </c>
      <c r="K123" s="351"/>
    </row>
    <row r="124" spans="2:11" s="1" customFormat="1" ht="17.25" customHeight="1">
      <c r="B124" s="350"/>
      <c r="C124" s="324" t="s">
        <v>4052</v>
      </c>
      <c r="D124" s="324"/>
      <c r="E124" s="324"/>
      <c r="F124" s="325" t="s">
        <v>4053</v>
      </c>
      <c r="G124" s="326"/>
      <c r="H124" s="324"/>
      <c r="I124" s="324"/>
      <c r="J124" s="324" t="s">
        <v>4054</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4058</v>
      </c>
      <c r="D126" s="329"/>
      <c r="E126" s="329"/>
      <c r="F126" s="330" t="s">
        <v>4055</v>
      </c>
      <c r="G126" s="307"/>
      <c r="H126" s="307" t="s">
        <v>4095</v>
      </c>
      <c r="I126" s="307" t="s">
        <v>4057</v>
      </c>
      <c r="J126" s="307">
        <v>120</v>
      </c>
      <c r="K126" s="355"/>
    </row>
    <row r="127" spans="2:11" s="1" customFormat="1" ht="15" customHeight="1">
      <c r="B127" s="352"/>
      <c r="C127" s="307" t="s">
        <v>4104</v>
      </c>
      <c r="D127" s="307"/>
      <c r="E127" s="307"/>
      <c r="F127" s="330" t="s">
        <v>4055</v>
      </c>
      <c r="G127" s="307"/>
      <c r="H127" s="307" t="s">
        <v>4105</v>
      </c>
      <c r="I127" s="307" t="s">
        <v>4057</v>
      </c>
      <c r="J127" s="307" t="s">
        <v>4106</v>
      </c>
      <c r="K127" s="355"/>
    </row>
    <row r="128" spans="2:11" s="1" customFormat="1" ht="15" customHeight="1">
      <c r="B128" s="352"/>
      <c r="C128" s="307" t="s">
        <v>90</v>
      </c>
      <c r="D128" s="307"/>
      <c r="E128" s="307"/>
      <c r="F128" s="330" t="s">
        <v>4055</v>
      </c>
      <c r="G128" s="307"/>
      <c r="H128" s="307" t="s">
        <v>4107</v>
      </c>
      <c r="I128" s="307" t="s">
        <v>4057</v>
      </c>
      <c r="J128" s="307" t="s">
        <v>4106</v>
      </c>
      <c r="K128" s="355"/>
    </row>
    <row r="129" spans="2:11" s="1" customFormat="1" ht="15" customHeight="1">
      <c r="B129" s="352"/>
      <c r="C129" s="307" t="s">
        <v>4066</v>
      </c>
      <c r="D129" s="307"/>
      <c r="E129" s="307"/>
      <c r="F129" s="330" t="s">
        <v>4061</v>
      </c>
      <c r="G129" s="307"/>
      <c r="H129" s="307" t="s">
        <v>4067</v>
      </c>
      <c r="I129" s="307" t="s">
        <v>4057</v>
      </c>
      <c r="J129" s="307">
        <v>15</v>
      </c>
      <c r="K129" s="355"/>
    </row>
    <row r="130" spans="2:11" s="1" customFormat="1" ht="15" customHeight="1">
      <c r="B130" s="352"/>
      <c r="C130" s="333" t="s">
        <v>4068</v>
      </c>
      <c r="D130" s="333"/>
      <c r="E130" s="333"/>
      <c r="F130" s="334" t="s">
        <v>4061</v>
      </c>
      <c r="G130" s="333"/>
      <c r="H130" s="333" t="s">
        <v>4069</v>
      </c>
      <c r="I130" s="333" t="s">
        <v>4057</v>
      </c>
      <c r="J130" s="333">
        <v>15</v>
      </c>
      <c r="K130" s="355"/>
    </row>
    <row r="131" spans="2:11" s="1" customFormat="1" ht="15" customHeight="1">
      <c r="B131" s="352"/>
      <c r="C131" s="333" t="s">
        <v>4070</v>
      </c>
      <c r="D131" s="333"/>
      <c r="E131" s="333"/>
      <c r="F131" s="334" t="s">
        <v>4061</v>
      </c>
      <c r="G131" s="333"/>
      <c r="H131" s="333" t="s">
        <v>4071</v>
      </c>
      <c r="I131" s="333" t="s">
        <v>4057</v>
      </c>
      <c r="J131" s="333">
        <v>20</v>
      </c>
      <c r="K131" s="355"/>
    </row>
    <row r="132" spans="2:11" s="1" customFormat="1" ht="15" customHeight="1">
      <c r="B132" s="352"/>
      <c r="C132" s="333" t="s">
        <v>4072</v>
      </c>
      <c r="D132" s="333"/>
      <c r="E132" s="333"/>
      <c r="F132" s="334" t="s">
        <v>4061</v>
      </c>
      <c r="G132" s="333"/>
      <c r="H132" s="333" t="s">
        <v>4073</v>
      </c>
      <c r="I132" s="333" t="s">
        <v>4057</v>
      </c>
      <c r="J132" s="333">
        <v>20</v>
      </c>
      <c r="K132" s="355"/>
    </row>
    <row r="133" spans="2:11" s="1" customFormat="1" ht="15" customHeight="1">
      <c r="B133" s="352"/>
      <c r="C133" s="307" t="s">
        <v>4060</v>
      </c>
      <c r="D133" s="307"/>
      <c r="E133" s="307"/>
      <c r="F133" s="330" t="s">
        <v>4061</v>
      </c>
      <c r="G133" s="307"/>
      <c r="H133" s="307" t="s">
        <v>4095</v>
      </c>
      <c r="I133" s="307" t="s">
        <v>4057</v>
      </c>
      <c r="J133" s="307">
        <v>50</v>
      </c>
      <c r="K133" s="355"/>
    </row>
    <row r="134" spans="2:11" s="1" customFormat="1" ht="15" customHeight="1">
      <c r="B134" s="352"/>
      <c r="C134" s="307" t="s">
        <v>4074</v>
      </c>
      <c r="D134" s="307"/>
      <c r="E134" s="307"/>
      <c r="F134" s="330" t="s">
        <v>4061</v>
      </c>
      <c r="G134" s="307"/>
      <c r="H134" s="307" t="s">
        <v>4095</v>
      </c>
      <c r="I134" s="307" t="s">
        <v>4057</v>
      </c>
      <c r="J134" s="307">
        <v>50</v>
      </c>
      <c r="K134" s="355"/>
    </row>
    <row r="135" spans="2:11" s="1" customFormat="1" ht="15" customHeight="1">
      <c r="B135" s="352"/>
      <c r="C135" s="307" t="s">
        <v>4080</v>
      </c>
      <c r="D135" s="307"/>
      <c r="E135" s="307"/>
      <c r="F135" s="330" t="s">
        <v>4061</v>
      </c>
      <c r="G135" s="307"/>
      <c r="H135" s="307" t="s">
        <v>4095</v>
      </c>
      <c r="I135" s="307" t="s">
        <v>4057</v>
      </c>
      <c r="J135" s="307">
        <v>50</v>
      </c>
      <c r="K135" s="355"/>
    </row>
    <row r="136" spans="2:11" s="1" customFormat="1" ht="15" customHeight="1">
      <c r="B136" s="352"/>
      <c r="C136" s="307" t="s">
        <v>4082</v>
      </c>
      <c r="D136" s="307"/>
      <c r="E136" s="307"/>
      <c r="F136" s="330" t="s">
        <v>4061</v>
      </c>
      <c r="G136" s="307"/>
      <c r="H136" s="307" t="s">
        <v>4095</v>
      </c>
      <c r="I136" s="307" t="s">
        <v>4057</v>
      </c>
      <c r="J136" s="307">
        <v>50</v>
      </c>
      <c r="K136" s="355"/>
    </row>
    <row r="137" spans="2:11" s="1" customFormat="1" ht="15" customHeight="1">
      <c r="B137" s="352"/>
      <c r="C137" s="307" t="s">
        <v>4083</v>
      </c>
      <c r="D137" s="307"/>
      <c r="E137" s="307"/>
      <c r="F137" s="330" t="s">
        <v>4061</v>
      </c>
      <c r="G137" s="307"/>
      <c r="H137" s="307" t="s">
        <v>4108</v>
      </c>
      <c r="I137" s="307" t="s">
        <v>4057</v>
      </c>
      <c r="J137" s="307">
        <v>255</v>
      </c>
      <c r="K137" s="355"/>
    </row>
    <row r="138" spans="2:11" s="1" customFormat="1" ht="15" customHeight="1">
      <c r="B138" s="352"/>
      <c r="C138" s="307" t="s">
        <v>4085</v>
      </c>
      <c r="D138" s="307"/>
      <c r="E138" s="307"/>
      <c r="F138" s="330" t="s">
        <v>4055</v>
      </c>
      <c r="G138" s="307"/>
      <c r="H138" s="307" t="s">
        <v>4109</v>
      </c>
      <c r="I138" s="307" t="s">
        <v>4087</v>
      </c>
      <c r="J138" s="307"/>
      <c r="K138" s="355"/>
    </row>
    <row r="139" spans="2:11" s="1" customFormat="1" ht="15" customHeight="1">
      <c r="B139" s="352"/>
      <c r="C139" s="307" t="s">
        <v>4088</v>
      </c>
      <c r="D139" s="307"/>
      <c r="E139" s="307"/>
      <c r="F139" s="330" t="s">
        <v>4055</v>
      </c>
      <c r="G139" s="307"/>
      <c r="H139" s="307" t="s">
        <v>4110</v>
      </c>
      <c r="I139" s="307" t="s">
        <v>4090</v>
      </c>
      <c r="J139" s="307"/>
      <c r="K139" s="355"/>
    </row>
    <row r="140" spans="2:11" s="1" customFormat="1" ht="15" customHeight="1">
      <c r="B140" s="352"/>
      <c r="C140" s="307" t="s">
        <v>4091</v>
      </c>
      <c r="D140" s="307"/>
      <c r="E140" s="307"/>
      <c r="F140" s="330" t="s">
        <v>4055</v>
      </c>
      <c r="G140" s="307"/>
      <c r="H140" s="307" t="s">
        <v>4091</v>
      </c>
      <c r="I140" s="307" t="s">
        <v>4090</v>
      </c>
      <c r="J140" s="307"/>
      <c r="K140" s="355"/>
    </row>
    <row r="141" spans="2:11" s="1" customFormat="1" ht="15" customHeight="1">
      <c r="B141" s="352"/>
      <c r="C141" s="307" t="s">
        <v>39</v>
      </c>
      <c r="D141" s="307"/>
      <c r="E141" s="307"/>
      <c r="F141" s="330" t="s">
        <v>4055</v>
      </c>
      <c r="G141" s="307"/>
      <c r="H141" s="307" t="s">
        <v>4111</v>
      </c>
      <c r="I141" s="307" t="s">
        <v>4090</v>
      </c>
      <c r="J141" s="307"/>
      <c r="K141" s="355"/>
    </row>
    <row r="142" spans="2:11" s="1" customFormat="1" ht="15" customHeight="1">
      <c r="B142" s="352"/>
      <c r="C142" s="307" t="s">
        <v>4112</v>
      </c>
      <c r="D142" s="307"/>
      <c r="E142" s="307"/>
      <c r="F142" s="330" t="s">
        <v>4055</v>
      </c>
      <c r="G142" s="307"/>
      <c r="H142" s="307" t="s">
        <v>4113</v>
      </c>
      <c r="I142" s="307" t="s">
        <v>4090</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4114</v>
      </c>
      <c r="D147" s="320"/>
      <c r="E147" s="320"/>
      <c r="F147" s="320"/>
      <c r="G147" s="320"/>
      <c r="H147" s="320"/>
      <c r="I147" s="320"/>
      <c r="J147" s="320"/>
      <c r="K147" s="321"/>
    </row>
    <row r="148" spans="2:11" s="1" customFormat="1" ht="17.25" customHeight="1">
      <c r="B148" s="319"/>
      <c r="C148" s="322" t="s">
        <v>4049</v>
      </c>
      <c r="D148" s="322"/>
      <c r="E148" s="322"/>
      <c r="F148" s="322" t="s">
        <v>4050</v>
      </c>
      <c r="G148" s="323"/>
      <c r="H148" s="322" t="s">
        <v>55</v>
      </c>
      <c r="I148" s="322" t="s">
        <v>58</v>
      </c>
      <c r="J148" s="322" t="s">
        <v>4051</v>
      </c>
      <c r="K148" s="321"/>
    </row>
    <row r="149" spans="2:11" s="1" customFormat="1" ht="17.25" customHeight="1">
      <c r="B149" s="319"/>
      <c r="C149" s="324" t="s">
        <v>4052</v>
      </c>
      <c r="D149" s="324"/>
      <c r="E149" s="324"/>
      <c r="F149" s="325" t="s">
        <v>4053</v>
      </c>
      <c r="G149" s="326"/>
      <c r="H149" s="324"/>
      <c r="I149" s="324"/>
      <c r="J149" s="324" t="s">
        <v>4054</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4058</v>
      </c>
      <c r="D151" s="307"/>
      <c r="E151" s="307"/>
      <c r="F151" s="360" t="s">
        <v>4055</v>
      </c>
      <c r="G151" s="307"/>
      <c r="H151" s="359" t="s">
        <v>4095</v>
      </c>
      <c r="I151" s="359" t="s">
        <v>4057</v>
      </c>
      <c r="J151" s="359">
        <v>120</v>
      </c>
      <c r="K151" s="355"/>
    </row>
    <row r="152" spans="2:11" s="1" customFormat="1" ht="15" customHeight="1">
      <c r="B152" s="332"/>
      <c r="C152" s="359" t="s">
        <v>4104</v>
      </c>
      <c r="D152" s="307"/>
      <c r="E152" s="307"/>
      <c r="F152" s="360" t="s">
        <v>4055</v>
      </c>
      <c r="G152" s="307"/>
      <c r="H152" s="359" t="s">
        <v>4115</v>
      </c>
      <c r="I152" s="359" t="s">
        <v>4057</v>
      </c>
      <c r="J152" s="359" t="s">
        <v>4106</v>
      </c>
      <c r="K152" s="355"/>
    </row>
    <row r="153" spans="2:11" s="1" customFormat="1" ht="15" customHeight="1">
      <c r="B153" s="332"/>
      <c r="C153" s="359" t="s">
        <v>90</v>
      </c>
      <c r="D153" s="307"/>
      <c r="E153" s="307"/>
      <c r="F153" s="360" t="s">
        <v>4055</v>
      </c>
      <c r="G153" s="307"/>
      <c r="H153" s="359" t="s">
        <v>4116</v>
      </c>
      <c r="I153" s="359" t="s">
        <v>4057</v>
      </c>
      <c r="J153" s="359" t="s">
        <v>4106</v>
      </c>
      <c r="K153" s="355"/>
    </row>
    <row r="154" spans="2:11" s="1" customFormat="1" ht="15" customHeight="1">
      <c r="B154" s="332"/>
      <c r="C154" s="359" t="s">
        <v>4060</v>
      </c>
      <c r="D154" s="307"/>
      <c r="E154" s="307"/>
      <c r="F154" s="360" t="s">
        <v>4061</v>
      </c>
      <c r="G154" s="307"/>
      <c r="H154" s="359" t="s">
        <v>4095</v>
      </c>
      <c r="I154" s="359" t="s">
        <v>4057</v>
      </c>
      <c r="J154" s="359">
        <v>50</v>
      </c>
      <c r="K154" s="355"/>
    </row>
    <row r="155" spans="2:11" s="1" customFormat="1" ht="15" customHeight="1">
      <c r="B155" s="332"/>
      <c r="C155" s="359" t="s">
        <v>4063</v>
      </c>
      <c r="D155" s="307"/>
      <c r="E155" s="307"/>
      <c r="F155" s="360" t="s">
        <v>4055</v>
      </c>
      <c r="G155" s="307"/>
      <c r="H155" s="359" t="s">
        <v>4095</v>
      </c>
      <c r="I155" s="359" t="s">
        <v>4065</v>
      </c>
      <c r="J155" s="359"/>
      <c r="K155" s="355"/>
    </row>
    <row r="156" spans="2:11" s="1" customFormat="1" ht="15" customHeight="1">
      <c r="B156" s="332"/>
      <c r="C156" s="359" t="s">
        <v>4074</v>
      </c>
      <c r="D156" s="307"/>
      <c r="E156" s="307"/>
      <c r="F156" s="360" t="s">
        <v>4061</v>
      </c>
      <c r="G156" s="307"/>
      <c r="H156" s="359" t="s">
        <v>4095</v>
      </c>
      <c r="I156" s="359" t="s">
        <v>4057</v>
      </c>
      <c r="J156" s="359">
        <v>50</v>
      </c>
      <c r="K156" s="355"/>
    </row>
    <row r="157" spans="2:11" s="1" customFormat="1" ht="15" customHeight="1">
      <c r="B157" s="332"/>
      <c r="C157" s="359" t="s">
        <v>4082</v>
      </c>
      <c r="D157" s="307"/>
      <c r="E157" s="307"/>
      <c r="F157" s="360" t="s">
        <v>4061</v>
      </c>
      <c r="G157" s="307"/>
      <c r="H157" s="359" t="s">
        <v>4095</v>
      </c>
      <c r="I157" s="359" t="s">
        <v>4057</v>
      </c>
      <c r="J157" s="359">
        <v>50</v>
      </c>
      <c r="K157" s="355"/>
    </row>
    <row r="158" spans="2:11" s="1" customFormat="1" ht="15" customHeight="1">
      <c r="B158" s="332"/>
      <c r="C158" s="359" t="s">
        <v>4080</v>
      </c>
      <c r="D158" s="307"/>
      <c r="E158" s="307"/>
      <c r="F158" s="360" t="s">
        <v>4061</v>
      </c>
      <c r="G158" s="307"/>
      <c r="H158" s="359" t="s">
        <v>4095</v>
      </c>
      <c r="I158" s="359" t="s">
        <v>4057</v>
      </c>
      <c r="J158" s="359">
        <v>50</v>
      </c>
      <c r="K158" s="355"/>
    </row>
    <row r="159" spans="2:11" s="1" customFormat="1" ht="15" customHeight="1">
      <c r="B159" s="332"/>
      <c r="C159" s="359" t="s">
        <v>144</v>
      </c>
      <c r="D159" s="307"/>
      <c r="E159" s="307"/>
      <c r="F159" s="360" t="s">
        <v>4055</v>
      </c>
      <c r="G159" s="307"/>
      <c r="H159" s="359" t="s">
        <v>4117</v>
      </c>
      <c r="I159" s="359" t="s">
        <v>4057</v>
      </c>
      <c r="J159" s="359" t="s">
        <v>4118</v>
      </c>
      <c r="K159" s="355"/>
    </row>
    <row r="160" spans="2:11" s="1" customFormat="1" ht="15" customHeight="1">
      <c r="B160" s="332"/>
      <c r="C160" s="359" t="s">
        <v>4119</v>
      </c>
      <c r="D160" s="307"/>
      <c r="E160" s="307"/>
      <c r="F160" s="360" t="s">
        <v>4055</v>
      </c>
      <c r="G160" s="307"/>
      <c r="H160" s="359" t="s">
        <v>4120</v>
      </c>
      <c r="I160" s="359" t="s">
        <v>4090</v>
      </c>
      <c r="J160" s="359"/>
      <c r="K160" s="355"/>
    </row>
    <row r="161" spans="2:11" s="1" customFormat="1" ht="15" customHeight="1">
      <c r="B161" s="361"/>
      <c r="C161" s="341"/>
      <c r="D161" s="341"/>
      <c r="E161" s="341"/>
      <c r="F161" s="341"/>
      <c r="G161" s="341"/>
      <c r="H161" s="341"/>
      <c r="I161" s="341"/>
      <c r="J161" s="341"/>
      <c r="K161" s="362"/>
    </row>
    <row r="162" spans="2:11" s="1" customFormat="1" ht="18.75" customHeight="1">
      <c r="B162" s="343"/>
      <c r="C162" s="353"/>
      <c r="D162" s="353"/>
      <c r="E162" s="353"/>
      <c r="F162" s="363"/>
      <c r="G162" s="353"/>
      <c r="H162" s="353"/>
      <c r="I162" s="353"/>
      <c r="J162" s="353"/>
      <c r="K162" s="343"/>
    </row>
    <row r="163" spans="2:11" s="1" customFormat="1" ht="18.75" customHeight="1">
      <c r="B163" s="315"/>
      <c r="C163" s="315"/>
      <c r="D163" s="315"/>
      <c r="E163" s="315"/>
      <c r="F163" s="315"/>
      <c r="G163" s="315"/>
      <c r="H163" s="315"/>
      <c r="I163" s="315"/>
      <c r="J163" s="315"/>
      <c r="K163" s="315"/>
    </row>
    <row r="164" spans="2:11" s="1" customFormat="1" ht="7.5" customHeight="1">
      <c r="B164" s="294"/>
      <c r="C164" s="295"/>
      <c r="D164" s="295"/>
      <c r="E164" s="295"/>
      <c r="F164" s="295"/>
      <c r="G164" s="295"/>
      <c r="H164" s="295"/>
      <c r="I164" s="295"/>
      <c r="J164" s="295"/>
      <c r="K164" s="296"/>
    </row>
    <row r="165" spans="2:11" s="1" customFormat="1" ht="45" customHeight="1">
      <c r="B165" s="297"/>
      <c r="C165" s="298" t="s">
        <v>4121</v>
      </c>
      <c r="D165" s="298"/>
      <c r="E165" s="298"/>
      <c r="F165" s="298"/>
      <c r="G165" s="298"/>
      <c r="H165" s="298"/>
      <c r="I165" s="298"/>
      <c r="J165" s="298"/>
      <c r="K165" s="299"/>
    </row>
    <row r="166" spans="2:11" s="1" customFormat="1" ht="17.25" customHeight="1">
      <c r="B166" s="297"/>
      <c r="C166" s="322" t="s">
        <v>4049</v>
      </c>
      <c r="D166" s="322"/>
      <c r="E166" s="322"/>
      <c r="F166" s="322" t="s">
        <v>4050</v>
      </c>
      <c r="G166" s="364"/>
      <c r="H166" s="365" t="s">
        <v>55</v>
      </c>
      <c r="I166" s="365" t="s">
        <v>58</v>
      </c>
      <c r="J166" s="322" t="s">
        <v>4051</v>
      </c>
      <c r="K166" s="299"/>
    </row>
    <row r="167" spans="2:11" s="1" customFormat="1" ht="17.25" customHeight="1">
      <c r="B167" s="300"/>
      <c r="C167" s="324" t="s">
        <v>4052</v>
      </c>
      <c r="D167" s="324"/>
      <c r="E167" s="324"/>
      <c r="F167" s="325" t="s">
        <v>4053</v>
      </c>
      <c r="G167" s="366"/>
      <c r="H167" s="367"/>
      <c r="I167" s="367"/>
      <c r="J167" s="324" t="s">
        <v>4054</v>
      </c>
      <c r="K167" s="302"/>
    </row>
    <row r="168" spans="2:11" s="1" customFormat="1" ht="5.25" customHeight="1">
      <c r="B168" s="332"/>
      <c r="C168" s="327"/>
      <c r="D168" s="327"/>
      <c r="E168" s="327"/>
      <c r="F168" s="327"/>
      <c r="G168" s="328"/>
      <c r="H168" s="327"/>
      <c r="I168" s="327"/>
      <c r="J168" s="327"/>
      <c r="K168" s="355"/>
    </row>
    <row r="169" spans="2:11" s="1" customFormat="1" ht="15" customHeight="1">
      <c r="B169" s="332"/>
      <c r="C169" s="307" t="s">
        <v>4058</v>
      </c>
      <c r="D169" s="307"/>
      <c r="E169" s="307"/>
      <c r="F169" s="330" t="s">
        <v>4055</v>
      </c>
      <c r="G169" s="307"/>
      <c r="H169" s="307" t="s">
        <v>4095</v>
      </c>
      <c r="I169" s="307" t="s">
        <v>4057</v>
      </c>
      <c r="J169" s="307">
        <v>120</v>
      </c>
      <c r="K169" s="355"/>
    </row>
    <row r="170" spans="2:11" s="1" customFormat="1" ht="15" customHeight="1">
      <c r="B170" s="332"/>
      <c r="C170" s="307" t="s">
        <v>4104</v>
      </c>
      <c r="D170" s="307"/>
      <c r="E170" s="307"/>
      <c r="F170" s="330" t="s">
        <v>4055</v>
      </c>
      <c r="G170" s="307"/>
      <c r="H170" s="307" t="s">
        <v>4105</v>
      </c>
      <c r="I170" s="307" t="s">
        <v>4057</v>
      </c>
      <c r="J170" s="307" t="s">
        <v>4106</v>
      </c>
      <c r="K170" s="355"/>
    </row>
    <row r="171" spans="2:11" s="1" customFormat="1" ht="15" customHeight="1">
      <c r="B171" s="332"/>
      <c r="C171" s="307" t="s">
        <v>90</v>
      </c>
      <c r="D171" s="307"/>
      <c r="E171" s="307"/>
      <c r="F171" s="330" t="s">
        <v>4055</v>
      </c>
      <c r="G171" s="307"/>
      <c r="H171" s="307" t="s">
        <v>4122</v>
      </c>
      <c r="I171" s="307" t="s">
        <v>4057</v>
      </c>
      <c r="J171" s="307" t="s">
        <v>4106</v>
      </c>
      <c r="K171" s="355"/>
    </row>
    <row r="172" spans="2:11" s="1" customFormat="1" ht="15" customHeight="1">
      <c r="B172" s="332"/>
      <c r="C172" s="307" t="s">
        <v>4060</v>
      </c>
      <c r="D172" s="307"/>
      <c r="E172" s="307"/>
      <c r="F172" s="330" t="s">
        <v>4061</v>
      </c>
      <c r="G172" s="307"/>
      <c r="H172" s="307" t="s">
        <v>4122</v>
      </c>
      <c r="I172" s="307" t="s">
        <v>4057</v>
      </c>
      <c r="J172" s="307">
        <v>50</v>
      </c>
      <c r="K172" s="355"/>
    </row>
    <row r="173" spans="2:11" s="1" customFormat="1" ht="15" customHeight="1">
      <c r="B173" s="332"/>
      <c r="C173" s="307" t="s">
        <v>4063</v>
      </c>
      <c r="D173" s="307"/>
      <c r="E173" s="307"/>
      <c r="F173" s="330" t="s">
        <v>4055</v>
      </c>
      <c r="G173" s="307"/>
      <c r="H173" s="307" t="s">
        <v>4122</v>
      </c>
      <c r="I173" s="307" t="s">
        <v>4065</v>
      </c>
      <c r="J173" s="307"/>
      <c r="K173" s="355"/>
    </row>
    <row r="174" spans="2:11" s="1" customFormat="1" ht="15" customHeight="1">
      <c r="B174" s="332"/>
      <c r="C174" s="307" t="s">
        <v>4074</v>
      </c>
      <c r="D174" s="307"/>
      <c r="E174" s="307"/>
      <c r="F174" s="330" t="s">
        <v>4061</v>
      </c>
      <c r="G174" s="307"/>
      <c r="H174" s="307" t="s">
        <v>4122</v>
      </c>
      <c r="I174" s="307" t="s">
        <v>4057</v>
      </c>
      <c r="J174" s="307">
        <v>50</v>
      </c>
      <c r="K174" s="355"/>
    </row>
    <row r="175" spans="2:11" s="1" customFormat="1" ht="15" customHeight="1">
      <c r="B175" s="332"/>
      <c r="C175" s="307" t="s">
        <v>4082</v>
      </c>
      <c r="D175" s="307"/>
      <c r="E175" s="307"/>
      <c r="F175" s="330" t="s">
        <v>4061</v>
      </c>
      <c r="G175" s="307"/>
      <c r="H175" s="307" t="s">
        <v>4122</v>
      </c>
      <c r="I175" s="307" t="s">
        <v>4057</v>
      </c>
      <c r="J175" s="307">
        <v>50</v>
      </c>
      <c r="K175" s="355"/>
    </row>
    <row r="176" spans="2:11" s="1" customFormat="1" ht="15" customHeight="1">
      <c r="B176" s="332"/>
      <c r="C176" s="307" t="s">
        <v>4080</v>
      </c>
      <c r="D176" s="307"/>
      <c r="E176" s="307"/>
      <c r="F176" s="330" t="s">
        <v>4061</v>
      </c>
      <c r="G176" s="307"/>
      <c r="H176" s="307" t="s">
        <v>4122</v>
      </c>
      <c r="I176" s="307" t="s">
        <v>4057</v>
      </c>
      <c r="J176" s="307">
        <v>50</v>
      </c>
      <c r="K176" s="355"/>
    </row>
    <row r="177" spans="2:11" s="1" customFormat="1" ht="15" customHeight="1">
      <c r="B177" s="332"/>
      <c r="C177" s="307" t="s">
        <v>161</v>
      </c>
      <c r="D177" s="307"/>
      <c r="E177" s="307"/>
      <c r="F177" s="330" t="s">
        <v>4055</v>
      </c>
      <c r="G177" s="307"/>
      <c r="H177" s="307" t="s">
        <v>4123</v>
      </c>
      <c r="I177" s="307" t="s">
        <v>4124</v>
      </c>
      <c r="J177" s="307"/>
      <c r="K177" s="355"/>
    </row>
    <row r="178" spans="2:11" s="1" customFormat="1" ht="15" customHeight="1">
      <c r="B178" s="332"/>
      <c r="C178" s="307" t="s">
        <v>58</v>
      </c>
      <c r="D178" s="307"/>
      <c r="E178" s="307"/>
      <c r="F178" s="330" t="s">
        <v>4055</v>
      </c>
      <c r="G178" s="307"/>
      <c r="H178" s="307" t="s">
        <v>4125</v>
      </c>
      <c r="I178" s="307" t="s">
        <v>4126</v>
      </c>
      <c r="J178" s="307">
        <v>1</v>
      </c>
      <c r="K178" s="355"/>
    </row>
    <row r="179" spans="2:11" s="1" customFormat="1" ht="15" customHeight="1">
      <c r="B179" s="332"/>
      <c r="C179" s="307" t="s">
        <v>54</v>
      </c>
      <c r="D179" s="307"/>
      <c r="E179" s="307"/>
      <c r="F179" s="330" t="s">
        <v>4055</v>
      </c>
      <c r="G179" s="307"/>
      <c r="H179" s="307" t="s">
        <v>4127</v>
      </c>
      <c r="I179" s="307" t="s">
        <v>4057</v>
      </c>
      <c r="J179" s="307">
        <v>20</v>
      </c>
      <c r="K179" s="355"/>
    </row>
    <row r="180" spans="2:11" s="1" customFormat="1" ht="15" customHeight="1">
      <c r="B180" s="332"/>
      <c r="C180" s="307" t="s">
        <v>55</v>
      </c>
      <c r="D180" s="307"/>
      <c r="E180" s="307"/>
      <c r="F180" s="330" t="s">
        <v>4055</v>
      </c>
      <c r="G180" s="307"/>
      <c r="H180" s="307" t="s">
        <v>4128</v>
      </c>
      <c r="I180" s="307" t="s">
        <v>4057</v>
      </c>
      <c r="J180" s="307">
        <v>255</v>
      </c>
      <c r="K180" s="355"/>
    </row>
    <row r="181" spans="2:11" s="1" customFormat="1" ht="15" customHeight="1">
      <c r="B181" s="332"/>
      <c r="C181" s="307" t="s">
        <v>162</v>
      </c>
      <c r="D181" s="307"/>
      <c r="E181" s="307"/>
      <c r="F181" s="330" t="s">
        <v>4055</v>
      </c>
      <c r="G181" s="307"/>
      <c r="H181" s="307" t="s">
        <v>4019</v>
      </c>
      <c r="I181" s="307" t="s">
        <v>4057</v>
      </c>
      <c r="J181" s="307">
        <v>10</v>
      </c>
      <c r="K181" s="355"/>
    </row>
    <row r="182" spans="2:11" s="1" customFormat="1" ht="15" customHeight="1">
      <c r="B182" s="332"/>
      <c r="C182" s="307" t="s">
        <v>163</v>
      </c>
      <c r="D182" s="307"/>
      <c r="E182" s="307"/>
      <c r="F182" s="330" t="s">
        <v>4055</v>
      </c>
      <c r="G182" s="307"/>
      <c r="H182" s="307" t="s">
        <v>4129</v>
      </c>
      <c r="I182" s="307" t="s">
        <v>4090</v>
      </c>
      <c r="J182" s="307"/>
      <c r="K182" s="355"/>
    </row>
    <row r="183" spans="2:11" s="1" customFormat="1" ht="15" customHeight="1">
      <c r="B183" s="332"/>
      <c r="C183" s="307" t="s">
        <v>4130</v>
      </c>
      <c r="D183" s="307"/>
      <c r="E183" s="307"/>
      <c r="F183" s="330" t="s">
        <v>4055</v>
      </c>
      <c r="G183" s="307"/>
      <c r="H183" s="307" t="s">
        <v>4131</v>
      </c>
      <c r="I183" s="307" t="s">
        <v>4090</v>
      </c>
      <c r="J183" s="307"/>
      <c r="K183" s="355"/>
    </row>
    <row r="184" spans="2:11" s="1" customFormat="1" ht="15" customHeight="1">
      <c r="B184" s="332"/>
      <c r="C184" s="307" t="s">
        <v>4119</v>
      </c>
      <c r="D184" s="307"/>
      <c r="E184" s="307"/>
      <c r="F184" s="330" t="s">
        <v>4055</v>
      </c>
      <c r="G184" s="307"/>
      <c r="H184" s="307" t="s">
        <v>4132</v>
      </c>
      <c r="I184" s="307" t="s">
        <v>4090</v>
      </c>
      <c r="J184" s="307"/>
      <c r="K184" s="355"/>
    </row>
    <row r="185" spans="2:11" s="1" customFormat="1" ht="15" customHeight="1">
      <c r="B185" s="332"/>
      <c r="C185" s="307" t="s">
        <v>165</v>
      </c>
      <c r="D185" s="307"/>
      <c r="E185" s="307"/>
      <c r="F185" s="330" t="s">
        <v>4061</v>
      </c>
      <c r="G185" s="307"/>
      <c r="H185" s="307" t="s">
        <v>4133</v>
      </c>
      <c r="I185" s="307" t="s">
        <v>4057</v>
      </c>
      <c r="J185" s="307">
        <v>50</v>
      </c>
      <c r="K185" s="355"/>
    </row>
    <row r="186" spans="2:11" s="1" customFormat="1" ht="15" customHeight="1">
      <c r="B186" s="332"/>
      <c r="C186" s="307" t="s">
        <v>4134</v>
      </c>
      <c r="D186" s="307"/>
      <c r="E186" s="307"/>
      <c r="F186" s="330" t="s">
        <v>4061</v>
      </c>
      <c r="G186" s="307"/>
      <c r="H186" s="307" t="s">
        <v>4135</v>
      </c>
      <c r="I186" s="307" t="s">
        <v>4136</v>
      </c>
      <c r="J186" s="307"/>
      <c r="K186" s="355"/>
    </row>
    <row r="187" spans="2:11" s="1" customFormat="1" ht="15" customHeight="1">
      <c r="B187" s="332"/>
      <c r="C187" s="307" t="s">
        <v>4137</v>
      </c>
      <c r="D187" s="307"/>
      <c r="E187" s="307"/>
      <c r="F187" s="330" t="s">
        <v>4061</v>
      </c>
      <c r="G187" s="307"/>
      <c r="H187" s="307" t="s">
        <v>4138</v>
      </c>
      <c r="I187" s="307" t="s">
        <v>4136</v>
      </c>
      <c r="J187" s="307"/>
      <c r="K187" s="355"/>
    </row>
    <row r="188" spans="2:11" s="1" customFormat="1" ht="15" customHeight="1">
      <c r="B188" s="332"/>
      <c r="C188" s="307" t="s">
        <v>4139</v>
      </c>
      <c r="D188" s="307"/>
      <c r="E188" s="307"/>
      <c r="F188" s="330" t="s">
        <v>4061</v>
      </c>
      <c r="G188" s="307"/>
      <c r="H188" s="307" t="s">
        <v>4140</v>
      </c>
      <c r="I188" s="307" t="s">
        <v>4136</v>
      </c>
      <c r="J188" s="307"/>
      <c r="K188" s="355"/>
    </row>
    <row r="189" spans="2:11" s="1" customFormat="1" ht="15" customHeight="1">
      <c r="B189" s="332"/>
      <c r="C189" s="368" t="s">
        <v>4141</v>
      </c>
      <c r="D189" s="307"/>
      <c r="E189" s="307"/>
      <c r="F189" s="330" t="s">
        <v>4061</v>
      </c>
      <c r="G189" s="307"/>
      <c r="H189" s="307" t="s">
        <v>4142</v>
      </c>
      <c r="I189" s="307" t="s">
        <v>4143</v>
      </c>
      <c r="J189" s="369" t="s">
        <v>4144</v>
      </c>
      <c r="K189" s="355"/>
    </row>
    <row r="190" spans="2:11" s="1" customFormat="1" ht="15" customHeight="1">
      <c r="B190" s="332"/>
      <c r="C190" s="368" t="s">
        <v>43</v>
      </c>
      <c r="D190" s="307"/>
      <c r="E190" s="307"/>
      <c r="F190" s="330" t="s">
        <v>4055</v>
      </c>
      <c r="G190" s="307"/>
      <c r="H190" s="304" t="s">
        <v>4145</v>
      </c>
      <c r="I190" s="307" t="s">
        <v>4146</v>
      </c>
      <c r="J190" s="307"/>
      <c r="K190" s="355"/>
    </row>
    <row r="191" spans="2:11" s="1" customFormat="1" ht="15" customHeight="1">
      <c r="B191" s="332"/>
      <c r="C191" s="368" t="s">
        <v>4147</v>
      </c>
      <c r="D191" s="307"/>
      <c r="E191" s="307"/>
      <c r="F191" s="330" t="s">
        <v>4055</v>
      </c>
      <c r="G191" s="307"/>
      <c r="H191" s="307" t="s">
        <v>4148</v>
      </c>
      <c r="I191" s="307" t="s">
        <v>4090</v>
      </c>
      <c r="J191" s="307"/>
      <c r="K191" s="355"/>
    </row>
    <row r="192" spans="2:11" s="1" customFormat="1" ht="15" customHeight="1">
      <c r="B192" s="332"/>
      <c r="C192" s="368" t="s">
        <v>4149</v>
      </c>
      <c r="D192" s="307"/>
      <c r="E192" s="307"/>
      <c r="F192" s="330" t="s">
        <v>4055</v>
      </c>
      <c r="G192" s="307"/>
      <c r="H192" s="307" t="s">
        <v>4150</v>
      </c>
      <c r="I192" s="307" t="s">
        <v>4090</v>
      </c>
      <c r="J192" s="307"/>
      <c r="K192" s="355"/>
    </row>
    <row r="193" spans="2:11" s="1" customFormat="1" ht="15" customHeight="1">
      <c r="B193" s="332"/>
      <c r="C193" s="368" t="s">
        <v>4151</v>
      </c>
      <c r="D193" s="307"/>
      <c r="E193" s="307"/>
      <c r="F193" s="330" t="s">
        <v>4061</v>
      </c>
      <c r="G193" s="307"/>
      <c r="H193" s="307" t="s">
        <v>4152</v>
      </c>
      <c r="I193" s="307" t="s">
        <v>4090</v>
      </c>
      <c r="J193" s="307"/>
      <c r="K193" s="355"/>
    </row>
    <row r="194" spans="2:11" s="1" customFormat="1" ht="15" customHeight="1">
      <c r="B194" s="361"/>
      <c r="C194" s="370"/>
      <c r="D194" s="341"/>
      <c r="E194" s="341"/>
      <c r="F194" s="341"/>
      <c r="G194" s="341"/>
      <c r="H194" s="341"/>
      <c r="I194" s="341"/>
      <c r="J194" s="341"/>
      <c r="K194" s="362"/>
    </row>
    <row r="195" spans="2:11" s="1" customFormat="1" ht="18.75" customHeight="1">
      <c r="B195" s="343"/>
      <c r="C195" s="353"/>
      <c r="D195" s="353"/>
      <c r="E195" s="353"/>
      <c r="F195" s="363"/>
      <c r="G195" s="353"/>
      <c r="H195" s="353"/>
      <c r="I195" s="353"/>
      <c r="J195" s="353"/>
      <c r="K195" s="343"/>
    </row>
    <row r="196" spans="2:11" s="1" customFormat="1" ht="18.75" customHeight="1">
      <c r="B196" s="343"/>
      <c r="C196" s="353"/>
      <c r="D196" s="353"/>
      <c r="E196" s="353"/>
      <c r="F196" s="363"/>
      <c r="G196" s="353"/>
      <c r="H196" s="353"/>
      <c r="I196" s="353"/>
      <c r="J196" s="353"/>
      <c r="K196" s="343"/>
    </row>
    <row r="197" spans="2:11" s="1" customFormat="1" ht="18.75" customHeight="1">
      <c r="B197" s="315"/>
      <c r="C197" s="315"/>
      <c r="D197" s="315"/>
      <c r="E197" s="315"/>
      <c r="F197" s="315"/>
      <c r="G197" s="315"/>
      <c r="H197" s="315"/>
      <c r="I197" s="315"/>
      <c r="J197" s="315"/>
      <c r="K197" s="315"/>
    </row>
    <row r="198" spans="2:11" s="1" customFormat="1" ht="13.5">
      <c r="B198" s="294"/>
      <c r="C198" s="295"/>
      <c r="D198" s="295"/>
      <c r="E198" s="295"/>
      <c r="F198" s="295"/>
      <c r="G198" s="295"/>
      <c r="H198" s="295"/>
      <c r="I198" s="295"/>
      <c r="J198" s="295"/>
      <c r="K198" s="296"/>
    </row>
    <row r="199" spans="2:11" s="1" customFormat="1" ht="21">
      <c r="B199" s="297"/>
      <c r="C199" s="298" t="s">
        <v>4153</v>
      </c>
      <c r="D199" s="298"/>
      <c r="E199" s="298"/>
      <c r="F199" s="298"/>
      <c r="G199" s="298"/>
      <c r="H199" s="298"/>
      <c r="I199" s="298"/>
      <c r="J199" s="298"/>
      <c r="K199" s="299"/>
    </row>
    <row r="200" spans="2:11" s="1" customFormat="1" ht="25.5" customHeight="1">
      <c r="B200" s="297"/>
      <c r="C200" s="371" t="s">
        <v>4154</v>
      </c>
      <c r="D200" s="371"/>
      <c r="E200" s="371"/>
      <c r="F200" s="371" t="s">
        <v>4155</v>
      </c>
      <c r="G200" s="372"/>
      <c r="H200" s="371" t="s">
        <v>4156</v>
      </c>
      <c r="I200" s="371"/>
      <c r="J200" s="371"/>
      <c r="K200" s="299"/>
    </row>
    <row r="201" spans="2:11" s="1" customFormat="1" ht="5.25" customHeight="1">
      <c r="B201" s="332"/>
      <c r="C201" s="327"/>
      <c r="D201" s="327"/>
      <c r="E201" s="327"/>
      <c r="F201" s="327"/>
      <c r="G201" s="353"/>
      <c r="H201" s="327"/>
      <c r="I201" s="327"/>
      <c r="J201" s="327"/>
      <c r="K201" s="355"/>
    </row>
    <row r="202" spans="2:11" s="1" customFormat="1" ht="15" customHeight="1">
      <c r="B202" s="332"/>
      <c r="C202" s="307" t="s">
        <v>4146</v>
      </c>
      <c r="D202" s="307"/>
      <c r="E202" s="307"/>
      <c r="F202" s="330" t="s">
        <v>44</v>
      </c>
      <c r="G202" s="307"/>
      <c r="H202" s="307" t="s">
        <v>4157</v>
      </c>
      <c r="I202" s="307"/>
      <c r="J202" s="307"/>
      <c r="K202" s="355"/>
    </row>
    <row r="203" spans="2:11" s="1" customFormat="1" ht="15" customHeight="1">
      <c r="B203" s="332"/>
      <c r="C203" s="307"/>
      <c r="D203" s="307"/>
      <c r="E203" s="307"/>
      <c r="F203" s="330" t="s">
        <v>45</v>
      </c>
      <c r="G203" s="307"/>
      <c r="H203" s="307" t="s">
        <v>4158</v>
      </c>
      <c r="I203" s="307"/>
      <c r="J203" s="307"/>
      <c r="K203" s="355"/>
    </row>
    <row r="204" spans="2:11" s="1" customFormat="1" ht="15" customHeight="1">
      <c r="B204" s="332"/>
      <c r="C204" s="307"/>
      <c r="D204" s="307"/>
      <c r="E204" s="307"/>
      <c r="F204" s="330" t="s">
        <v>48</v>
      </c>
      <c r="G204" s="307"/>
      <c r="H204" s="307" t="s">
        <v>4159</v>
      </c>
      <c r="I204" s="307"/>
      <c r="J204" s="307"/>
      <c r="K204" s="355"/>
    </row>
    <row r="205" spans="2:11" s="1" customFormat="1" ht="15" customHeight="1">
      <c r="B205" s="332"/>
      <c r="C205" s="307"/>
      <c r="D205" s="307"/>
      <c r="E205" s="307"/>
      <c r="F205" s="330" t="s">
        <v>46</v>
      </c>
      <c r="G205" s="307"/>
      <c r="H205" s="307" t="s">
        <v>4160</v>
      </c>
      <c r="I205" s="307"/>
      <c r="J205" s="307"/>
      <c r="K205" s="355"/>
    </row>
    <row r="206" spans="2:11" s="1" customFormat="1" ht="15" customHeight="1">
      <c r="B206" s="332"/>
      <c r="C206" s="307"/>
      <c r="D206" s="307"/>
      <c r="E206" s="307"/>
      <c r="F206" s="330" t="s">
        <v>47</v>
      </c>
      <c r="G206" s="307"/>
      <c r="H206" s="307" t="s">
        <v>4161</v>
      </c>
      <c r="I206" s="307"/>
      <c r="J206" s="307"/>
      <c r="K206" s="355"/>
    </row>
    <row r="207" spans="2:11" s="1" customFormat="1" ht="15" customHeight="1">
      <c r="B207" s="332"/>
      <c r="C207" s="307"/>
      <c r="D207" s="307"/>
      <c r="E207" s="307"/>
      <c r="F207" s="330"/>
      <c r="G207" s="307"/>
      <c r="H207" s="307"/>
      <c r="I207" s="307"/>
      <c r="J207" s="307"/>
      <c r="K207" s="355"/>
    </row>
    <row r="208" spans="2:11" s="1" customFormat="1" ht="15" customHeight="1">
      <c r="B208" s="332"/>
      <c r="C208" s="307" t="s">
        <v>4102</v>
      </c>
      <c r="D208" s="307"/>
      <c r="E208" s="307"/>
      <c r="F208" s="330" t="s">
        <v>107</v>
      </c>
      <c r="G208" s="307"/>
      <c r="H208" s="307" t="s">
        <v>4162</v>
      </c>
      <c r="I208" s="307"/>
      <c r="J208" s="307"/>
      <c r="K208" s="355"/>
    </row>
    <row r="209" spans="2:11" s="1" customFormat="1" ht="15" customHeight="1">
      <c r="B209" s="332"/>
      <c r="C209" s="307"/>
      <c r="D209" s="307"/>
      <c r="E209" s="307"/>
      <c r="F209" s="330" t="s">
        <v>103</v>
      </c>
      <c r="G209" s="307"/>
      <c r="H209" s="307" t="s">
        <v>4001</v>
      </c>
      <c r="I209" s="307"/>
      <c r="J209" s="307"/>
      <c r="K209" s="355"/>
    </row>
    <row r="210" spans="2:11" s="1" customFormat="1" ht="15" customHeight="1">
      <c r="B210" s="332"/>
      <c r="C210" s="307"/>
      <c r="D210" s="307"/>
      <c r="E210" s="307"/>
      <c r="F210" s="330" t="s">
        <v>80</v>
      </c>
      <c r="G210" s="307"/>
      <c r="H210" s="307" t="s">
        <v>4163</v>
      </c>
      <c r="I210" s="307"/>
      <c r="J210" s="307"/>
      <c r="K210" s="355"/>
    </row>
    <row r="211" spans="2:11" s="1" customFormat="1" ht="15" customHeight="1">
      <c r="B211" s="373"/>
      <c r="C211" s="307"/>
      <c r="D211" s="307"/>
      <c r="E211" s="307"/>
      <c r="F211" s="330" t="s">
        <v>137</v>
      </c>
      <c r="G211" s="368"/>
      <c r="H211" s="359" t="s">
        <v>138</v>
      </c>
      <c r="I211" s="359"/>
      <c r="J211" s="359"/>
      <c r="K211" s="374"/>
    </row>
    <row r="212" spans="2:11" s="1" customFormat="1" ht="15" customHeight="1">
      <c r="B212" s="373"/>
      <c r="C212" s="307"/>
      <c r="D212" s="307"/>
      <c r="E212" s="307"/>
      <c r="F212" s="330" t="s">
        <v>4002</v>
      </c>
      <c r="G212" s="368"/>
      <c r="H212" s="359" t="s">
        <v>3960</v>
      </c>
      <c r="I212" s="359"/>
      <c r="J212" s="359"/>
      <c r="K212" s="374"/>
    </row>
    <row r="213" spans="2:11" s="1" customFormat="1" ht="15" customHeight="1">
      <c r="B213" s="373"/>
      <c r="C213" s="307"/>
      <c r="D213" s="307"/>
      <c r="E213" s="307"/>
      <c r="F213" s="330"/>
      <c r="G213" s="368"/>
      <c r="H213" s="359"/>
      <c r="I213" s="359"/>
      <c r="J213" s="359"/>
      <c r="K213" s="374"/>
    </row>
    <row r="214" spans="2:11" s="1" customFormat="1" ht="15" customHeight="1">
      <c r="B214" s="373"/>
      <c r="C214" s="307" t="s">
        <v>4126</v>
      </c>
      <c r="D214" s="307"/>
      <c r="E214" s="307"/>
      <c r="F214" s="330">
        <v>1</v>
      </c>
      <c r="G214" s="368"/>
      <c r="H214" s="359" t="s">
        <v>4164</v>
      </c>
      <c r="I214" s="359"/>
      <c r="J214" s="359"/>
      <c r="K214" s="374"/>
    </row>
    <row r="215" spans="2:11" s="1" customFormat="1" ht="15" customHeight="1">
      <c r="B215" s="373"/>
      <c r="C215" s="307"/>
      <c r="D215" s="307"/>
      <c r="E215" s="307"/>
      <c r="F215" s="330">
        <v>2</v>
      </c>
      <c r="G215" s="368"/>
      <c r="H215" s="359" t="s">
        <v>4165</v>
      </c>
      <c r="I215" s="359"/>
      <c r="J215" s="359"/>
      <c r="K215" s="374"/>
    </row>
    <row r="216" spans="2:11" s="1" customFormat="1" ht="15" customHeight="1">
      <c r="B216" s="373"/>
      <c r="C216" s="307"/>
      <c r="D216" s="307"/>
      <c r="E216" s="307"/>
      <c r="F216" s="330">
        <v>3</v>
      </c>
      <c r="G216" s="368"/>
      <c r="H216" s="359" t="s">
        <v>4166</v>
      </c>
      <c r="I216" s="359"/>
      <c r="J216" s="359"/>
      <c r="K216" s="374"/>
    </row>
    <row r="217" spans="2:11" s="1" customFormat="1" ht="15" customHeight="1">
      <c r="B217" s="373"/>
      <c r="C217" s="307"/>
      <c r="D217" s="307"/>
      <c r="E217" s="307"/>
      <c r="F217" s="330">
        <v>4</v>
      </c>
      <c r="G217" s="368"/>
      <c r="H217" s="359" t="s">
        <v>4167</v>
      </c>
      <c r="I217" s="359"/>
      <c r="J217" s="359"/>
      <c r="K217" s="374"/>
    </row>
    <row r="218" spans="2:11" s="1" customFormat="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2:BM2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752</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ROUND(J85,2)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ROUND((SUM(BE85:BE216)),2)</f>
        <v>0</v>
      </c>
      <c r="G33" s="39"/>
      <c r="H33" s="39"/>
      <c r="I33" s="158">
        <v>0.21</v>
      </c>
      <c r="J33" s="157">
        <f>ROUND(((SUM(BE85:BE216))*I33),2)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ROUND((SUM(BF85:BF216)),2)</f>
        <v>0</v>
      </c>
      <c r="G34" s="39"/>
      <c r="H34" s="39"/>
      <c r="I34" s="158">
        <v>0.15</v>
      </c>
      <c r="J34" s="157">
        <f>ROUND(((SUM(BF85:BF216))*I34),2)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ROUND((SUM(BG85:BG216)),2)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ROUND((SUM(BH85:BH216)),2)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ROUND((SUM(BI85:BI216)),2)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IO 02 - Splašková kanalizace + jímka na vyvážení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J85</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J86</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J87</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753</v>
      </c>
      <c r="E62" s="183"/>
      <c r="F62" s="183"/>
      <c r="G62" s="183"/>
      <c r="H62" s="183"/>
      <c r="I62" s="183"/>
      <c r="J62" s="184">
        <f>J151</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150</v>
      </c>
      <c r="E63" s="183"/>
      <c r="F63" s="183"/>
      <c r="G63" s="183"/>
      <c r="H63" s="183"/>
      <c r="I63" s="183"/>
      <c r="J63" s="184">
        <f>J158</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152</v>
      </c>
      <c r="E64" s="183"/>
      <c r="F64" s="183"/>
      <c r="G64" s="183"/>
      <c r="H64" s="183"/>
      <c r="I64" s="183"/>
      <c r="J64" s="184">
        <f>J171</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155</v>
      </c>
      <c r="E65" s="183"/>
      <c r="F65" s="183"/>
      <c r="G65" s="183"/>
      <c r="H65" s="183"/>
      <c r="I65" s="183"/>
      <c r="J65" s="184">
        <f>J210</f>
        <v>0</v>
      </c>
      <c r="K65" s="126"/>
      <c r="L65" s="185"/>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41"/>
      <c r="J66" s="41"/>
      <c r="K66" s="41"/>
      <c r="L66" s="145"/>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61"/>
      <c r="J67" s="61"/>
      <c r="K67" s="61"/>
      <c r="L67" s="145"/>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63"/>
      <c r="J71" s="63"/>
      <c r="K71" s="63"/>
      <c r="L71" s="145"/>
      <c r="S71" s="39"/>
      <c r="T71" s="39"/>
      <c r="U71" s="39"/>
      <c r="V71" s="39"/>
      <c r="W71" s="39"/>
      <c r="X71" s="39"/>
      <c r="Y71" s="39"/>
      <c r="Z71" s="39"/>
      <c r="AA71" s="39"/>
      <c r="AB71" s="39"/>
      <c r="AC71" s="39"/>
      <c r="AD71" s="39"/>
      <c r="AE71" s="39"/>
    </row>
    <row r="72" spans="1:31" s="2" customFormat="1" ht="24.95" customHeight="1">
      <c r="A72" s="39"/>
      <c r="B72" s="40"/>
      <c r="C72" s="24" t="s">
        <v>160</v>
      </c>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6.5" customHeight="1">
      <c r="A75" s="39"/>
      <c r="B75" s="40"/>
      <c r="C75" s="41"/>
      <c r="D75" s="41"/>
      <c r="E75" s="170" t="str">
        <f>E7</f>
        <v>Kylešovice - sběrný dvůr</v>
      </c>
      <c r="F75" s="33"/>
      <c r="G75" s="33"/>
      <c r="H75" s="33"/>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141</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70" t="str">
        <f>E9</f>
        <v>IO 02 - Splašková kanalizace + jímka na vyvážení</v>
      </c>
      <c r="F77" s="41"/>
      <c r="G77" s="41"/>
      <c r="H77" s="41"/>
      <c r="I77" s="41"/>
      <c r="J77" s="41"/>
      <c r="K77" s="41"/>
      <c r="L77" s="14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Kylešovice</v>
      </c>
      <c r="G79" s="41"/>
      <c r="H79" s="41"/>
      <c r="I79" s="33" t="s">
        <v>23</v>
      </c>
      <c r="J79" s="73" t="str">
        <f>IF(J12="","",J12)</f>
        <v>1. 2. 2023</v>
      </c>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25.65" customHeight="1">
      <c r="A81" s="39"/>
      <c r="B81" s="40"/>
      <c r="C81" s="33" t="s">
        <v>25</v>
      </c>
      <c r="D81" s="41"/>
      <c r="E81" s="41"/>
      <c r="F81" s="28" t="str">
        <f>E15</f>
        <v>statutární město Opava, Horní náměstí 69, Opava</v>
      </c>
      <c r="G81" s="41"/>
      <c r="H81" s="41"/>
      <c r="I81" s="33" t="s">
        <v>32</v>
      </c>
      <c r="J81" s="37" t="str">
        <f>E21</f>
        <v>Agroprojekt Jihlava, spol. s.r.o.</v>
      </c>
      <c r="K81" s="41"/>
      <c r="L81" s="145"/>
      <c r="S81" s="39"/>
      <c r="T81" s="39"/>
      <c r="U81" s="39"/>
      <c r="V81" s="39"/>
      <c r="W81" s="39"/>
      <c r="X81" s="39"/>
      <c r="Y81" s="39"/>
      <c r="Z81" s="39"/>
      <c r="AA81" s="39"/>
      <c r="AB81" s="39"/>
      <c r="AC81" s="39"/>
      <c r="AD81" s="39"/>
      <c r="AE81" s="39"/>
    </row>
    <row r="82" spans="1:31" s="2" customFormat="1" ht="25.65" customHeight="1">
      <c r="A82" s="39"/>
      <c r="B82" s="40"/>
      <c r="C82" s="33" t="s">
        <v>30</v>
      </c>
      <c r="D82" s="41"/>
      <c r="E82" s="41"/>
      <c r="F82" s="28" t="str">
        <f>IF(E18="","",E18)</f>
        <v>Vyplň údaj</v>
      </c>
      <c r="G82" s="41"/>
      <c r="H82" s="41"/>
      <c r="I82" s="33" t="s">
        <v>36</v>
      </c>
      <c r="J82" s="37" t="str">
        <f>E24</f>
        <v>Agroprojekt Jihlava, spol. s.r.o.</v>
      </c>
      <c r="K82" s="41"/>
      <c r="L82" s="145"/>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11" customFormat="1" ht="29.25" customHeight="1">
      <c r="A84" s="186"/>
      <c r="B84" s="187"/>
      <c r="C84" s="188" t="s">
        <v>161</v>
      </c>
      <c r="D84" s="189" t="s">
        <v>58</v>
      </c>
      <c r="E84" s="189" t="s">
        <v>54</v>
      </c>
      <c r="F84" s="189" t="s">
        <v>55</v>
      </c>
      <c r="G84" s="189" t="s">
        <v>162</v>
      </c>
      <c r="H84" s="189" t="s">
        <v>163</v>
      </c>
      <c r="I84" s="189" t="s">
        <v>164</v>
      </c>
      <c r="J84" s="190" t="s">
        <v>145</v>
      </c>
      <c r="K84" s="191" t="s">
        <v>165</v>
      </c>
      <c r="L84" s="192"/>
      <c r="M84" s="93" t="s">
        <v>19</v>
      </c>
      <c r="N84" s="94" t="s">
        <v>43</v>
      </c>
      <c r="O84" s="94" t="s">
        <v>166</v>
      </c>
      <c r="P84" s="94" t="s">
        <v>167</v>
      </c>
      <c r="Q84" s="94" t="s">
        <v>168</v>
      </c>
      <c r="R84" s="94" t="s">
        <v>169</v>
      </c>
      <c r="S84" s="94" t="s">
        <v>170</v>
      </c>
      <c r="T84" s="95" t="s">
        <v>171</v>
      </c>
      <c r="U84" s="186"/>
      <c r="V84" s="186"/>
      <c r="W84" s="186"/>
      <c r="X84" s="186"/>
      <c r="Y84" s="186"/>
      <c r="Z84" s="186"/>
      <c r="AA84" s="186"/>
      <c r="AB84" s="186"/>
      <c r="AC84" s="186"/>
      <c r="AD84" s="186"/>
      <c r="AE84" s="186"/>
    </row>
    <row r="85" spans="1:63" s="2" customFormat="1" ht="22.8" customHeight="1">
      <c r="A85" s="39"/>
      <c r="B85" s="40"/>
      <c r="C85" s="100" t="s">
        <v>172</v>
      </c>
      <c r="D85" s="41"/>
      <c r="E85" s="41"/>
      <c r="F85" s="41"/>
      <c r="G85" s="41"/>
      <c r="H85" s="41"/>
      <c r="I85" s="41"/>
      <c r="J85" s="193">
        <f>BK85</f>
        <v>0</v>
      </c>
      <c r="K85" s="41"/>
      <c r="L85" s="45"/>
      <c r="M85" s="96"/>
      <c r="N85" s="194"/>
      <c r="O85" s="97"/>
      <c r="P85" s="195">
        <f>P86</f>
        <v>0</v>
      </c>
      <c r="Q85" s="97"/>
      <c r="R85" s="195">
        <f>R86</f>
        <v>9.822626159999999</v>
      </c>
      <c r="S85" s="97"/>
      <c r="T85" s="196">
        <f>T86</f>
        <v>0</v>
      </c>
      <c r="U85" s="39"/>
      <c r="V85" s="39"/>
      <c r="W85" s="39"/>
      <c r="X85" s="39"/>
      <c r="Y85" s="39"/>
      <c r="Z85" s="39"/>
      <c r="AA85" s="39"/>
      <c r="AB85" s="39"/>
      <c r="AC85" s="39"/>
      <c r="AD85" s="39"/>
      <c r="AE85" s="39"/>
      <c r="AT85" s="18" t="s">
        <v>72</v>
      </c>
      <c r="AU85" s="18" t="s">
        <v>146</v>
      </c>
      <c r="BK85" s="197">
        <f>BK86</f>
        <v>0</v>
      </c>
    </row>
    <row r="86" spans="1:63" s="12" customFormat="1" ht="25.9" customHeight="1">
      <c r="A86" s="12"/>
      <c r="B86" s="198"/>
      <c r="C86" s="199"/>
      <c r="D86" s="200" t="s">
        <v>72</v>
      </c>
      <c r="E86" s="201" t="s">
        <v>173</v>
      </c>
      <c r="F86" s="201" t="s">
        <v>174</v>
      </c>
      <c r="G86" s="199"/>
      <c r="H86" s="199"/>
      <c r="I86" s="202"/>
      <c r="J86" s="203">
        <f>BK86</f>
        <v>0</v>
      </c>
      <c r="K86" s="199"/>
      <c r="L86" s="204"/>
      <c r="M86" s="205"/>
      <c r="N86" s="206"/>
      <c r="O86" s="206"/>
      <c r="P86" s="207">
        <f>P87+P151+P158+P171+P210</f>
        <v>0</v>
      </c>
      <c r="Q86" s="206"/>
      <c r="R86" s="207">
        <f>R87+R151+R158+R171+R210</f>
        <v>9.822626159999999</v>
      </c>
      <c r="S86" s="206"/>
      <c r="T86" s="208">
        <f>T87+T151+T158+T171+T210</f>
        <v>0</v>
      </c>
      <c r="U86" s="12"/>
      <c r="V86" s="12"/>
      <c r="W86" s="12"/>
      <c r="X86" s="12"/>
      <c r="Y86" s="12"/>
      <c r="Z86" s="12"/>
      <c r="AA86" s="12"/>
      <c r="AB86" s="12"/>
      <c r="AC86" s="12"/>
      <c r="AD86" s="12"/>
      <c r="AE86" s="12"/>
      <c r="AR86" s="209" t="s">
        <v>81</v>
      </c>
      <c r="AT86" s="210" t="s">
        <v>72</v>
      </c>
      <c r="AU86" s="210" t="s">
        <v>73</v>
      </c>
      <c r="AY86" s="209" t="s">
        <v>175</v>
      </c>
      <c r="BK86" s="211">
        <f>BK87+BK151+BK158+BK171+BK210</f>
        <v>0</v>
      </c>
    </row>
    <row r="87" spans="1:63" s="12" customFormat="1" ht="22.8" customHeight="1">
      <c r="A87" s="12"/>
      <c r="B87" s="198"/>
      <c r="C87" s="199"/>
      <c r="D87" s="200" t="s">
        <v>72</v>
      </c>
      <c r="E87" s="212" t="s">
        <v>81</v>
      </c>
      <c r="F87" s="212" t="s">
        <v>176</v>
      </c>
      <c r="G87" s="199"/>
      <c r="H87" s="199"/>
      <c r="I87" s="202"/>
      <c r="J87" s="213">
        <f>BK87</f>
        <v>0</v>
      </c>
      <c r="K87" s="199"/>
      <c r="L87" s="204"/>
      <c r="M87" s="205"/>
      <c r="N87" s="206"/>
      <c r="O87" s="206"/>
      <c r="P87" s="207">
        <f>SUM(P88:P150)</f>
        <v>0</v>
      </c>
      <c r="Q87" s="206"/>
      <c r="R87" s="207">
        <f>SUM(R88:R150)</f>
        <v>0.069881</v>
      </c>
      <c r="S87" s="206"/>
      <c r="T87" s="208">
        <f>SUM(T88:T150)</f>
        <v>0</v>
      </c>
      <c r="U87" s="12"/>
      <c r="V87" s="12"/>
      <c r="W87" s="12"/>
      <c r="X87" s="12"/>
      <c r="Y87" s="12"/>
      <c r="Z87" s="12"/>
      <c r="AA87" s="12"/>
      <c r="AB87" s="12"/>
      <c r="AC87" s="12"/>
      <c r="AD87" s="12"/>
      <c r="AE87" s="12"/>
      <c r="AR87" s="209" t="s">
        <v>81</v>
      </c>
      <c r="AT87" s="210" t="s">
        <v>72</v>
      </c>
      <c r="AU87" s="210" t="s">
        <v>81</v>
      </c>
      <c r="AY87" s="209" t="s">
        <v>175</v>
      </c>
      <c r="BK87" s="211">
        <f>SUM(BK88:BK150)</f>
        <v>0</v>
      </c>
    </row>
    <row r="88" spans="1:65" s="2" customFormat="1" ht="24.15" customHeight="1">
      <c r="A88" s="39"/>
      <c r="B88" s="40"/>
      <c r="C88" s="214" t="s">
        <v>81</v>
      </c>
      <c r="D88" s="214" t="s">
        <v>177</v>
      </c>
      <c r="E88" s="215" t="s">
        <v>754</v>
      </c>
      <c r="F88" s="216" t="s">
        <v>755</v>
      </c>
      <c r="G88" s="217" t="s">
        <v>180</v>
      </c>
      <c r="H88" s="218">
        <v>11.223</v>
      </c>
      <c r="I88" s="219"/>
      <c r="J88" s="220">
        <f>ROUND(I88*H88,2)</f>
        <v>0</v>
      </c>
      <c r="K88" s="221"/>
      <c r="L88" s="45"/>
      <c r="M88" s="222" t="s">
        <v>19</v>
      </c>
      <c r="N88" s="223" t="s">
        <v>44</v>
      </c>
      <c r="O88" s="85"/>
      <c r="P88" s="224">
        <f>O88*H88</f>
        <v>0</v>
      </c>
      <c r="Q88" s="224">
        <v>0</v>
      </c>
      <c r="R88" s="224">
        <f>Q88*H88</f>
        <v>0</v>
      </c>
      <c r="S88" s="224">
        <v>0</v>
      </c>
      <c r="T88" s="225">
        <f>S88*H88</f>
        <v>0</v>
      </c>
      <c r="U88" s="39"/>
      <c r="V88" s="39"/>
      <c r="W88" s="39"/>
      <c r="X88" s="39"/>
      <c r="Y88" s="39"/>
      <c r="Z88" s="39"/>
      <c r="AA88" s="39"/>
      <c r="AB88" s="39"/>
      <c r="AC88" s="39"/>
      <c r="AD88" s="39"/>
      <c r="AE88" s="39"/>
      <c r="AR88" s="226" t="s">
        <v>181</v>
      </c>
      <c r="AT88" s="226" t="s">
        <v>177</v>
      </c>
      <c r="AU88" s="226" t="s">
        <v>83</v>
      </c>
      <c r="AY88" s="18" t="s">
        <v>175</v>
      </c>
      <c r="BE88" s="227">
        <f>IF(N88="základní",J88,0)</f>
        <v>0</v>
      </c>
      <c r="BF88" s="227">
        <f>IF(N88="snížená",J88,0)</f>
        <v>0</v>
      </c>
      <c r="BG88" s="227">
        <f>IF(N88="zákl. přenesená",J88,0)</f>
        <v>0</v>
      </c>
      <c r="BH88" s="227">
        <f>IF(N88="sníž. přenesená",J88,0)</f>
        <v>0</v>
      </c>
      <c r="BI88" s="227">
        <f>IF(N88="nulová",J88,0)</f>
        <v>0</v>
      </c>
      <c r="BJ88" s="18" t="s">
        <v>81</v>
      </c>
      <c r="BK88" s="227">
        <f>ROUND(I88*H88,2)</f>
        <v>0</v>
      </c>
      <c r="BL88" s="18" t="s">
        <v>181</v>
      </c>
      <c r="BM88" s="226" t="s">
        <v>756</v>
      </c>
    </row>
    <row r="89" spans="1:47" s="2" customFormat="1" ht="12">
      <c r="A89" s="39"/>
      <c r="B89" s="40"/>
      <c r="C89" s="41"/>
      <c r="D89" s="228" t="s">
        <v>183</v>
      </c>
      <c r="E89" s="41"/>
      <c r="F89" s="229" t="s">
        <v>757</v>
      </c>
      <c r="G89" s="41"/>
      <c r="H89" s="41"/>
      <c r="I89" s="230"/>
      <c r="J89" s="41"/>
      <c r="K89" s="41"/>
      <c r="L89" s="45"/>
      <c r="M89" s="231"/>
      <c r="N89" s="232"/>
      <c r="O89" s="85"/>
      <c r="P89" s="85"/>
      <c r="Q89" s="85"/>
      <c r="R89" s="85"/>
      <c r="S89" s="85"/>
      <c r="T89" s="86"/>
      <c r="U89" s="39"/>
      <c r="V89" s="39"/>
      <c r="W89" s="39"/>
      <c r="X89" s="39"/>
      <c r="Y89" s="39"/>
      <c r="Z89" s="39"/>
      <c r="AA89" s="39"/>
      <c r="AB89" s="39"/>
      <c r="AC89" s="39"/>
      <c r="AD89" s="39"/>
      <c r="AE89" s="39"/>
      <c r="AT89" s="18" t="s">
        <v>183</v>
      </c>
      <c r="AU89" s="18" t="s">
        <v>83</v>
      </c>
    </row>
    <row r="90" spans="1:47" s="2" customFormat="1" ht="12">
      <c r="A90" s="39"/>
      <c r="B90" s="40"/>
      <c r="C90" s="41"/>
      <c r="D90" s="235" t="s">
        <v>203</v>
      </c>
      <c r="E90" s="41"/>
      <c r="F90" s="256" t="s">
        <v>204</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203</v>
      </c>
      <c r="AU90" s="18" t="s">
        <v>83</v>
      </c>
    </row>
    <row r="91" spans="1:51" s="13" customFormat="1" ht="12">
      <c r="A91" s="13"/>
      <c r="B91" s="233"/>
      <c r="C91" s="234"/>
      <c r="D91" s="235" t="s">
        <v>189</v>
      </c>
      <c r="E91" s="236" t="s">
        <v>19</v>
      </c>
      <c r="F91" s="237" t="s">
        <v>758</v>
      </c>
      <c r="G91" s="234"/>
      <c r="H91" s="238">
        <v>11.223</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189</v>
      </c>
      <c r="AU91" s="244" t="s">
        <v>83</v>
      </c>
      <c r="AV91" s="13" t="s">
        <v>83</v>
      </c>
      <c r="AW91" s="13" t="s">
        <v>35</v>
      </c>
      <c r="AX91" s="13" t="s">
        <v>81</v>
      </c>
      <c r="AY91" s="244" t="s">
        <v>175</v>
      </c>
    </row>
    <row r="92" spans="1:65" s="2" customFormat="1" ht="44.25" customHeight="1">
      <c r="A92" s="39"/>
      <c r="B92" s="40"/>
      <c r="C92" s="214" t="s">
        <v>83</v>
      </c>
      <c r="D92" s="214" t="s">
        <v>177</v>
      </c>
      <c r="E92" s="215" t="s">
        <v>759</v>
      </c>
      <c r="F92" s="216" t="s">
        <v>760</v>
      </c>
      <c r="G92" s="217" t="s">
        <v>215</v>
      </c>
      <c r="H92" s="218">
        <v>17.4</v>
      </c>
      <c r="I92" s="219"/>
      <c r="J92" s="220">
        <f>ROUND(I92*H92,2)</f>
        <v>0</v>
      </c>
      <c r="K92" s="221"/>
      <c r="L92" s="45"/>
      <c r="M92" s="222" t="s">
        <v>19</v>
      </c>
      <c r="N92" s="223" t="s">
        <v>44</v>
      </c>
      <c r="O92" s="85"/>
      <c r="P92" s="224">
        <f>O92*H92</f>
        <v>0</v>
      </c>
      <c r="Q92" s="224">
        <v>0</v>
      </c>
      <c r="R92" s="224">
        <f>Q92*H92</f>
        <v>0</v>
      </c>
      <c r="S92" s="224">
        <v>0</v>
      </c>
      <c r="T92" s="225">
        <f>S92*H92</f>
        <v>0</v>
      </c>
      <c r="U92" s="39"/>
      <c r="V92" s="39"/>
      <c r="W92" s="39"/>
      <c r="X92" s="39"/>
      <c r="Y92" s="39"/>
      <c r="Z92" s="39"/>
      <c r="AA92" s="39"/>
      <c r="AB92" s="39"/>
      <c r="AC92" s="39"/>
      <c r="AD92" s="39"/>
      <c r="AE92" s="39"/>
      <c r="AR92" s="226" t="s">
        <v>181</v>
      </c>
      <c r="AT92" s="226" t="s">
        <v>177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761</v>
      </c>
    </row>
    <row r="93" spans="1:47" s="2" customFormat="1" ht="12">
      <c r="A93" s="39"/>
      <c r="B93" s="40"/>
      <c r="C93" s="41"/>
      <c r="D93" s="228" t="s">
        <v>183</v>
      </c>
      <c r="E93" s="41"/>
      <c r="F93" s="229" t="s">
        <v>762</v>
      </c>
      <c r="G93" s="41"/>
      <c r="H93" s="41"/>
      <c r="I93" s="230"/>
      <c r="J93" s="41"/>
      <c r="K93" s="41"/>
      <c r="L93" s="45"/>
      <c r="M93" s="231"/>
      <c r="N93" s="232"/>
      <c r="O93" s="85"/>
      <c r="P93" s="85"/>
      <c r="Q93" s="85"/>
      <c r="R93" s="85"/>
      <c r="S93" s="85"/>
      <c r="T93" s="86"/>
      <c r="U93" s="39"/>
      <c r="V93" s="39"/>
      <c r="W93" s="39"/>
      <c r="X93" s="39"/>
      <c r="Y93" s="39"/>
      <c r="Z93" s="39"/>
      <c r="AA93" s="39"/>
      <c r="AB93" s="39"/>
      <c r="AC93" s="39"/>
      <c r="AD93" s="39"/>
      <c r="AE93" s="39"/>
      <c r="AT93" s="18" t="s">
        <v>183</v>
      </c>
      <c r="AU93" s="18" t="s">
        <v>83</v>
      </c>
    </row>
    <row r="94" spans="1:51" s="13" customFormat="1" ht="12">
      <c r="A94" s="13"/>
      <c r="B94" s="233"/>
      <c r="C94" s="234"/>
      <c r="D94" s="235" t="s">
        <v>189</v>
      </c>
      <c r="E94" s="236" t="s">
        <v>19</v>
      </c>
      <c r="F94" s="237" t="s">
        <v>763</v>
      </c>
      <c r="G94" s="234"/>
      <c r="H94" s="238">
        <v>17.395</v>
      </c>
      <c r="I94" s="239"/>
      <c r="J94" s="234"/>
      <c r="K94" s="234"/>
      <c r="L94" s="240"/>
      <c r="M94" s="241"/>
      <c r="N94" s="242"/>
      <c r="O94" s="242"/>
      <c r="P94" s="242"/>
      <c r="Q94" s="242"/>
      <c r="R94" s="242"/>
      <c r="S94" s="242"/>
      <c r="T94" s="243"/>
      <c r="U94" s="13"/>
      <c r="V94" s="13"/>
      <c r="W94" s="13"/>
      <c r="X94" s="13"/>
      <c r="Y94" s="13"/>
      <c r="Z94" s="13"/>
      <c r="AA94" s="13"/>
      <c r="AB94" s="13"/>
      <c r="AC94" s="13"/>
      <c r="AD94" s="13"/>
      <c r="AE94" s="13"/>
      <c r="AT94" s="244" t="s">
        <v>189</v>
      </c>
      <c r="AU94" s="244" t="s">
        <v>83</v>
      </c>
      <c r="AV94" s="13" t="s">
        <v>83</v>
      </c>
      <c r="AW94" s="13" t="s">
        <v>35</v>
      </c>
      <c r="AX94" s="13" t="s">
        <v>73</v>
      </c>
      <c r="AY94" s="244" t="s">
        <v>175</v>
      </c>
    </row>
    <row r="95" spans="1:51" s="13" customFormat="1" ht="12">
      <c r="A95" s="13"/>
      <c r="B95" s="233"/>
      <c r="C95" s="234"/>
      <c r="D95" s="235" t="s">
        <v>189</v>
      </c>
      <c r="E95" s="236" t="s">
        <v>19</v>
      </c>
      <c r="F95" s="237" t="s">
        <v>764</v>
      </c>
      <c r="G95" s="234"/>
      <c r="H95" s="238">
        <v>17.4</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189</v>
      </c>
      <c r="AU95" s="244" t="s">
        <v>83</v>
      </c>
      <c r="AV95" s="13" t="s">
        <v>83</v>
      </c>
      <c r="AW95" s="13" t="s">
        <v>35</v>
      </c>
      <c r="AX95" s="13" t="s">
        <v>81</v>
      </c>
      <c r="AY95" s="244" t="s">
        <v>175</v>
      </c>
    </row>
    <row r="96" spans="1:65" s="2" customFormat="1" ht="44.25" customHeight="1">
      <c r="A96" s="39"/>
      <c r="B96" s="40"/>
      <c r="C96" s="214" t="s">
        <v>191</v>
      </c>
      <c r="D96" s="214" t="s">
        <v>177</v>
      </c>
      <c r="E96" s="215" t="s">
        <v>765</v>
      </c>
      <c r="F96" s="216" t="s">
        <v>766</v>
      </c>
      <c r="G96" s="217" t="s">
        <v>215</v>
      </c>
      <c r="H96" s="218">
        <v>17.4</v>
      </c>
      <c r="I96" s="219"/>
      <c r="J96" s="220">
        <f>ROUND(I96*H96,2)</f>
        <v>0</v>
      </c>
      <c r="K96" s="221"/>
      <c r="L96" s="45"/>
      <c r="M96" s="222" t="s">
        <v>19</v>
      </c>
      <c r="N96" s="223"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181</v>
      </c>
      <c r="AT96" s="226" t="s">
        <v>177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767</v>
      </c>
    </row>
    <row r="97" spans="1:47" s="2" customFormat="1" ht="12">
      <c r="A97" s="39"/>
      <c r="B97" s="40"/>
      <c r="C97" s="41"/>
      <c r="D97" s="228" t="s">
        <v>183</v>
      </c>
      <c r="E97" s="41"/>
      <c r="F97" s="229" t="s">
        <v>768</v>
      </c>
      <c r="G97" s="41"/>
      <c r="H97" s="41"/>
      <c r="I97" s="230"/>
      <c r="J97" s="41"/>
      <c r="K97" s="41"/>
      <c r="L97" s="45"/>
      <c r="M97" s="231"/>
      <c r="N97" s="232"/>
      <c r="O97" s="85"/>
      <c r="P97" s="85"/>
      <c r="Q97" s="85"/>
      <c r="R97" s="85"/>
      <c r="S97" s="85"/>
      <c r="T97" s="86"/>
      <c r="U97" s="39"/>
      <c r="V97" s="39"/>
      <c r="W97" s="39"/>
      <c r="X97" s="39"/>
      <c r="Y97" s="39"/>
      <c r="Z97" s="39"/>
      <c r="AA97" s="39"/>
      <c r="AB97" s="39"/>
      <c r="AC97" s="39"/>
      <c r="AD97" s="39"/>
      <c r="AE97" s="39"/>
      <c r="AT97" s="18" t="s">
        <v>183</v>
      </c>
      <c r="AU97" s="18" t="s">
        <v>83</v>
      </c>
    </row>
    <row r="98" spans="1:51" s="13" customFormat="1" ht="12">
      <c r="A98" s="13"/>
      <c r="B98" s="233"/>
      <c r="C98" s="234"/>
      <c r="D98" s="235" t="s">
        <v>189</v>
      </c>
      <c r="E98" s="236" t="s">
        <v>19</v>
      </c>
      <c r="F98" s="237" t="s">
        <v>763</v>
      </c>
      <c r="G98" s="234"/>
      <c r="H98" s="238">
        <v>17.395</v>
      </c>
      <c r="I98" s="239"/>
      <c r="J98" s="234"/>
      <c r="K98" s="234"/>
      <c r="L98" s="240"/>
      <c r="M98" s="241"/>
      <c r="N98" s="242"/>
      <c r="O98" s="242"/>
      <c r="P98" s="242"/>
      <c r="Q98" s="242"/>
      <c r="R98" s="242"/>
      <c r="S98" s="242"/>
      <c r="T98" s="243"/>
      <c r="U98" s="13"/>
      <c r="V98" s="13"/>
      <c r="W98" s="13"/>
      <c r="X98" s="13"/>
      <c r="Y98" s="13"/>
      <c r="Z98" s="13"/>
      <c r="AA98" s="13"/>
      <c r="AB98" s="13"/>
      <c r="AC98" s="13"/>
      <c r="AD98" s="13"/>
      <c r="AE98" s="13"/>
      <c r="AT98" s="244" t="s">
        <v>189</v>
      </c>
      <c r="AU98" s="244" t="s">
        <v>83</v>
      </c>
      <c r="AV98" s="13" t="s">
        <v>83</v>
      </c>
      <c r="AW98" s="13" t="s">
        <v>35</v>
      </c>
      <c r="AX98" s="13" t="s">
        <v>73</v>
      </c>
      <c r="AY98" s="244" t="s">
        <v>175</v>
      </c>
    </row>
    <row r="99" spans="1:51" s="13" customFormat="1" ht="12">
      <c r="A99" s="13"/>
      <c r="B99" s="233"/>
      <c r="C99" s="234"/>
      <c r="D99" s="235" t="s">
        <v>189</v>
      </c>
      <c r="E99" s="236" t="s">
        <v>19</v>
      </c>
      <c r="F99" s="237" t="s">
        <v>764</v>
      </c>
      <c r="G99" s="234"/>
      <c r="H99" s="238">
        <v>17.4</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189</v>
      </c>
      <c r="AU99" s="244" t="s">
        <v>83</v>
      </c>
      <c r="AV99" s="13" t="s">
        <v>83</v>
      </c>
      <c r="AW99" s="13" t="s">
        <v>35</v>
      </c>
      <c r="AX99" s="13" t="s">
        <v>81</v>
      </c>
      <c r="AY99" s="244" t="s">
        <v>175</v>
      </c>
    </row>
    <row r="100" spans="1:65" s="2" customFormat="1" ht="24.15" customHeight="1">
      <c r="A100" s="39"/>
      <c r="B100" s="40"/>
      <c r="C100" s="214" t="s">
        <v>181</v>
      </c>
      <c r="D100" s="214" t="s">
        <v>177</v>
      </c>
      <c r="E100" s="215" t="s">
        <v>769</v>
      </c>
      <c r="F100" s="216" t="s">
        <v>770</v>
      </c>
      <c r="G100" s="217" t="s">
        <v>180</v>
      </c>
      <c r="H100" s="218">
        <v>46.9</v>
      </c>
      <c r="I100" s="219"/>
      <c r="J100" s="220">
        <f>ROUND(I100*H100,2)</f>
        <v>0</v>
      </c>
      <c r="K100" s="221"/>
      <c r="L100" s="45"/>
      <c r="M100" s="222" t="s">
        <v>19</v>
      </c>
      <c r="N100" s="223" t="s">
        <v>44</v>
      </c>
      <c r="O100" s="85"/>
      <c r="P100" s="224">
        <f>O100*H100</f>
        <v>0</v>
      </c>
      <c r="Q100" s="224">
        <v>0.0007</v>
      </c>
      <c r="R100" s="224">
        <f>Q100*H100</f>
        <v>0.03283</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771</v>
      </c>
    </row>
    <row r="101" spans="1:47" s="2" customFormat="1" ht="12">
      <c r="A101" s="39"/>
      <c r="B101" s="40"/>
      <c r="C101" s="41"/>
      <c r="D101" s="228" t="s">
        <v>183</v>
      </c>
      <c r="E101" s="41"/>
      <c r="F101" s="229" t="s">
        <v>772</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183</v>
      </c>
      <c r="AU101" s="18" t="s">
        <v>83</v>
      </c>
    </row>
    <row r="102" spans="1:51" s="13" customFormat="1" ht="12">
      <c r="A102" s="13"/>
      <c r="B102" s="233"/>
      <c r="C102" s="234"/>
      <c r="D102" s="235" t="s">
        <v>189</v>
      </c>
      <c r="E102" s="236" t="s">
        <v>19</v>
      </c>
      <c r="F102" s="237" t="s">
        <v>773</v>
      </c>
      <c r="G102" s="234"/>
      <c r="H102" s="238">
        <v>46.9</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189</v>
      </c>
      <c r="AU102" s="244" t="s">
        <v>83</v>
      </c>
      <c r="AV102" s="13" t="s">
        <v>83</v>
      </c>
      <c r="AW102" s="13" t="s">
        <v>35</v>
      </c>
      <c r="AX102" s="13" t="s">
        <v>81</v>
      </c>
      <c r="AY102" s="244" t="s">
        <v>175</v>
      </c>
    </row>
    <row r="103" spans="1:65" s="2" customFormat="1" ht="44.25" customHeight="1">
      <c r="A103" s="39"/>
      <c r="B103" s="40"/>
      <c r="C103" s="214" t="s">
        <v>212</v>
      </c>
      <c r="D103" s="214" t="s">
        <v>177</v>
      </c>
      <c r="E103" s="215" t="s">
        <v>774</v>
      </c>
      <c r="F103" s="216" t="s">
        <v>775</v>
      </c>
      <c r="G103" s="217" t="s">
        <v>180</v>
      </c>
      <c r="H103" s="218">
        <v>46.9</v>
      </c>
      <c r="I103" s="219"/>
      <c r="J103" s="220">
        <f>ROUND(I103*H103,2)</f>
        <v>0</v>
      </c>
      <c r="K103" s="221"/>
      <c r="L103" s="45"/>
      <c r="M103" s="222" t="s">
        <v>19</v>
      </c>
      <c r="N103" s="223" t="s">
        <v>44</v>
      </c>
      <c r="O103" s="85"/>
      <c r="P103" s="224">
        <f>O103*H103</f>
        <v>0</v>
      </c>
      <c r="Q103" s="224">
        <v>0</v>
      </c>
      <c r="R103" s="224">
        <f>Q103*H103</f>
        <v>0</v>
      </c>
      <c r="S103" s="224">
        <v>0</v>
      </c>
      <c r="T103" s="225">
        <f>S103*H103</f>
        <v>0</v>
      </c>
      <c r="U103" s="39"/>
      <c r="V103" s="39"/>
      <c r="W103" s="39"/>
      <c r="X103" s="39"/>
      <c r="Y103" s="39"/>
      <c r="Z103" s="39"/>
      <c r="AA103" s="39"/>
      <c r="AB103" s="39"/>
      <c r="AC103" s="39"/>
      <c r="AD103" s="39"/>
      <c r="AE103" s="39"/>
      <c r="AR103" s="226" t="s">
        <v>181</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181</v>
      </c>
      <c r="BM103" s="226" t="s">
        <v>776</v>
      </c>
    </row>
    <row r="104" spans="1:47" s="2" customFormat="1" ht="12">
      <c r="A104" s="39"/>
      <c r="B104" s="40"/>
      <c r="C104" s="41"/>
      <c r="D104" s="228" t="s">
        <v>183</v>
      </c>
      <c r="E104" s="41"/>
      <c r="F104" s="229" t="s">
        <v>777</v>
      </c>
      <c r="G104" s="41"/>
      <c r="H104" s="41"/>
      <c r="I104" s="230"/>
      <c r="J104" s="41"/>
      <c r="K104" s="41"/>
      <c r="L104" s="45"/>
      <c r="M104" s="231"/>
      <c r="N104" s="232"/>
      <c r="O104" s="85"/>
      <c r="P104" s="85"/>
      <c r="Q104" s="85"/>
      <c r="R104" s="85"/>
      <c r="S104" s="85"/>
      <c r="T104" s="86"/>
      <c r="U104" s="39"/>
      <c r="V104" s="39"/>
      <c r="W104" s="39"/>
      <c r="X104" s="39"/>
      <c r="Y104" s="39"/>
      <c r="Z104" s="39"/>
      <c r="AA104" s="39"/>
      <c r="AB104" s="39"/>
      <c r="AC104" s="39"/>
      <c r="AD104" s="39"/>
      <c r="AE104" s="39"/>
      <c r="AT104" s="18" t="s">
        <v>183</v>
      </c>
      <c r="AU104" s="18" t="s">
        <v>83</v>
      </c>
    </row>
    <row r="105" spans="1:65" s="2" customFormat="1" ht="33" customHeight="1">
      <c r="A105" s="39"/>
      <c r="B105" s="40"/>
      <c r="C105" s="214" t="s">
        <v>223</v>
      </c>
      <c r="D105" s="214" t="s">
        <v>177</v>
      </c>
      <c r="E105" s="215" t="s">
        <v>778</v>
      </c>
      <c r="F105" s="216" t="s">
        <v>779</v>
      </c>
      <c r="G105" s="217" t="s">
        <v>180</v>
      </c>
      <c r="H105" s="218">
        <v>46.9</v>
      </c>
      <c r="I105" s="219"/>
      <c r="J105" s="220">
        <f>ROUND(I105*H105,2)</f>
        <v>0</v>
      </c>
      <c r="K105" s="221"/>
      <c r="L105" s="45"/>
      <c r="M105" s="222" t="s">
        <v>19</v>
      </c>
      <c r="N105" s="223" t="s">
        <v>44</v>
      </c>
      <c r="O105" s="85"/>
      <c r="P105" s="224">
        <f>O105*H105</f>
        <v>0</v>
      </c>
      <c r="Q105" s="224">
        <v>0.00079</v>
      </c>
      <c r="R105" s="224">
        <f>Q105*H105</f>
        <v>0.037051</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780</v>
      </c>
    </row>
    <row r="106" spans="1:47" s="2" customFormat="1" ht="12">
      <c r="A106" s="39"/>
      <c r="B106" s="40"/>
      <c r="C106" s="41"/>
      <c r="D106" s="228" t="s">
        <v>183</v>
      </c>
      <c r="E106" s="41"/>
      <c r="F106" s="229" t="s">
        <v>781</v>
      </c>
      <c r="G106" s="41"/>
      <c r="H106" s="41"/>
      <c r="I106" s="230"/>
      <c r="J106" s="41"/>
      <c r="K106" s="41"/>
      <c r="L106" s="45"/>
      <c r="M106" s="231"/>
      <c r="N106" s="232"/>
      <c r="O106" s="85"/>
      <c r="P106" s="85"/>
      <c r="Q106" s="85"/>
      <c r="R106" s="85"/>
      <c r="S106" s="85"/>
      <c r="T106" s="86"/>
      <c r="U106" s="39"/>
      <c r="V106" s="39"/>
      <c r="W106" s="39"/>
      <c r="X106" s="39"/>
      <c r="Y106" s="39"/>
      <c r="Z106" s="39"/>
      <c r="AA106" s="39"/>
      <c r="AB106" s="39"/>
      <c r="AC106" s="39"/>
      <c r="AD106" s="39"/>
      <c r="AE106" s="39"/>
      <c r="AT106" s="18" t="s">
        <v>183</v>
      </c>
      <c r="AU106" s="18" t="s">
        <v>83</v>
      </c>
    </row>
    <row r="107" spans="1:65" s="2" customFormat="1" ht="37.8" customHeight="1">
      <c r="A107" s="39"/>
      <c r="B107" s="40"/>
      <c r="C107" s="214" t="s">
        <v>231</v>
      </c>
      <c r="D107" s="214" t="s">
        <v>177</v>
      </c>
      <c r="E107" s="215" t="s">
        <v>782</v>
      </c>
      <c r="F107" s="216" t="s">
        <v>783</v>
      </c>
      <c r="G107" s="217" t="s">
        <v>180</v>
      </c>
      <c r="H107" s="218">
        <v>46.9</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784</v>
      </c>
    </row>
    <row r="108" spans="1:47" s="2" customFormat="1" ht="12">
      <c r="A108" s="39"/>
      <c r="B108" s="40"/>
      <c r="C108" s="41"/>
      <c r="D108" s="228" t="s">
        <v>183</v>
      </c>
      <c r="E108" s="41"/>
      <c r="F108" s="229" t="s">
        <v>785</v>
      </c>
      <c r="G108" s="41"/>
      <c r="H108" s="41"/>
      <c r="I108" s="230"/>
      <c r="J108" s="41"/>
      <c r="K108" s="41"/>
      <c r="L108" s="45"/>
      <c r="M108" s="231"/>
      <c r="N108" s="232"/>
      <c r="O108" s="85"/>
      <c r="P108" s="85"/>
      <c r="Q108" s="85"/>
      <c r="R108" s="85"/>
      <c r="S108" s="85"/>
      <c r="T108" s="86"/>
      <c r="U108" s="39"/>
      <c r="V108" s="39"/>
      <c r="W108" s="39"/>
      <c r="X108" s="39"/>
      <c r="Y108" s="39"/>
      <c r="Z108" s="39"/>
      <c r="AA108" s="39"/>
      <c r="AB108" s="39"/>
      <c r="AC108" s="39"/>
      <c r="AD108" s="39"/>
      <c r="AE108" s="39"/>
      <c r="AT108" s="18" t="s">
        <v>183</v>
      </c>
      <c r="AU108" s="18" t="s">
        <v>83</v>
      </c>
    </row>
    <row r="109" spans="1:65" s="2" customFormat="1" ht="55.5" customHeight="1">
      <c r="A109" s="39"/>
      <c r="B109" s="40"/>
      <c r="C109" s="214" t="s">
        <v>239</v>
      </c>
      <c r="D109" s="214" t="s">
        <v>177</v>
      </c>
      <c r="E109" s="215" t="s">
        <v>240</v>
      </c>
      <c r="F109" s="216" t="s">
        <v>241</v>
      </c>
      <c r="G109" s="217" t="s">
        <v>215</v>
      </c>
      <c r="H109" s="218">
        <v>14.5</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786</v>
      </c>
    </row>
    <row r="110" spans="1:47" s="2" customFormat="1" ht="12">
      <c r="A110" s="39"/>
      <c r="B110" s="40"/>
      <c r="C110" s="41"/>
      <c r="D110" s="228" t="s">
        <v>183</v>
      </c>
      <c r="E110" s="41"/>
      <c r="F110" s="229" t="s">
        <v>243</v>
      </c>
      <c r="G110" s="41"/>
      <c r="H110" s="41"/>
      <c r="I110" s="230"/>
      <c r="J110" s="41"/>
      <c r="K110" s="41"/>
      <c r="L110" s="45"/>
      <c r="M110" s="231"/>
      <c r="N110" s="232"/>
      <c r="O110" s="85"/>
      <c r="P110" s="85"/>
      <c r="Q110" s="85"/>
      <c r="R110" s="85"/>
      <c r="S110" s="85"/>
      <c r="T110" s="86"/>
      <c r="U110" s="39"/>
      <c r="V110" s="39"/>
      <c r="W110" s="39"/>
      <c r="X110" s="39"/>
      <c r="Y110" s="39"/>
      <c r="Z110" s="39"/>
      <c r="AA110" s="39"/>
      <c r="AB110" s="39"/>
      <c r="AC110" s="39"/>
      <c r="AD110" s="39"/>
      <c r="AE110" s="39"/>
      <c r="AT110" s="18" t="s">
        <v>183</v>
      </c>
      <c r="AU110" s="18" t="s">
        <v>83</v>
      </c>
    </row>
    <row r="111" spans="1:51" s="13" customFormat="1" ht="12">
      <c r="A111" s="13"/>
      <c r="B111" s="233"/>
      <c r="C111" s="234"/>
      <c r="D111" s="235" t="s">
        <v>189</v>
      </c>
      <c r="E111" s="236" t="s">
        <v>19</v>
      </c>
      <c r="F111" s="237" t="s">
        <v>787</v>
      </c>
      <c r="G111" s="234"/>
      <c r="H111" s="238">
        <v>34.8</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73</v>
      </c>
      <c r="AY111" s="244" t="s">
        <v>175</v>
      </c>
    </row>
    <row r="112" spans="1:51" s="13" customFormat="1" ht="12">
      <c r="A112" s="13"/>
      <c r="B112" s="233"/>
      <c r="C112" s="234"/>
      <c r="D112" s="235" t="s">
        <v>189</v>
      </c>
      <c r="E112" s="236" t="s">
        <v>19</v>
      </c>
      <c r="F112" s="237" t="s">
        <v>788</v>
      </c>
      <c r="G112" s="234"/>
      <c r="H112" s="238">
        <v>-20.3</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73</v>
      </c>
      <c r="AY112" s="244" t="s">
        <v>175</v>
      </c>
    </row>
    <row r="113" spans="1:51" s="14" customFormat="1" ht="12">
      <c r="A113" s="14"/>
      <c r="B113" s="245"/>
      <c r="C113" s="246"/>
      <c r="D113" s="235" t="s">
        <v>189</v>
      </c>
      <c r="E113" s="247" t="s">
        <v>19</v>
      </c>
      <c r="F113" s="248" t="s">
        <v>198</v>
      </c>
      <c r="G113" s="246"/>
      <c r="H113" s="249">
        <v>14.499999999999996</v>
      </c>
      <c r="I113" s="250"/>
      <c r="J113" s="246"/>
      <c r="K113" s="246"/>
      <c r="L113" s="251"/>
      <c r="M113" s="252"/>
      <c r="N113" s="253"/>
      <c r="O113" s="253"/>
      <c r="P113" s="253"/>
      <c r="Q113" s="253"/>
      <c r="R113" s="253"/>
      <c r="S113" s="253"/>
      <c r="T113" s="254"/>
      <c r="U113" s="14"/>
      <c r="V113" s="14"/>
      <c r="W113" s="14"/>
      <c r="X113" s="14"/>
      <c r="Y113" s="14"/>
      <c r="Z113" s="14"/>
      <c r="AA113" s="14"/>
      <c r="AB113" s="14"/>
      <c r="AC113" s="14"/>
      <c r="AD113" s="14"/>
      <c r="AE113" s="14"/>
      <c r="AT113" s="255" t="s">
        <v>189</v>
      </c>
      <c r="AU113" s="255" t="s">
        <v>83</v>
      </c>
      <c r="AV113" s="14" t="s">
        <v>181</v>
      </c>
      <c r="AW113" s="14" t="s">
        <v>35</v>
      </c>
      <c r="AX113" s="14" t="s">
        <v>81</v>
      </c>
      <c r="AY113" s="255" t="s">
        <v>175</v>
      </c>
    </row>
    <row r="114" spans="1:65" s="2" customFormat="1" ht="62.7" customHeight="1">
      <c r="A114" s="39"/>
      <c r="B114" s="40"/>
      <c r="C114" s="214" t="s">
        <v>246</v>
      </c>
      <c r="D114" s="214" t="s">
        <v>177</v>
      </c>
      <c r="E114" s="215" t="s">
        <v>247</v>
      </c>
      <c r="F114" s="216" t="s">
        <v>248</v>
      </c>
      <c r="G114" s="217" t="s">
        <v>215</v>
      </c>
      <c r="H114" s="218">
        <v>2.504</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789</v>
      </c>
    </row>
    <row r="115" spans="1:47" s="2" customFormat="1" ht="12">
      <c r="A115" s="39"/>
      <c r="B115" s="40"/>
      <c r="C115" s="41"/>
      <c r="D115" s="228" t="s">
        <v>183</v>
      </c>
      <c r="E115" s="41"/>
      <c r="F115" s="229" t="s">
        <v>250</v>
      </c>
      <c r="G115" s="41"/>
      <c r="H115" s="41"/>
      <c r="I115" s="230"/>
      <c r="J115" s="41"/>
      <c r="K115" s="41"/>
      <c r="L115" s="45"/>
      <c r="M115" s="231"/>
      <c r="N115" s="232"/>
      <c r="O115" s="85"/>
      <c r="P115" s="85"/>
      <c r="Q115" s="85"/>
      <c r="R115" s="85"/>
      <c r="S115" s="85"/>
      <c r="T115" s="86"/>
      <c r="U115" s="39"/>
      <c r="V115" s="39"/>
      <c r="W115" s="39"/>
      <c r="X115" s="39"/>
      <c r="Y115" s="39"/>
      <c r="Z115" s="39"/>
      <c r="AA115" s="39"/>
      <c r="AB115" s="39"/>
      <c r="AC115" s="39"/>
      <c r="AD115" s="39"/>
      <c r="AE115" s="39"/>
      <c r="AT115" s="18" t="s">
        <v>183</v>
      </c>
      <c r="AU115" s="18" t="s">
        <v>83</v>
      </c>
    </row>
    <row r="116" spans="1:51" s="15" customFormat="1" ht="12">
      <c r="A116" s="15"/>
      <c r="B116" s="257"/>
      <c r="C116" s="258"/>
      <c r="D116" s="235" t="s">
        <v>189</v>
      </c>
      <c r="E116" s="259" t="s">
        <v>19</v>
      </c>
      <c r="F116" s="260" t="s">
        <v>790</v>
      </c>
      <c r="G116" s="258"/>
      <c r="H116" s="259" t="s">
        <v>19</v>
      </c>
      <c r="I116" s="261"/>
      <c r="J116" s="258"/>
      <c r="K116" s="258"/>
      <c r="L116" s="262"/>
      <c r="M116" s="263"/>
      <c r="N116" s="264"/>
      <c r="O116" s="264"/>
      <c r="P116" s="264"/>
      <c r="Q116" s="264"/>
      <c r="R116" s="264"/>
      <c r="S116" s="264"/>
      <c r="T116" s="265"/>
      <c r="U116" s="15"/>
      <c r="V116" s="15"/>
      <c r="W116" s="15"/>
      <c r="X116" s="15"/>
      <c r="Y116" s="15"/>
      <c r="Z116" s="15"/>
      <c r="AA116" s="15"/>
      <c r="AB116" s="15"/>
      <c r="AC116" s="15"/>
      <c r="AD116" s="15"/>
      <c r="AE116" s="15"/>
      <c r="AT116" s="266" t="s">
        <v>189</v>
      </c>
      <c r="AU116" s="266" t="s">
        <v>83</v>
      </c>
      <c r="AV116" s="15" t="s">
        <v>81</v>
      </c>
      <c r="AW116" s="15" t="s">
        <v>35</v>
      </c>
      <c r="AX116" s="15" t="s">
        <v>73</v>
      </c>
      <c r="AY116" s="266" t="s">
        <v>175</v>
      </c>
    </row>
    <row r="117" spans="1:51" s="13" customFormat="1" ht="12">
      <c r="A117" s="13"/>
      <c r="B117" s="233"/>
      <c r="C117" s="234"/>
      <c r="D117" s="235" t="s">
        <v>189</v>
      </c>
      <c r="E117" s="236" t="s">
        <v>19</v>
      </c>
      <c r="F117" s="237" t="s">
        <v>791</v>
      </c>
      <c r="G117" s="234"/>
      <c r="H117" s="238">
        <v>0.385</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189</v>
      </c>
      <c r="AU117" s="244" t="s">
        <v>83</v>
      </c>
      <c r="AV117" s="13" t="s">
        <v>83</v>
      </c>
      <c r="AW117" s="13" t="s">
        <v>35</v>
      </c>
      <c r="AX117" s="13" t="s">
        <v>73</v>
      </c>
      <c r="AY117" s="244" t="s">
        <v>175</v>
      </c>
    </row>
    <row r="118" spans="1:51" s="13" customFormat="1" ht="12">
      <c r="A118" s="13"/>
      <c r="B118" s="233"/>
      <c r="C118" s="234"/>
      <c r="D118" s="235" t="s">
        <v>189</v>
      </c>
      <c r="E118" s="236" t="s">
        <v>19</v>
      </c>
      <c r="F118" s="237" t="s">
        <v>792</v>
      </c>
      <c r="G118" s="234"/>
      <c r="H118" s="238">
        <v>2.119</v>
      </c>
      <c r="I118" s="239"/>
      <c r="J118" s="234"/>
      <c r="K118" s="234"/>
      <c r="L118" s="240"/>
      <c r="M118" s="241"/>
      <c r="N118" s="242"/>
      <c r="O118" s="242"/>
      <c r="P118" s="242"/>
      <c r="Q118" s="242"/>
      <c r="R118" s="242"/>
      <c r="S118" s="242"/>
      <c r="T118" s="243"/>
      <c r="U118" s="13"/>
      <c r="V118" s="13"/>
      <c r="W118" s="13"/>
      <c r="X118" s="13"/>
      <c r="Y118" s="13"/>
      <c r="Z118" s="13"/>
      <c r="AA118" s="13"/>
      <c r="AB118" s="13"/>
      <c r="AC118" s="13"/>
      <c r="AD118" s="13"/>
      <c r="AE118" s="13"/>
      <c r="AT118" s="244" t="s">
        <v>189</v>
      </c>
      <c r="AU118" s="244" t="s">
        <v>83</v>
      </c>
      <c r="AV118" s="13" t="s">
        <v>83</v>
      </c>
      <c r="AW118" s="13" t="s">
        <v>35</v>
      </c>
      <c r="AX118" s="13" t="s">
        <v>73</v>
      </c>
      <c r="AY118" s="244" t="s">
        <v>175</v>
      </c>
    </row>
    <row r="119" spans="1:51" s="14" customFormat="1" ht="12">
      <c r="A119" s="14"/>
      <c r="B119" s="245"/>
      <c r="C119" s="246"/>
      <c r="D119" s="235" t="s">
        <v>189</v>
      </c>
      <c r="E119" s="247" t="s">
        <v>19</v>
      </c>
      <c r="F119" s="248" t="s">
        <v>198</v>
      </c>
      <c r="G119" s="246"/>
      <c r="H119" s="249">
        <v>2.5040000000000004</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189</v>
      </c>
      <c r="AU119" s="255" t="s">
        <v>83</v>
      </c>
      <c r="AV119" s="14" t="s">
        <v>181</v>
      </c>
      <c r="AW119" s="14" t="s">
        <v>35</v>
      </c>
      <c r="AX119" s="14" t="s">
        <v>81</v>
      </c>
      <c r="AY119" s="255" t="s">
        <v>175</v>
      </c>
    </row>
    <row r="120" spans="1:65" s="2" customFormat="1" ht="62.7" customHeight="1">
      <c r="A120" s="39"/>
      <c r="B120" s="40"/>
      <c r="C120" s="214" t="s">
        <v>259</v>
      </c>
      <c r="D120" s="214" t="s">
        <v>177</v>
      </c>
      <c r="E120" s="215" t="s">
        <v>260</v>
      </c>
      <c r="F120" s="216" t="s">
        <v>261</v>
      </c>
      <c r="G120" s="217" t="s">
        <v>215</v>
      </c>
      <c r="H120" s="218">
        <v>4.5</v>
      </c>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793</v>
      </c>
    </row>
    <row r="121" spans="1:47" s="2" customFormat="1" ht="12">
      <c r="A121" s="39"/>
      <c r="B121" s="40"/>
      <c r="C121" s="41"/>
      <c r="D121" s="228" t="s">
        <v>183</v>
      </c>
      <c r="E121" s="41"/>
      <c r="F121" s="229" t="s">
        <v>263</v>
      </c>
      <c r="G121" s="41"/>
      <c r="H121" s="41"/>
      <c r="I121" s="230"/>
      <c r="J121" s="41"/>
      <c r="K121" s="41"/>
      <c r="L121" s="45"/>
      <c r="M121" s="231"/>
      <c r="N121" s="232"/>
      <c r="O121" s="85"/>
      <c r="P121" s="85"/>
      <c r="Q121" s="85"/>
      <c r="R121" s="85"/>
      <c r="S121" s="85"/>
      <c r="T121" s="86"/>
      <c r="U121" s="39"/>
      <c r="V121" s="39"/>
      <c r="W121" s="39"/>
      <c r="X121" s="39"/>
      <c r="Y121" s="39"/>
      <c r="Z121" s="39"/>
      <c r="AA121" s="39"/>
      <c r="AB121" s="39"/>
      <c r="AC121" s="39"/>
      <c r="AD121" s="39"/>
      <c r="AE121" s="39"/>
      <c r="AT121" s="18" t="s">
        <v>183</v>
      </c>
      <c r="AU121" s="18" t="s">
        <v>83</v>
      </c>
    </row>
    <row r="122" spans="1:51" s="15" customFormat="1" ht="12">
      <c r="A122" s="15"/>
      <c r="B122" s="257"/>
      <c r="C122" s="258"/>
      <c r="D122" s="235" t="s">
        <v>189</v>
      </c>
      <c r="E122" s="259" t="s">
        <v>19</v>
      </c>
      <c r="F122" s="260" t="s">
        <v>264</v>
      </c>
      <c r="G122" s="258"/>
      <c r="H122" s="259" t="s">
        <v>19</v>
      </c>
      <c r="I122" s="261"/>
      <c r="J122" s="258"/>
      <c r="K122" s="258"/>
      <c r="L122" s="262"/>
      <c r="M122" s="263"/>
      <c r="N122" s="264"/>
      <c r="O122" s="264"/>
      <c r="P122" s="264"/>
      <c r="Q122" s="264"/>
      <c r="R122" s="264"/>
      <c r="S122" s="264"/>
      <c r="T122" s="265"/>
      <c r="U122" s="15"/>
      <c r="V122" s="15"/>
      <c r="W122" s="15"/>
      <c r="X122" s="15"/>
      <c r="Y122" s="15"/>
      <c r="Z122" s="15"/>
      <c r="AA122" s="15"/>
      <c r="AB122" s="15"/>
      <c r="AC122" s="15"/>
      <c r="AD122" s="15"/>
      <c r="AE122" s="15"/>
      <c r="AT122" s="266" t="s">
        <v>189</v>
      </c>
      <c r="AU122" s="266" t="s">
        <v>83</v>
      </c>
      <c r="AV122" s="15" t="s">
        <v>81</v>
      </c>
      <c r="AW122" s="15" t="s">
        <v>35</v>
      </c>
      <c r="AX122" s="15" t="s">
        <v>73</v>
      </c>
      <c r="AY122" s="266" t="s">
        <v>175</v>
      </c>
    </row>
    <row r="123" spans="1:51" s="13" customFormat="1" ht="12">
      <c r="A123" s="13"/>
      <c r="B123" s="233"/>
      <c r="C123" s="234"/>
      <c r="D123" s="235" t="s">
        <v>189</v>
      </c>
      <c r="E123" s="236" t="s">
        <v>19</v>
      </c>
      <c r="F123" s="237" t="s">
        <v>794</v>
      </c>
      <c r="G123" s="234"/>
      <c r="H123" s="238">
        <v>4.489</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73</v>
      </c>
      <c r="AY123" s="244" t="s">
        <v>175</v>
      </c>
    </row>
    <row r="124" spans="1:51" s="13" customFormat="1" ht="12">
      <c r="A124" s="13"/>
      <c r="B124" s="233"/>
      <c r="C124" s="234"/>
      <c r="D124" s="235" t="s">
        <v>189</v>
      </c>
      <c r="E124" s="236" t="s">
        <v>19</v>
      </c>
      <c r="F124" s="237" t="s">
        <v>795</v>
      </c>
      <c r="G124" s="234"/>
      <c r="H124" s="238">
        <v>4.5</v>
      </c>
      <c r="I124" s="239"/>
      <c r="J124" s="234"/>
      <c r="K124" s="234"/>
      <c r="L124" s="240"/>
      <c r="M124" s="241"/>
      <c r="N124" s="242"/>
      <c r="O124" s="242"/>
      <c r="P124" s="242"/>
      <c r="Q124" s="242"/>
      <c r="R124" s="242"/>
      <c r="S124" s="242"/>
      <c r="T124" s="243"/>
      <c r="U124" s="13"/>
      <c r="V124" s="13"/>
      <c r="W124" s="13"/>
      <c r="X124" s="13"/>
      <c r="Y124" s="13"/>
      <c r="Z124" s="13"/>
      <c r="AA124" s="13"/>
      <c r="AB124" s="13"/>
      <c r="AC124" s="13"/>
      <c r="AD124" s="13"/>
      <c r="AE124" s="13"/>
      <c r="AT124" s="244" t="s">
        <v>189</v>
      </c>
      <c r="AU124" s="244" t="s">
        <v>83</v>
      </c>
      <c r="AV124" s="13" t="s">
        <v>83</v>
      </c>
      <c r="AW124" s="13" t="s">
        <v>35</v>
      </c>
      <c r="AX124" s="13" t="s">
        <v>81</v>
      </c>
      <c r="AY124" s="244" t="s">
        <v>175</v>
      </c>
    </row>
    <row r="125" spans="1:65" s="2" customFormat="1" ht="37.8" customHeight="1">
      <c r="A125" s="39"/>
      <c r="B125" s="40"/>
      <c r="C125" s="214" t="s">
        <v>266</v>
      </c>
      <c r="D125" s="214" t="s">
        <v>177</v>
      </c>
      <c r="E125" s="215" t="s">
        <v>267</v>
      </c>
      <c r="F125" s="216" t="s">
        <v>268</v>
      </c>
      <c r="G125" s="217" t="s">
        <v>215</v>
      </c>
      <c r="H125" s="218">
        <v>435</v>
      </c>
      <c r="I125" s="219"/>
      <c r="J125" s="220">
        <f>ROUND(I125*H125,2)</f>
        <v>0</v>
      </c>
      <c r="K125" s="221"/>
      <c r="L125" s="45"/>
      <c r="M125" s="222" t="s">
        <v>19</v>
      </c>
      <c r="N125" s="223" t="s">
        <v>44</v>
      </c>
      <c r="O125" s="85"/>
      <c r="P125" s="224">
        <f>O125*H125</f>
        <v>0</v>
      </c>
      <c r="Q125" s="224">
        <v>0</v>
      </c>
      <c r="R125" s="224">
        <f>Q125*H125</f>
        <v>0</v>
      </c>
      <c r="S125" s="224">
        <v>0</v>
      </c>
      <c r="T125" s="225">
        <f>S125*H125</f>
        <v>0</v>
      </c>
      <c r="U125" s="39"/>
      <c r="V125" s="39"/>
      <c r="W125" s="39"/>
      <c r="X125" s="39"/>
      <c r="Y125" s="39"/>
      <c r="Z125" s="39"/>
      <c r="AA125" s="39"/>
      <c r="AB125" s="39"/>
      <c r="AC125" s="39"/>
      <c r="AD125" s="39"/>
      <c r="AE125" s="39"/>
      <c r="AR125" s="226" t="s">
        <v>181</v>
      </c>
      <c r="AT125" s="226" t="s">
        <v>177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796</v>
      </c>
    </row>
    <row r="126" spans="1:47" s="2" customFormat="1" ht="12">
      <c r="A126" s="39"/>
      <c r="B126" s="40"/>
      <c r="C126" s="41"/>
      <c r="D126" s="228" t="s">
        <v>183</v>
      </c>
      <c r="E126" s="41"/>
      <c r="F126" s="229" t="s">
        <v>270</v>
      </c>
      <c r="G126" s="41"/>
      <c r="H126" s="41"/>
      <c r="I126" s="230"/>
      <c r="J126" s="41"/>
      <c r="K126" s="41"/>
      <c r="L126" s="45"/>
      <c r="M126" s="231"/>
      <c r="N126" s="232"/>
      <c r="O126" s="85"/>
      <c r="P126" s="85"/>
      <c r="Q126" s="85"/>
      <c r="R126" s="85"/>
      <c r="S126" s="85"/>
      <c r="T126" s="86"/>
      <c r="U126" s="39"/>
      <c r="V126" s="39"/>
      <c r="W126" s="39"/>
      <c r="X126" s="39"/>
      <c r="Y126" s="39"/>
      <c r="Z126" s="39"/>
      <c r="AA126" s="39"/>
      <c r="AB126" s="39"/>
      <c r="AC126" s="39"/>
      <c r="AD126" s="39"/>
      <c r="AE126" s="39"/>
      <c r="AT126" s="18" t="s">
        <v>183</v>
      </c>
      <c r="AU126" s="18" t="s">
        <v>83</v>
      </c>
    </row>
    <row r="127" spans="1:51" s="13" customFormat="1" ht="12">
      <c r="A127" s="13"/>
      <c r="B127" s="233"/>
      <c r="C127" s="234"/>
      <c r="D127" s="235" t="s">
        <v>189</v>
      </c>
      <c r="E127" s="236" t="s">
        <v>19</v>
      </c>
      <c r="F127" s="237" t="s">
        <v>797</v>
      </c>
      <c r="G127" s="234"/>
      <c r="H127" s="238">
        <v>435</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189</v>
      </c>
      <c r="AU127" s="244" t="s">
        <v>83</v>
      </c>
      <c r="AV127" s="13" t="s">
        <v>83</v>
      </c>
      <c r="AW127" s="13" t="s">
        <v>35</v>
      </c>
      <c r="AX127" s="13" t="s">
        <v>81</v>
      </c>
      <c r="AY127" s="244" t="s">
        <v>175</v>
      </c>
    </row>
    <row r="128" spans="1:65" s="2" customFormat="1" ht="44.25" customHeight="1">
      <c r="A128" s="39"/>
      <c r="B128" s="40"/>
      <c r="C128" s="214" t="s">
        <v>272</v>
      </c>
      <c r="D128" s="214" t="s">
        <v>177</v>
      </c>
      <c r="E128" s="215" t="s">
        <v>279</v>
      </c>
      <c r="F128" s="216" t="s">
        <v>280</v>
      </c>
      <c r="G128" s="217" t="s">
        <v>281</v>
      </c>
      <c r="H128" s="218">
        <v>26.1</v>
      </c>
      <c r="I128" s="219"/>
      <c r="J128" s="220">
        <f>ROUND(I128*H128,2)</f>
        <v>0</v>
      </c>
      <c r="K128" s="221"/>
      <c r="L128" s="45"/>
      <c r="M128" s="222" t="s">
        <v>19</v>
      </c>
      <c r="N128" s="223" t="s">
        <v>44</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798</v>
      </c>
    </row>
    <row r="129" spans="1:47" s="2" customFormat="1" ht="12">
      <c r="A129" s="39"/>
      <c r="B129" s="40"/>
      <c r="C129" s="41"/>
      <c r="D129" s="228" t="s">
        <v>183</v>
      </c>
      <c r="E129" s="41"/>
      <c r="F129" s="229" t="s">
        <v>283</v>
      </c>
      <c r="G129" s="41"/>
      <c r="H129" s="41"/>
      <c r="I129" s="230"/>
      <c r="J129" s="41"/>
      <c r="K129" s="41"/>
      <c r="L129" s="45"/>
      <c r="M129" s="231"/>
      <c r="N129" s="232"/>
      <c r="O129" s="85"/>
      <c r="P129" s="85"/>
      <c r="Q129" s="85"/>
      <c r="R129" s="85"/>
      <c r="S129" s="85"/>
      <c r="T129" s="86"/>
      <c r="U129" s="39"/>
      <c r="V129" s="39"/>
      <c r="W129" s="39"/>
      <c r="X129" s="39"/>
      <c r="Y129" s="39"/>
      <c r="Z129" s="39"/>
      <c r="AA129" s="39"/>
      <c r="AB129" s="39"/>
      <c r="AC129" s="39"/>
      <c r="AD129" s="39"/>
      <c r="AE129" s="39"/>
      <c r="AT129" s="18" t="s">
        <v>183</v>
      </c>
      <c r="AU129" s="18" t="s">
        <v>83</v>
      </c>
    </row>
    <row r="130" spans="1:51" s="13" customFormat="1" ht="12">
      <c r="A130" s="13"/>
      <c r="B130" s="233"/>
      <c r="C130" s="234"/>
      <c r="D130" s="235" t="s">
        <v>189</v>
      </c>
      <c r="E130" s="236" t="s">
        <v>19</v>
      </c>
      <c r="F130" s="237" t="s">
        <v>799</v>
      </c>
      <c r="G130" s="234"/>
      <c r="H130" s="238">
        <v>26.1</v>
      </c>
      <c r="I130" s="239"/>
      <c r="J130" s="234"/>
      <c r="K130" s="234"/>
      <c r="L130" s="240"/>
      <c r="M130" s="241"/>
      <c r="N130" s="242"/>
      <c r="O130" s="242"/>
      <c r="P130" s="242"/>
      <c r="Q130" s="242"/>
      <c r="R130" s="242"/>
      <c r="S130" s="242"/>
      <c r="T130" s="243"/>
      <c r="U130" s="13"/>
      <c r="V130" s="13"/>
      <c r="W130" s="13"/>
      <c r="X130" s="13"/>
      <c r="Y130" s="13"/>
      <c r="Z130" s="13"/>
      <c r="AA130" s="13"/>
      <c r="AB130" s="13"/>
      <c r="AC130" s="13"/>
      <c r="AD130" s="13"/>
      <c r="AE130" s="13"/>
      <c r="AT130" s="244" t="s">
        <v>189</v>
      </c>
      <c r="AU130" s="244" t="s">
        <v>83</v>
      </c>
      <c r="AV130" s="13" t="s">
        <v>83</v>
      </c>
      <c r="AW130" s="13" t="s">
        <v>35</v>
      </c>
      <c r="AX130" s="13" t="s">
        <v>81</v>
      </c>
      <c r="AY130" s="244" t="s">
        <v>175</v>
      </c>
    </row>
    <row r="131" spans="1:65" s="2" customFormat="1" ht="37.8" customHeight="1">
      <c r="A131" s="39"/>
      <c r="B131" s="40"/>
      <c r="C131" s="214" t="s">
        <v>278</v>
      </c>
      <c r="D131" s="214" t="s">
        <v>177</v>
      </c>
      <c r="E131" s="215" t="s">
        <v>286</v>
      </c>
      <c r="F131" s="216" t="s">
        <v>287</v>
      </c>
      <c r="G131" s="217" t="s">
        <v>215</v>
      </c>
      <c r="H131" s="218">
        <v>14.5</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800</v>
      </c>
    </row>
    <row r="132" spans="1:47" s="2" customFormat="1" ht="12">
      <c r="A132" s="39"/>
      <c r="B132" s="40"/>
      <c r="C132" s="41"/>
      <c r="D132" s="228" t="s">
        <v>183</v>
      </c>
      <c r="E132" s="41"/>
      <c r="F132" s="229" t="s">
        <v>289</v>
      </c>
      <c r="G132" s="41"/>
      <c r="H132" s="41"/>
      <c r="I132" s="230"/>
      <c r="J132" s="41"/>
      <c r="K132" s="41"/>
      <c r="L132" s="45"/>
      <c r="M132" s="231"/>
      <c r="N132" s="232"/>
      <c r="O132" s="85"/>
      <c r="P132" s="85"/>
      <c r="Q132" s="85"/>
      <c r="R132" s="85"/>
      <c r="S132" s="85"/>
      <c r="T132" s="86"/>
      <c r="U132" s="39"/>
      <c r="V132" s="39"/>
      <c r="W132" s="39"/>
      <c r="X132" s="39"/>
      <c r="Y132" s="39"/>
      <c r="Z132" s="39"/>
      <c r="AA132" s="39"/>
      <c r="AB132" s="39"/>
      <c r="AC132" s="39"/>
      <c r="AD132" s="39"/>
      <c r="AE132" s="39"/>
      <c r="AT132" s="18" t="s">
        <v>183</v>
      </c>
      <c r="AU132" s="18" t="s">
        <v>83</v>
      </c>
    </row>
    <row r="133" spans="1:65" s="2" customFormat="1" ht="55.5" customHeight="1">
      <c r="A133" s="39"/>
      <c r="B133" s="40"/>
      <c r="C133" s="214" t="s">
        <v>285</v>
      </c>
      <c r="D133" s="214" t="s">
        <v>177</v>
      </c>
      <c r="E133" s="215" t="s">
        <v>290</v>
      </c>
      <c r="F133" s="216" t="s">
        <v>291</v>
      </c>
      <c r="G133" s="217" t="s">
        <v>215</v>
      </c>
      <c r="H133" s="218">
        <v>20.3</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801</v>
      </c>
    </row>
    <row r="134" spans="1:47" s="2" customFormat="1" ht="12">
      <c r="A134" s="39"/>
      <c r="B134" s="40"/>
      <c r="C134" s="41"/>
      <c r="D134" s="228" t="s">
        <v>183</v>
      </c>
      <c r="E134" s="41"/>
      <c r="F134" s="229" t="s">
        <v>293</v>
      </c>
      <c r="G134" s="41"/>
      <c r="H134" s="41"/>
      <c r="I134" s="230"/>
      <c r="J134" s="41"/>
      <c r="K134" s="41"/>
      <c r="L134" s="45"/>
      <c r="M134" s="231"/>
      <c r="N134" s="232"/>
      <c r="O134" s="85"/>
      <c r="P134" s="85"/>
      <c r="Q134" s="85"/>
      <c r="R134" s="85"/>
      <c r="S134" s="85"/>
      <c r="T134" s="86"/>
      <c r="U134" s="39"/>
      <c r="V134" s="39"/>
      <c r="W134" s="39"/>
      <c r="X134" s="39"/>
      <c r="Y134" s="39"/>
      <c r="Z134" s="39"/>
      <c r="AA134" s="39"/>
      <c r="AB134" s="39"/>
      <c r="AC134" s="39"/>
      <c r="AD134" s="39"/>
      <c r="AE134" s="39"/>
      <c r="AT134" s="18" t="s">
        <v>183</v>
      </c>
      <c r="AU134" s="18" t="s">
        <v>83</v>
      </c>
    </row>
    <row r="135" spans="1:51" s="15" customFormat="1" ht="12">
      <c r="A135" s="15"/>
      <c r="B135" s="257"/>
      <c r="C135" s="258"/>
      <c r="D135" s="235" t="s">
        <v>189</v>
      </c>
      <c r="E135" s="259" t="s">
        <v>19</v>
      </c>
      <c r="F135" s="260" t="s">
        <v>802</v>
      </c>
      <c r="G135" s="258"/>
      <c r="H135" s="259" t="s">
        <v>19</v>
      </c>
      <c r="I135" s="261"/>
      <c r="J135" s="258"/>
      <c r="K135" s="258"/>
      <c r="L135" s="262"/>
      <c r="M135" s="263"/>
      <c r="N135" s="264"/>
      <c r="O135" s="264"/>
      <c r="P135" s="264"/>
      <c r="Q135" s="264"/>
      <c r="R135" s="264"/>
      <c r="S135" s="264"/>
      <c r="T135" s="265"/>
      <c r="U135" s="15"/>
      <c r="V135" s="15"/>
      <c r="W135" s="15"/>
      <c r="X135" s="15"/>
      <c r="Y135" s="15"/>
      <c r="Z135" s="15"/>
      <c r="AA135" s="15"/>
      <c r="AB135" s="15"/>
      <c r="AC135" s="15"/>
      <c r="AD135" s="15"/>
      <c r="AE135" s="15"/>
      <c r="AT135" s="266" t="s">
        <v>189</v>
      </c>
      <c r="AU135" s="266" t="s">
        <v>83</v>
      </c>
      <c r="AV135" s="15" t="s">
        <v>81</v>
      </c>
      <c r="AW135" s="15" t="s">
        <v>35</v>
      </c>
      <c r="AX135" s="15" t="s">
        <v>73</v>
      </c>
      <c r="AY135" s="266" t="s">
        <v>175</v>
      </c>
    </row>
    <row r="136" spans="1:51" s="13" customFormat="1" ht="12">
      <c r="A136" s="13"/>
      <c r="B136" s="233"/>
      <c r="C136" s="234"/>
      <c r="D136" s="235" t="s">
        <v>189</v>
      </c>
      <c r="E136" s="236" t="s">
        <v>19</v>
      </c>
      <c r="F136" s="237" t="s">
        <v>803</v>
      </c>
      <c r="G136" s="234"/>
      <c r="H136" s="238">
        <v>34.8</v>
      </c>
      <c r="I136" s="239"/>
      <c r="J136" s="234"/>
      <c r="K136" s="234"/>
      <c r="L136" s="240"/>
      <c r="M136" s="241"/>
      <c r="N136" s="242"/>
      <c r="O136" s="242"/>
      <c r="P136" s="242"/>
      <c r="Q136" s="242"/>
      <c r="R136" s="242"/>
      <c r="S136" s="242"/>
      <c r="T136" s="243"/>
      <c r="U136" s="13"/>
      <c r="V136" s="13"/>
      <c r="W136" s="13"/>
      <c r="X136" s="13"/>
      <c r="Y136" s="13"/>
      <c r="Z136" s="13"/>
      <c r="AA136" s="13"/>
      <c r="AB136" s="13"/>
      <c r="AC136" s="13"/>
      <c r="AD136" s="13"/>
      <c r="AE136" s="13"/>
      <c r="AT136" s="244" t="s">
        <v>189</v>
      </c>
      <c r="AU136" s="244" t="s">
        <v>83</v>
      </c>
      <c r="AV136" s="13" t="s">
        <v>83</v>
      </c>
      <c r="AW136" s="13" t="s">
        <v>35</v>
      </c>
      <c r="AX136" s="13" t="s">
        <v>73</v>
      </c>
      <c r="AY136" s="244" t="s">
        <v>175</v>
      </c>
    </row>
    <row r="137" spans="1:51" s="13" customFormat="1" ht="12">
      <c r="A137" s="13"/>
      <c r="B137" s="233"/>
      <c r="C137" s="234"/>
      <c r="D137" s="235" t="s">
        <v>189</v>
      </c>
      <c r="E137" s="236" t="s">
        <v>19</v>
      </c>
      <c r="F137" s="237" t="s">
        <v>804</v>
      </c>
      <c r="G137" s="234"/>
      <c r="H137" s="238">
        <v>-1.984</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73</v>
      </c>
      <c r="AY137" s="244" t="s">
        <v>175</v>
      </c>
    </row>
    <row r="138" spans="1:51" s="13" customFormat="1" ht="12">
      <c r="A138" s="13"/>
      <c r="B138" s="233"/>
      <c r="C138" s="234"/>
      <c r="D138" s="235" t="s">
        <v>189</v>
      </c>
      <c r="E138" s="236" t="s">
        <v>19</v>
      </c>
      <c r="F138" s="237" t="s">
        <v>805</v>
      </c>
      <c r="G138" s="234"/>
      <c r="H138" s="238">
        <v>-1.305</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189</v>
      </c>
      <c r="AU138" s="244" t="s">
        <v>83</v>
      </c>
      <c r="AV138" s="13" t="s">
        <v>83</v>
      </c>
      <c r="AW138" s="13" t="s">
        <v>35</v>
      </c>
      <c r="AX138" s="13" t="s">
        <v>73</v>
      </c>
      <c r="AY138" s="244" t="s">
        <v>175</v>
      </c>
    </row>
    <row r="139" spans="1:51" s="13" customFormat="1" ht="12">
      <c r="A139" s="13"/>
      <c r="B139" s="233"/>
      <c r="C139" s="234"/>
      <c r="D139" s="235" t="s">
        <v>189</v>
      </c>
      <c r="E139" s="236" t="s">
        <v>19</v>
      </c>
      <c r="F139" s="237" t="s">
        <v>806</v>
      </c>
      <c r="G139" s="234"/>
      <c r="H139" s="238">
        <v>-11.031</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189</v>
      </c>
      <c r="AU139" s="244" t="s">
        <v>83</v>
      </c>
      <c r="AV139" s="13" t="s">
        <v>83</v>
      </c>
      <c r="AW139" s="13" t="s">
        <v>35</v>
      </c>
      <c r="AX139" s="13" t="s">
        <v>73</v>
      </c>
      <c r="AY139" s="244" t="s">
        <v>175</v>
      </c>
    </row>
    <row r="140" spans="1:51" s="13" customFormat="1" ht="12">
      <c r="A140" s="13"/>
      <c r="B140" s="233"/>
      <c r="C140" s="234"/>
      <c r="D140" s="235" t="s">
        <v>189</v>
      </c>
      <c r="E140" s="236" t="s">
        <v>19</v>
      </c>
      <c r="F140" s="237" t="s">
        <v>807</v>
      </c>
      <c r="G140" s="234"/>
      <c r="H140" s="238">
        <v>-1.047</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35</v>
      </c>
      <c r="AX140" s="13" t="s">
        <v>73</v>
      </c>
      <c r="AY140" s="244" t="s">
        <v>175</v>
      </c>
    </row>
    <row r="141" spans="1:51" s="15" customFormat="1" ht="12">
      <c r="A141" s="15"/>
      <c r="B141" s="257"/>
      <c r="C141" s="258"/>
      <c r="D141" s="235" t="s">
        <v>189</v>
      </c>
      <c r="E141" s="259" t="s">
        <v>19</v>
      </c>
      <c r="F141" s="260" t="s">
        <v>808</v>
      </c>
      <c r="G141" s="258"/>
      <c r="H141" s="259" t="s">
        <v>19</v>
      </c>
      <c r="I141" s="261"/>
      <c r="J141" s="258"/>
      <c r="K141" s="258"/>
      <c r="L141" s="262"/>
      <c r="M141" s="263"/>
      <c r="N141" s="264"/>
      <c r="O141" s="264"/>
      <c r="P141" s="264"/>
      <c r="Q141" s="264"/>
      <c r="R141" s="264"/>
      <c r="S141" s="264"/>
      <c r="T141" s="265"/>
      <c r="U141" s="15"/>
      <c r="V141" s="15"/>
      <c r="W141" s="15"/>
      <c r="X141" s="15"/>
      <c r="Y141" s="15"/>
      <c r="Z141" s="15"/>
      <c r="AA141" s="15"/>
      <c r="AB141" s="15"/>
      <c r="AC141" s="15"/>
      <c r="AD141" s="15"/>
      <c r="AE141" s="15"/>
      <c r="AT141" s="266" t="s">
        <v>189</v>
      </c>
      <c r="AU141" s="266" t="s">
        <v>83</v>
      </c>
      <c r="AV141" s="15" t="s">
        <v>81</v>
      </c>
      <c r="AW141" s="15" t="s">
        <v>35</v>
      </c>
      <c r="AX141" s="15" t="s">
        <v>73</v>
      </c>
      <c r="AY141" s="266" t="s">
        <v>175</v>
      </c>
    </row>
    <row r="142" spans="1:51" s="13" customFormat="1" ht="12">
      <c r="A142" s="13"/>
      <c r="B142" s="233"/>
      <c r="C142" s="234"/>
      <c r="D142" s="235" t="s">
        <v>189</v>
      </c>
      <c r="E142" s="236" t="s">
        <v>19</v>
      </c>
      <c r="F142" s="237" t="s">
        <v>809</v>
      </c>
      <c r="G142" s="234"/>
      <c r="H142" s="238">
        <v>0.804</v>
      </c>
      <c r="I142" s="239"/>
      <c r="J142" s="234"/>
      <c r="K142" s="234"/>
      <c r="L142" s="240"/>
      <c r="M142" s="241"/>
      <c r="N142" s="242"/>
      <c r="O142" s="242"/>
      <c r="P142" s="242"/>
      <c r="Q142" s="242"/>
      <c r="R142" s="242"/>
      <c r="S142" s="242"/>
      <c r="T142" s="243"/>
      <c r="U142" s="13"/>
      <c r="V142" s="13"/>
      <c r="W142" s="13"/>
      <c r="X142" s="13"/>
      <c r="Y142" s="13"/>
      <c r="Z142" s="13"/>
      <c r="AA142" s="13"/>
      <c r="AB142" s="13"/>
      <c r="AC142" s="13"/>
      <c r="AD142" s="13"/>
      <c r="AE142" s="13"/>
      <c r="AT142" s="244" t="s">
        <v>189</v>
      </c>
      <c r="AU142" s="244" t="s">
        <v>83</v>
      </c>
      <c r="AV142" s="13" t="s">
        <v>83</v>
      </c>
      <c r="AW142" s="13" t="s">
        <v>35</v>
      </c>
      <c r="AX142" s="13" t="s">
        <v>73</v>
      </c>
      <c r="AY142" s="244" t="s">
        <v>175</v>
      </c>
    </row>
    <row r="143" spans="1:51" s="14" customFormat="1" ht="12">
      <c r="A143" s="14"/>
      <c r="B143" s="245"/>
      <c r="C143" s="246"/>
      <c r="D143" s="235" t="s">
        <v>189</v>
      </c>
      <c r="E143" s="247" t="s">
        <v>19</v>
      </c>
      <c r="F143" s="248" t="s">
        <v>198</v>
      </c>
      <c r="G143" s="246"/>
      <c r="H143" s="249">
        <v>20.236999999999995</v>
      </c>
      <c r="I143" s="250"/>
      <c r="J143" s="246"/>
      <c r="K143" s="246"/>
      <c r="L143" s="251"/>
      <c r="M143" s="252"/>
      <c r="N143" s="253"/>
      <c r="O143" s="253"/>
      <c r="P143" s="253"/>
      <c r="Q143" s="253"/>
      <c r="R143" s="253"/>
      <c r="S143" s="253"/>
      <c r="T143" s="254"/>
      <c r="U143" s="14"/>
      <c r="V143" s="14"/>
      <c r="W143" s="14"/>
      <c r="X143" s="14"/>
      <c r="Y143" s="14"/>
      <c r="Z143" s="14"/>
      <c r="AA143" s="14"/>
      <c r="AB143" s="14"/>
      <c r="AC143" s="14"/>
      <c r="AD143" s="14"/>
      <c r="AE143" s="14"/>
      <c r="AT143" s="255" t="s">
        <v>189</v>
      </c>
      <c r="AU143" s="255" t="s">
        <v>83</v>
      </c>
      <c r="AV143" s="14" t="s">
        <v>181</v>
      </c>
      <c r="AW143" s="14" t="s">
        <v>35</v>
      </c>
      <c r="AX143" s="14" t="s">
        <v>73</v>
      </c>
      <c r="AY143" s="255" t="s">
        <v>175</v>
      </c>
    </row>
    <row r="144" spans="1:51" s="13" customFormat="1" ht="12">
      <c r="A144" s="13"/>
      <c r="B144" s="233"/>
      <c r="C144" s="234"/>
      <c r="D144" s="235" t="s">
        <v>189</v>
      </c>
      <c r="E144" s="236" t="s">
        <v>19</v>
      </c>
      <c r="F144" s="237" t="s">
        <v>810</v>
      </c>
      <c r="G144" s="234"/>
      <c r="H144" s="238">
        <v>20.3</v>
      </c>
      <c r="I144" s="239"/>
      <c r="J144" s="234"/>
      <c r="K144" s="234"/>
      <c r="L144" s="240"/>
      <c r="M144" s="241"/>
      <c r="N144" s="242"/>
      <c r="O144" s="242"/>
      <c r="P144" s="242"/>
      <c r="Q144" s="242"/>
      <c r="R144" s="242"/>
      <c r="S144" s="242"/>
      <c r="T144" s="243"/>
      <c r="U144" s="13"/>
      <c r="V144" s="13"/>
      <c r="W144" s="13"/>
      <c r="X144" s="13"/>
      <c r="Y144" s="13"/>
      <c r="Z144" s="13"/>
      <c r="AA144" s="13"/>
      <c r="AB144" s="13"/>
      <c r="AC144" s="13"/>
      <c r="AD144" s="13"/>
      <c r="AE144" s="13"/>
      <c r="AT144" s="244" t="s">
        <v>189</v>
      </c>
      <c r="AU144" s="244" t="s">
        <v>83</v>
      </c>
      <c r="AV144" s="13" t="s">
        <v>83</v>
      </c>
      <c r="AW144" s="13" t="s">
        <v>35</v>
      </c>
      <c r="AX144" s="13" t="s">
        <v>81</v>
      </c>
      <c r="AY144" s="244" t="s">
        <v>175</v>
      </c>
    </row>
    <row r="145" spans="1:65" s="2" customFormat="1" ht="66.75" customHeight="1">
      <c r="A145" s="39"/>
      <c r="B145" s="40"/>
      <c r="C145" s="214" t="s">
        <v>8</v>
      </c>
      <c r="D145" s="214" t="s">
        <v>177</v>
      </c>
      <c r="E145" s="215" t="s">
        <v>811</v>
      </c>
      <c r="F145" s="216" t="s">
        <v>812</v>
      </c>
      <c r="G145" s="217" t="s">
        <v>215</v>
      </c>
      <c r="H145" s="218">
        <v>0.385</v>
      </c>
      <c r="I145" s="219"/>
      <c r="J145" s="220">
        <f>ROUND(I145*H145,2)</f>
        <v>0</v>
      </c>
      <c r="K145" s="221"/>
      <c r="L145" s="45"/>
      <c r="M145" s="222" t="s">
        <v>19</v>
      </c>
      <c r="N145" s="223" t="s">
        <v>44</v>
      </c>
      <c r="O145" s="85"/>
      <c r="P145" s="224">
        <f>O145*H145</f>
        <v>0</v>
      </c>
      <c r="Q145" s="224">
        <v>0</v>
      </c>
      <c r="R145" s="224">
        <f>Q145*H145</f>
        <v>0</v>
      </c>
      <c r="S145" s="224">
        <v>0</v>
      </c>
      <c r="T145" s="225">
        <f>S145*H145</f>
        <v>0</v>
      </c>
      <c r="U145" s="39"/>
      <c r="V145" s="39"/>
      <c r="W145" s="39"/>
      <c r="X145" s="39"/>
      <c r="Y145" s="39"/>
      <c r="Z145" s="39"/>
      <c r="AA145" s="39"/>
      <c r="AB145" s="39"/>
      <c r="AC145" s="39"/>
      <c r="AD145" s="39"/>
      <c r="AE145" s="39"/>
      <c r="AR145" s="226" t="s">
        <v>181</v>
      </c>
      <c r="AT145" s="226" t="s">
        <v>177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813</v>
      </c>
    </row>
    <row r="146" spans="1:47" s="2" customFormat="1" ht="12">
      <c r="A146" s="39"/>
      <c r="B146" s="40"/>
      <c r="C146" s="41"/>
      <c r="D146" s="228" t="s">
        <v>183</v>
      </c>
      <c r="E146" s="41"/>
      <c r="F146" s="229" t="s">
        <v>814</v>
      </c>
      <c r="G146" s="41"/>
      <c r="H146" s="41"/>
      <c r="I146" s="230"/>
      <c r="J146" s="41"/>
      <c r="K146" s="41"/>
      <c r="L146" s="45"/>
      <c r="M146" s="231"/>
      <c r="N146" s="232"/>
      <c r="O146" s="85"/>
      <c r="P146" s="85"/>
      <c r="Q146" s="85"/>
      <c r="R146" s="85"/>
      <c r="S146" s="85"/>
      <c r="T146" s="86"/>
      <c r="U146" s="39"/>
      <c r="V146" s="39"/>
      <c r="W146" s="39"/>
      <c r="X146" s="39"/>
      <c r="Y146" s="39"/>
      <c r="Z146" s="39"/>
      <c r="AA146" s="39"/>
      <c r="AB146" s="39"/>
      <c r="AC146" s="39"/>
      <c r="AD146" s="39"/>
      <c r="AE146" s="39"/>
      <c r="AT146" s="18" t="s">
        <v>183</v>
      </c>
      <c r="AU146" s="18" t="s">
        <v>83</v>
      </c>
    </row>
    <row r="147" spans="1:51" s="15" customFormat="1" ht="12">
      <c r="A147" s="15"/>
      <c r="B147" s="257"/>
      <c r="C147" s="258"/>
      <c r="D147" s="235" t="s">
        <v>189</v>
      </c>
      <c r="E147" s="259" t="s">
        <v>19</v>
      </c>
      <c r="F147" s="260" t="s">
        <v>815</v>
      </c>
      <c r="G147" s="258"/>
      <c r="H147" s="259" t="s">
        <v>19</v>
      </c>
      <c r="I147" s="261"/>
      <c r="J147" s="258"/>
      <c r="K147" s="258"/>
      <c r="L147" s="262"/>
      <c r="M147" s="263"/>
      <c r="N147" s="264"/>
      <c r="O147" s="264"/>
      <c r="P147" s="264"/>
      <c r="Q147" s="264"/>
      <c r="R147" s="264"/>
      <c r="S147" s="264"/>
      <c r="T147" s="265"/>
      <c r="U147" s="15"/>
      <c r="V147" s="15"/>
      <c r="W147" s="15"/>
      <c r="X147" s="15"/>
      <c r="Y147" s="15"/>
      <c r="Z147" s="15"/>
      <c r="AA147" s="15"/>
      <c r="AB147" s="15"/>
      <c r="AC147" s="15"/>
      <c r="AD147" s="15"/>
      <c r="AE147" s="15"/>
      <c r="AT147" s="266" t="s">
        <v>189</v>
      </c>
      <c r="AU147" s="266" t="s">
        <v>83</v>
      </c>
      <c r="AV147" s="15" t="s">
        <v>81</v>
      </c>
      <c r="AW147" s="15" t="s">
        <v>35</v>
      </c>
      <c r="AX147" s="15" t="s">
        <v>73</v>
      </c>
      <c r="AY147" s="266" t="s">
        <v>175</v>
      </c>
    </row>
    <row r="148" spans="1:51" s="13" customFormat="1" ht="12">
      <c r="A148" s="13"/>
      <c r="B148" s="233"/>
      <c r="C148" s="234"/>
      <c r="D148" s="235" t="s">
        <v>189</v>
      </c>
      <c r="E148" s="236" t="s">
        <v>19</v>
      </c>
      <c r="F148" s="237" t="s">
        <v>816</v>
      </c>
      <c r="G148" s="234"/>
      <c r="H148" s="238">
        <v>0.385</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189</v>
      </c>
      <c r="AU148" s="244" t="s">
        <v>83</v>
      </c>
      <c r="AV148" s="13" t="s">
        <v>83</v>
      </c>
      <c r="AW148" s="13" t="s">
        <v>35</v>
      </c>
      <c r="AX148" s="13" t="s">
        <v>81</v>
      </c>
      <c r="AY148" s="244" t="s">
        <v>175</v>
      </c>
    </row>
    <row r="149" spans="1:65" s="2" customFormat="1" ht="16.5" customHeight="1">
      <c r="A149" s="39"/>
      <c r="B149" s="40"/>
      <c r="C149" s="267" t="s">
        <v>296</v>
      </c>
      <c r="D149" s="267" t="s">
        <v>307</v>
      </c>
      <c r="E149" s="268" t="s">
        <v>817</v>
      </c>
      <c r="F149" s="269" t="s">
        <v>818</v>
      </c>
      <c r="G149" s="270" t="s">
        <v>281</v>
      </c>
      <c r="H149" s="271">
        <v>0.77</v>
      </c>
      <c r="I149" s="272"/>
      <c r="J149" s="273">
        <f>ROUND(I149*H149,2)</f>
        <v>0</v>
      </c>
      <c r="K149" s="274"/>
      <c r="L149" s="275"/>
      <c r="M149" s="276" t="s">
        <v>19</v>
      </c>
      <c r="N149" s="277" t="s">
        <v>44</v>
      </c>
      <c r="O149" s="85"/>
      <c r="P149" s="224">
        <f>O149*H149</f>
        <v>0</v>
      </c>
      <c r="Q149" s="224">
        <v>0</v>
      </c>
      <c r="R149" s="224">
        <f>Q149*H149</f>
        <v>0</v>
      </c>
      <c r="S149" s="224">
        <v>0</v>
      </c>
      <c r="T149" s="225">
        <f>S149*H149</f>
        <v>0</v>
      </c>
      <c r="U149" s="39"/>
      <c r="V149" s="39"/>
      <c r="W149" s="39"/>
      <c r="X149" s="39"/>
      <c r="Y149" s="39"/>
      <c r="Z149" s="39"/>
      <c r="AA149" s="39"/>
      <c r="AB149" s="39"/>
      <c r="AC149" s="39"/>
      <c r="AD149" s="39"/>
      <c r="AE149" s="39"/>
      <c r="AR149" s="226" t="s">
        <v>239</v>
      </c>
      <c r="AT149" s="226" t="s">
        <v>307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819</v>
      </c>
    </row>
    <row r="150" spans="1:51" s="13" customFormat="1" ht="12">
      <c r="A150" s="13"/>
      <c r="B150" s="233"/>
      <c r="C150" s="234"/>
      <c r="D150" s="235" t="s">
        <v>189</v>
      </c>
      <c r="E150" s="234"/>
      <c r="F150" s="237" t="s">
        <v>820</v>
      </c>
      <c r="G150" s="234"/>
      <c r="H150" s="238">
        <v>0.77</v>
      </c>
      <c r="I150" s="239"/>
      <c r="J150" s="234"/>
      <c r="K150" s="234"/>
      <c r="L150" s="240"/>
      <c r="M150" s="241"/>
      <c r="N150" s="242"/>
      <c r="O150" s="242"/>
      <c r="P150" s="242"/>
      <c r="Q150" s="242"/>
      <c r="R150" s="242"/>
      <c r="S150" s="242"/>
      <c r="T150" s="243"/>
      <c r="U150" s="13"/>
      <c r="V150" s="13"/>
      <c r="W150" s="13"/>
      <c r="X150" s="13"/>
      <c r="Y150" s="13"/>
      <c r="Z150" s="13"/>
      <c r="AA150" s="13"/>
      <c r="AB150" s="13"/>
      <c r="AC150" s="13"/>
      <c r="AD150" s="13"/>
      <c r="AE150" s="13"/>
      <c r="AT150" s="244" t="s">
        <v>189</v>
      </c>
      <c r="AU150" s="244" t="s">
        <v>83</v>
      </c>
      <c r="AV150" s="13" t="s">
        <v>83</v>
      </c>
      <c r="AW150" s="13" t="s">
        <v>4</v>
      </c>
      <c r="AX150" s="13" t="s">
        <v>81</v>
      </c>
      <c r="AY150" s="244" t="s">
        <v>175</v>
      </c>
    </row>
    <row r="151" spans="1:63" s="12" customFormat="1" ht="22.8" customHeight="1">
      <c r="A151" s="12"/>
      <c r="B151" s="198"/>
      <c r="C151" s="199"/>
      <c r="D151" s="200" t="s">
        <v>72</v>
      </c>
      <c r="E151" s="212" t="s">
        <v>191</v>
      </c>
      <c r="F151" s="212" t="s">
        <v>821</v>
      </c>
      <c r="G151" s="199"/>
      <c r="H151" s="199"/>
      <c r="I151" s="202"/>
      <c r="J151" s="213">
        <f>BK151</f>
        <v>0</v>
      </c>
      <c r="K151" s="199"/>
      <c r="L151" s="204"/>
      <c r="M151" s="205"/>
      <c r="N151" s="206"/>
      <c r="O151" s="206"/>
      <c r="P151" s="207">
        <f>SUM(P152:P157)</f>
        <v>0</v>
      </c>
      <c r="Q151" s="206"/>
      <c r="R151" s="207">
        <f>SUM(R152:R157)</f>
        <v>0.163</v>
      </c>
      <c r="S151" s="206"/>
      <c r="T151" s="208">
        <f>SUM(T152:T157)</f>
        <v>0</v>
      </c>
      <c r="U151" s="12"/>
      <c r="V151" s="12"/>
      <c r="W151" s="12"/>
      <c r="X151" s="12"/>
      <c r="Y151" s="12"/>
      <c r="Z151" s="12"/>
      <c r="AA151" s="12"/>
      <c r="AB151" s="12"/>
      <c r="AC151" s="12"/>
      <c r="AD151" s="12"/>
      <c r="AE151" s="12"/>
      <c r="AR151" s="209" t="s">
        <v>81</v>
      </c>
      <c r="AT151" s="210" t="s">
        <v>72</v>
      </c>
      <c r="AU151" s="210" t="s">
        <v>81</v>
      </c>
      <c r="AY151" s="209" t="s">
        <v>175</v>
      </c>
      <c r="BK151" s="211">
        <f>SUM(BK152:BK157)</f>
        <v>0</v>
      </c>
    </row>
    <row r="152" spans="1:65" s="2" customFormat="1" ht="24.15" customHeight="1">
      <c r="A152" s="39"/>
      <c r="B152" s="40"/>
      <c r="C152" s="214" t="s">
        <v>306</v>
      </c>
      <c r="D152" s="214" t="s">
        <v>177</v>
      </c>
      <c r="E152" s="215" t="s">
        <v>822</v>
      </c>
      <c r="F152" s="216" t="s">
        <v>823</v>
      </c>
      <c r="G152" s="217" t="s">
        <v>358</v>
      </c>
      <c r="H152" s="218">
        <v>1</v>
      </c>
      <c r="I152" s="219"/>
      <c r="J152" s="220">
        <f>ROUND(I152*H152,2)</f>
        <v>0</v>
      </c>
      <c r="K152" s="221"/>
      <c r="L152" s="45"/>
      <c r="M152" s="222" t="s">
        <v>19</v>
      </c>
      <c r="N152" s="223" t="s">
        <v>44</v>
      </c>
      <c r="O152" s="85"/>
      <c r="P152" s="224">
        <f>O152*H152</f>
        <v>0</v>
      </c>
      <c r="Q152" s="224">
        <v>0</v>
      </c>
      <c r="R152" s="224">
        <f>Q152*H152</f>
        <v>0</v>
      </c>
      <c r="S152" s="224">
        <v>0</v>
      </c>
      <c r="T152" s="225">
        <f>S152*H152</f>
        <v>0</v>
      </c>
      <c r="U152" s="39"/>
      <c r="V152" s="39"/>
      <c r="W152" s="39"/>
      <c r="X152" s="39"/>
      <c r="Y152" s="39"/>
      <c r="Z152" s="39"/>
      <c r="AA152" s="39"/>
      <c r="AB152" s="39"/>
      <c r="AC152" s="39"/>
      <c r="AD152" s="39"/>
      <c r="AE152" s="39"/>
      <c r="AR152" s="226" t="s">
        <v>181</v>
      </c>
      <c r="AT152" s="226" t="s">
        <v>177</v>
      </c>
      <c r="AU152" s="226" t="s">
        <v>83</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824</v>
      </c>
    </row>
    <row r="153" spans="1:47" s="2" customFormat="1" ht="12">
      <c r="A153" s="39"/>
      <c r="B153" s="40"/>
      <c r="C153" s="41"/>
      <c r="D153" s="228" t="s">
        <v>183</v>
      </c>
      <c r="E153" s="41"/>
      <c r="F153" s="229" t="s">
        <v>825</v>
      </c>
      <c r="G153" s="41"/>
      <c r="H153" s="41"/>
      <c r="I153" s="230"/>
      <c r="J153" s="41"/>
      <c r="K153" s="41"/>
      <c r="L153" s="45"/>
      <c r="M153" s="231"/>
      <c r="N153" s="232"/>
      <c r="O153" s="85"/>
      <c r="P153" s="85"/>
      <c r="Q153" s="85"/>
      <c r="R153" s="85"/>
      <c r="S153" s="85"/>
      <c r="T153" s="86"/>
      <c r="U153" s="39"/>
      <c r="V153" s="39"/>
      <c r="W153" s="39"/>
      <c r="X153" s="39"/>
      <c r="Y153" s="39"/>
      <c r="Z153" s="39"/>
      <c r="AA153" s="39"/>
      <c r="AB153" s="39"/>
      <c r="AC153" s="39"/>
      <c r="AD153" s="39"/>
      <c r="AE153" s="39"/>
      <c r="AT153" s="18" t="s">
        <v>183</v>
      </c>
      <c r="AU153" s="18" t="s">
        <v>83</v>
      </c>
    </row>
    <row r="154" spans="1:47" s="2" customFormat="1" ht="12">
      <c r="A154" s="39"/>
      <c r="B154" s="40"/>
      <c r="C154" s="41"/>
      <c r="D154" s="235" t="s">
        <v>203</v>
      </c>
      <c r="E154" s="41"/>
      <c r="F154" s="256" t="s">
        <v>826</v>
      </c>
      <c r="G154" s="41"/>
      <c r="H154" s="41"/>
      <c r="I154" s="230"/>
      <c r="J154" s="41"/>
      <c r="K154" s="41"/>
      <c r="L154" s="45"/>
      <c r="M154" s="231"/>
      <c r="N154" s="232"/>
      <c r="O154" s="85"/>
      <c r="P154" s="85"/>
      <c r="Q154" s="85"/>
      <c r="R154" s="85"/>
      <c r="S154" s="85"/>
      <c r="T154" s="86"/>
      <c r="U154" s="39"/>
      <c r="V154" s="39"/>
      <c r="W154" s="39"/>
      <c r="X154" s="39"/>
      <c r="Y154" s="39"/>
      <c r="Z154" s="39"/>
      <c r="AA154" s="39"/>
      <c r="AB154" s="39"/>
      <c r="AC154" s="39"/>
      <c r="AD154" s="39"/>
      <c r="AE154" s="39"/>
      <c r="AT154" s="18" t="s">
        <v>203</v>
      </c>
      <c r="AU154" s="18" t="s">
        <v>83</v>
      </c>
    </row>
    <row r="155" spans="1:65" s="2" customFormat="1" ht="21.75" customHeight="1">
      <c r="A155" s="39"/>
      <c r="B155" s="40"/>
      <c r="C155" s="267" t="s">
        <v>312</v>
      </c>
      <c r="D155" s="267" t="s">
        <v>307</v>
      </c>
      <c r="E155" s="268" t="s">
        <v>827</v>
      </c>
      <c r="F155" s="269" t="s">
        <v>828</v>
      </c>
      <c r="G155" s="270" t="s">
        <v>358</v>
      </c>
      <c r="H155" s="271">
        <v>1</v>
      </c>
      <c r="I155" s="272"/>
      <c r="J155" s="273">
        <f>ROUND(I155*H155,2)</f>
        <v>0</v>
      </c>
      <c r="K155" s="274"/>
      <c r="L155" s="275"/>
      <c r="M155" s="276" t="s">
        <v>19</v>
      </c>
      <c r="N155" s="277" t="s">
        <v>44</v>
      </c>
      <c r="O155" s="85"/>
      <c r="P155" s="224">
        <f>O155*H155</f>
        <v>0</v>
      </c>
      <c r="Q155" s="224">
        <v>0.148</v>
      </c>
      <c r="R155" s="224">
        <f>Q155*H155</f>
        <v>0.148</v>
      </c>
      <c r="S155" s="224">
        <v>0</v>
      </c>
      <c r="T155" s="225">
        <f>S155*H155</f>
        <v>0</v>
      </c>
      <c r="U155" s="39"/>
      <c r="V155" s="39"/>
      <c r="W155" s="39"/>
      <c r="X155" s="39"/>
      <c r="Y155" s="39"/>
      <c r="Z155" s="39"/>
      <c r="AA155" s="39"/>
      <c r="AB155" s="39"/>
      <c r="AC155" s="39"/>
      <c r="AD155" s="39"/>
      <c r="AE155" s="39"/>
      <c r="AR155" s="226" t="s">
        <v>239</v>
      </c>
      <c r="AT155" s="226" t="s">
        <v>307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829</v>
      </c>
    </row>
    <row r="156" spans="1:65" s="2" customFormat="1" ht="24.15" customHeight="1">
      <c r="A156" s="39"/>
      <c r="B156" s="40"/>
      <c r="C156" s="267" t="s">
        <v>317</v>
      </c>
      <c r="D156" s="267" t="s">
        <v>307</v>
      </c>
      <c r="E156" s="268" t="s">
        <v>830</v>
      </c>
      <c r="F156" s="269" t="s">
        <v>831</v>
      </c>
      <c r="G156" s="270" t="s">
        <v>358</v>
      </c>
      <c r="H156" s="271">
        <v>1</v>
      </c>
      <c r="I156" s="272"/>
      <c r="J156" s="273">
        <f>ROUND(I156*H156,2)</f>
        <v>0</v>
      </c>
      <c r="K156" s="274"/>
      <c r="L156" s="275"/>
      <c r="M156" s="276" t="s">
        <v>19</v>
      </c>
      <c r="N156" s="277" t="s">
        <v>44</v>
      </c>
      <c r="O156" s="85"/>
      <c r="P156" s="224">
        <f>O156*H156</f>
        <v>0</v>
      </c>
      <c r="Q156" s="224">
        <v>0.008</v>
      </c>
      <c r="R156" s="224">
        <f>Q156*H156</f>
        <v>0.008</v>
      </c>
      <c r="S156" s="224">
        <v>0</v>
      </c>
      <c r="T156" s="225">
        <f>S156*H156</f>
        <v>0</v>
      </c>
      <c r="U156" s="39"/>
      <c r="V156" s="39"/>
      <c r="W156" s="39"/>
      <c r="X156" s="39"/>
      <c r="Y156" s="39"/>
      <c r="Z156" s="39"/>
      <c r="AA156" s="39"/>
      <c r="AB156" s="39"/>
      <c r="AC156" s="39"/>
      <c r="AD156" s="39"/>
      <c r="AE156" s="39"/>
      <c r="AR156" s="226" t="s">
        <v>239</v>
      </c>
      <c r="AT156" s="226" t="s">
        <v>307</v>
      </c>
      <c r="AU156" s="226" t="s">
        <v>83</v>
      </c>
      <c r="AY156" s="18" t="s">
        <v>175</v>
      </c>
      <c r="BE156" s="227">
        <f>IF(N156="základní",J156,0)</f>
        <v>0</v>
      </c>
      <c r="BF156" s="227">
        <f>IF(N156="snížená",J156,0)</f>
        <v>0</v>
      </c>
      <c r="BG156" s="227">
        <f>IF(N156="zákl. přenesená",J156,0)</f>
        <v>0</v>
      </c>
      <c r="BH156" s="227">
        <f>IF(N156="sníž. přenesená",J156,0)</f>
        <v>0</v>
      </c>
      <c r="BI156" s="227">
        <f>IF(N156="nulová",J156,0)</f>
        <v>0</v>
      </c>
      <c r="BJ156" s="18" t="s">
        <v>81</v>
      </c>
      <c r="BK156" s="227">
        <f>ROUND(I156*H156,2)</f>
        <v>0</v>
      </c>
      <c r="BL156" s="18" t="s">
        <v>181</v>
      </c>
      <c r="BM156" s="226" t="s">
        <v>832</v>
      </c>
    </row>
    <row r="157" spans="1:65" s="2" customFormat="1" ht="24.15" customHeight="1">
      <c r="A157" s="39"/>
      <c r="B157" s="40"/>
      <c r="C157" s="267" t="s">
        <v>323</v>
      </c>
      <c r="D157" s="267" t="s">
        <v>307</v>
      </c>
      <c r="E157" s="268" t="s">
        <v>833</v>
      </c>
      <c r="F157" s="269" t="s">
        <v>834</v>
      </c>
      <c r="G157" s="270" t="s">
        <v>358</v>
      </c>
      <c r="H157" s="271">
        <v>1</v>
      </c>
      <c r="I157" s="272"/>
      <c r="J157" s="273">
        <f>ROUND(I157*H157,2)</f>
        <v>0</v>
      </c>
      <c r="K157" s="274"/>
      <c r="L157" s="275"/>
      <c r="M157" s="276" t="s">
        <v>19</v>
      </c>
      <c r="N157" s="277" t="s">
        <v>44</v>
      </c>
      <c r="O157" s="85"/>
      <c r="P157" s="224">
        <f>O157*H157</f>
        <v>0</v>
      </c>
      <c r="Q157" s="224">
        <v>0.007</v>
      </c>
      <c r="R157" s="224">
        <f>Q157*H157</f>
        <v>0.007</v>
      </c>
      <c r="S157" s="224">
        <v>0</v>
      </c>
      <c r="T157" s="225">
        <f>S157*H157</f>
        <v>0</v>
      </c>
      <c r="U157" s="39"/>
      <c r="V157" s="39"/>
      <c r="W157" s="39"/>
      <c r="X157" s="39"/>
      <c r="Y157" s="39"/>
      <c r="Z157" s="39"/>
      <c r="AA157" s="39"/>
      <c r="AB157" s="39"/>
      <c r="AC157" s="39"/>
      <c r="AD157" s="39"/>
      <c r="AE157" s="39"/>
      <c r="AR157" s="226" t="s">
        <v>239</v>
      </c>
      <c r="AT157" s="226" t="s">
        <v>307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835</v>
      </c>
    </row>
    <row r="158" spans="1:63" s="12" customFormat="1" ht="22.8" customHeight="1">
      <c r="A158" s="12"/>
      <c r="B158" s="198"/>
      <c r="C158" s="199"/>
      <c r="D158" s="200" t="s">
        <v>72</v>
      </c>
      <c r="E158" s="212" t="s">
        <v>181</v>
      </c>
      <c r="F158" s="212" t="s">
        <v>347</v>
      </c>
      <c r="G158" s="199"/>
      <c r="H158" s="199"/>
      <c r="I158" s="202"/>
      <c r="J158" s="213">
        <f>BK158</f>
        <v>0</v>
      </c>
      <c r="K158" s="199"/>
      <c r="L158" s="204"/>
      <c r="M158" s="205"/>
      <c r="N158" s="206"/>
      <c r="O158" s="206"/>
      <c r="P158" s="207">
        <f>SUM(P159:P170)</f>
        <v>0</v>
      </c>
      <c r="Q158" s="206"/>
      <c r="R158" s="207">
        <f>SUM(R159:R170)</f>
        <v>3.0028311</v>
      </c>
      <c r="S158" s="206"/>
      <c r="T158" s="208">
        <f>SUM(T159:T170)</f>
        <v>0</v>
      </c>
      <c r="U158" s="12"/>
      <c r="V158" s="12"/>
      <c r="W158" s="12"/>
      <c r="X158" s="12"/>
      <c r="Y158" s="12"/>
      <c r="Z158" s="12"/>
      <c r="AA158" s="12"/>
      <c r="AB158" s="12"/>
      <c r="AC158" s="12"/>
      <c r="AD158" s="12"/>
      <c r="AE158" s="12"/>
      <c r="AR158" s="209" t="s">
        <v>81</v>
      </c>
      <c r="AT158" s="210" t="s">
        <v>72</v>
      </c>
      <c r="AU158" s="210" t="s">
        <v>81</v>
      </c>
      <c r="AY158" s="209" t="s">
        <v>175</v>
      </c>
      <c r="BK158" s="211">
        <f>SUM(BK159:BK170)</f>
        <v>0</v>
      </c>
    </row>
    <row r="159" spans="1:65" s="2" customFormat="1" ht="33" customHeight="1">
      <c r="A159" s="39"/>
      <c r="B159" s="40"/>
      <c r="C159" s="214" t="s">
        <v>7</v>
      </c>
      <c r="D159" s="214" t="s">
        <v>177</v>
      </c>
      <c r="E159" s="215" t="s">
        <v>349</v>
      </c>
      <c r="F159" s="216" t="s">
        <v>350</v>
      </c>
      <c r="G159" s="217" t="s">
        <v>215</v>
      </c>
      <c r="H159" s="218">
        <v>2.119</v>
      </c>
      <c r="I159" s="219"/>
      <c r="J159" s="220">
        <f>ROUND(I159*H159,2)</f>
        <v>0</v>
      </c>
      <c r="K159" s="221"/>
      <c r="L159" s="45"/>
      <c r="M159" s="222" t="s">
        <v>19</v>
      </c>
      <c r="N159" s="223" t="s">
        <v>44</v>
      </c>
      <c r="O159" s="85"/>
      <c r="P159" s="224">
        <f>O159*H159</f>
        <v>0</v>
      </c>
      <c r="Q159" s="224">
        <v>0</v>
      </c>
      <c r="R159" s="224">
        <f>Q159*H159</f>
        <v>0</v>
      </c>
      <c r="S159" s="224">
        <v>0</v>
      </c>
      <c r="T159" s="225">
        <f>S159*H159</f>
        <v>0</v>
      </c>
      <c r="U159" s="39"/>
      <c r="V159" s="39"/>
      <c r="W159" s="39"/>
      <c r="X159" s="39"/>
      <c r="Y159" s="39"/>
      <c r="Z159" s="39"/>
      <c r="AA159" s="39"/>
      <c r="AB159" s="39"/>
      <c r="AC159" s="39"/>
      <c r="AD159" s="39"/>
      <c r="AE159" s="39"/>
      <c r="AR159" s="226" t="s">
        <v>181</v>
      </c>
      <c r="AT159" s="226" t="s">
        <v>177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836</v>
      </c>
    </row>
    <row r="160" spans="1:47" s="2" customFormat="1" ht="12">
      <c r="A160" s="39"/>
      <c r="B160" s="40"/>
      <c r="C160" s="41"/>
      <c r="D160" s="228" t="s">
        <v>183</v>
      </c>
      <c r="E160" s="41"/>
      <c r="F160" s="229" t="s">
        <v>352</v>
      </c>
      <c r="G160" s="41"/>
      <c r="H160" s="41"/>
      <c r="I160" s="230"/>
      <c r="J160" s="41"/>
      <c r="K160" s="41"/>
      <c r="L160" s="45"/>
      <c r="M160" s="231"/>
      <c r="N160" s="232"/>
      <c r="O160" s="85"/>
      <c r="P160" s="85"/>
      <c r="Q160" s="85"/>
      <c r="R160" s="85"/>
      <c r="S160" s="85"/>
      <c r="T160" s="86"/>
      <c r="U160" s="39"/>
      <c r="V160" s="39"/>
      <c r="W160" s="39"/>
      <c r="X160" s="39"/>
      <c r="Y160" s="39"/>
      <c r="Z160" s="39"/>
      <c r="AA160" s="39"/>
      <c r="AB160" s="39"/>
      <c r="AC160" s="39"/>
      <c r="AD160" s="39"/>
      <c r="AE160" s="39"/>
      <c r="AT160" s="18" t="s">
        <v>183</v>
      </c>
      <c r="AU160" s="18" t="s">
        <v>83</v>
      </c>
    </row>
    <row r="161" spans="1:51" s="15" customFormat="1" ht="12">
      <c r="A161" s="15"/>
      <c r="B161" s="257"/>
      <c r="C161" s="258"/>
      <c r="D161" s="235" t="s">
        <v>189</v>
      </c>
      <c r="E161" s="259" t="s">
        <v>19</v>
      </c>
      <c r="F161" s="260" t="s">
        <v>837</v>
      </c>
      <c r="G161" s="258"/>
      <c r="H161" s="259" t="s">
        <v>19</v>
      </c>
      <c r="I161" s="261"/>
      <c r="J161" s="258"/>
      <c r="K161" s="258"/>
      <c r="L161" s="262"/>
      <c r="M161" s="263"/>
      <c r="N161" s="264"/>
      <c r="O161" s="264"/>
      <c r="P161" s="264"/>
      <c r="Q161" s="264"/>
      <c r="R161" s="264"/>
      <c r="S161" s="264"/>
      <c r="T161" s="265"/>
      <c r="U161" s="15"/>
      <c r="V161" s="15"/>
      <c r="W161" s="15"/>
      <c r="X161" s="15"/>
      <c r="Y161" s="15"/>
      <c r="Z161" s="15"/>
      <c r="AA161" s="15"/>
      <c r="AB161" s="15"/>
      <c r="AC161" s="15"/>
      <c r="AD161" s="15"/>
      <c r="AE161" s="15"/>
      <c r="AT161" s="266" t="s">
        <v>189</v>
      </c>
      <c r="AU161" s="266" t="s">
        <v>83</v>
      </c>
      <c r="AV161" s="15" t="s">
        <v>81</v>
      </c>
      <c r="AW161" s="15" t="s">
        <v>35</v>
      </c>
      <c r="AX161" s="15" t="s">
        <v>73</v>
      </c>
      <c r="AY161" s="266" t="s">
        <v>175</v>
      </c>
    </row>
    <row r="162" spans="1:51" s="13" customFormat="1" ht="12">
      <c r="A162" s="13"/>
      <c r="B162" s="233"/>
      <c r="C162" s="234"/>
      <c r="D162" s="235" t="s">
        <v>189</v>
      </c>
      <c r="E162" s="236" t="s">
        <v>19</v>
      </c>
      <c r="F162" s="237" t="s">
        <v>838</v>
      </c>
      <c r="G162" s="234"/>
      <c r="H162" s="238">
        <v>0.992</v>
      </c>
      <c r="I162" s="239"/>
      <c r="J162" s="234"/>
      <c r="K162" s="234"/>
      <c r="L162" s="240"/>
      <c r="M162" s="241"/>
      <c r="N162" s="242"/>
      <c r="O162" s="242"/>
      <c r="P162" s="242"/>
      <c r="Q162" s="242"/>
      <c r="R162" s="242"/>
      <c r="S162" s="242"/>
      <c r="T162" s="243"/>
      <c r="U162" s="13"/>
      <c r="V162" s="13"/>
      <c r="W162" s="13"/>
      <c r="X162" s="13"/>
      <c r="Y162" s="13"/>
      <c r="Z162" s="13"/>
      <c r="AA162" s="13"/>
      <c r="AB162" s="13"/>
      <c r="AC162" s="13"/>
      <c r="AD162" s="13"/>
      <c r="AE162" s="13"/>
      <c r="AT162" s="244" t="s">
        <v>189</v>
      </c>
      <c r="AU162" s="244" t="s">
        <v>83</v>
      </c>
      <c r="AV162" s="13" t="s">
        <v>83</v>
      </c>
      <c r="AW162" s="13" t="s">
        <v>35</v>
      </c>
      <c r="AX162" s="13" t="s">
        <v>73</v>
      </c>
      <c r="AY162" s="244" t="s">
        <v>175</v>
      </c>
    </row>
    <row r="163" spans="1:51" s="13" customFormat="1" ht="12">
      <c r="A163" s="13"/>
      <c r="B163" s="233"/>
      <c r="C163" s="234"/>
      <c r="D163" s="235" t="s">
        <v>189</v>
      </c>
      <c r="E163" s="236" t="s">
        <v>19</v>
      </c>
      <c r="F163" s="237" t="s">
        <v>839</v>
      </c>
      <c r="G163" s="234"/>
      <c r="H163" s="238">
        <v>0.992</v>
      </c>
      <c r="I163" s="239"/>
      <c r="J163" s="234"/>
      <c r="K163" s="234"/>
      <c r="L163" s="240"/>
      <c r="M163" s="241"/>
      <c r="N163" s="242"/>
      <c r="O163" s="242"/>
      <c r="P163" s="242"/>
      <c r="Q163" s="242"/>
      <c r="R163" s="242"/>
      <c r="S163" s="242"/>
      <c r="T163" s="243"/>
      <c r="U163" s="13"/>
      <c r="V163" s="13"/>
      <c r="W163" s="13"/>
      <c r="X163" s="13"/>
      <c r="Y163" s="13"/>
      <c r="Z163" s="13"/>
      <c r="AA163" s="13"/>
      <c r="AB163" s="13"/>
      <c r="AC163" s="13"/>
      <c r="AD163" s="13"/>
      <c r="AE163" s="13"/>
      <c r="AT163" s="244" t="s">
        <v>189</v>
      </c>
      <c r="AU163" s="244" t="s">
        <v>83</v>
      </c>
      <c r="AV163" s="13" t="s">
        <v>83</v>
      </c>
      <c r="AW163" s="13" t="s">
        <v>35</v>
      </c>
      <c r="AX163" s="13" t="s">
        <v>73</v>
      </c>
      <c r="AY163" s="244" t="s">
        <v>175</v>
      </c>
    </row>
    <row r="164" spans="1:51" s="15" customFormat="1" ht="12">
      <c r="A164" s="15"/>
      <c r="B164" s="257"/>
      <c r="C164" s="258"/>
      <c r="D164" s="235" t="s">
        <v>189</v>
      </c>
      <c r="E164" s="259" t="s">
        <v>19</v>
      </c>
      <c r="F164" s="260" t="s">
        <v>840</v>
      </c>
      <c r="G164" s="258"/>
      <c r="H164" s="259" t="s">
        <v>19</v>
      </c>
      <c r="I164" s="261"/>
      <c r="J164" s="258"/>
      <c r="K164" s="258"/>
      <c r="L164" s="262"/>
      <c r="M164" s="263"/>
      <c r="N164" s="264"/>
      <c r="O164" s="264"/>
      <c r="P164" s="264"/>
      <c r="Q164" s="264"/>
      <c r="R164" s="264"/>
      <c r="S164" s="264"/>
      <c r="T164" s="265"/>
      <c r="U164" s="15"/>
      <c r="V164" s="15"/>
      <c r="W164" s="15"/>
      <c r="X164" s="15"/>
      <c r="Y164" s="15"/>
      <c r="Z164" s="15"/>
      <c r="AA164" s="15"/>
      <c r="AB164" s="15"/>
      <c r="AC164" s="15"/>
      <c r="AD164" s="15"/>
      <c r="AE164" s="15"/>
      <c r="AT164" s="266" t="s">
        <v>189</v>
      </c>
      <c r="AU164" s="266" t="s">
        <v>83</v>
      </c>
      <c r="AV164" s="15" t="s">
        <v>81</v>
      </c>
      <c r="AW164" s="15" t="s">
        <v>35</v>
      </c>
      <c r="AX164" s="15" t="s">
        <v>73</v>
      </c>
      <c r="AY164" s="266" t="s">
        <v>175</v>
      </c>
    </row>
    <row r="165" spans="1:51" s="13" customFormat="1" ht="12">
      <c r="A165" s="13"/>
      <c r="B165" s="233"/>
      <c r="C165" s="234"/>
      <c r="D165" s="235" t="s">
        <v>189</v>
      </c>
      <c r="E165" s="236" t="s">
        <v>19</v>
      </c>
      <c r="F165" s="237" t="s">
        <v>841</v>
      </c>
      <c r="G165" s="234"/>
      <c r="H165" s="238">
        <v>0.135</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189</v>
      </c>
      <c r="AU165" s="244" t="s">
        <v>83</v>
      </c>
      <c r="AV165" s="13" t="s">
        <v>83</v>
      </c>
      <c r="AW165" s="13" t="s">
        <v>35</v>
      </c>
      <c r="AX165" s="13" t="s">
        <v>73</v>
      </c>
      <c r="AY165" s="244" t="s">
        <v>175</v>
      </c>
    </row>
    <row r="166" spans="1:51" s="14" customFormat="1" ht="12">
      <c r="A166" s="14"/>
      <c r="B166" s="245"/>
      <c r="C166" s="246"/>
      <c r="D166" s="235" t="s">
        <v>189</v>
      </c>
      <c r="E166" s="247" t="s">
        <v>19</v>
      </c>
      <c r="F166" s="248" t="s">
        <v>198</v>
      </c>
      <c r="G166" s="246"/>
      <c r="H166" s="249">
        <v>2.1189999999999998</v>
      </c>
      <c r="I166" s="250"/>
      <c r="J166" s="246"/>
      <c r="K166" s="246"/>
      <c r="L166" s="251"/>
      <c r="M166" s="252"/>
      <c r="N166" s="253"/>
      <c r="O166" s="253"/>
      <c r="P166" s="253"/>
      <c r="Q166" s="253"/>
      <c r="R166" s="253"/>
      <c r="S166" s="253"/>
      <c r="T166" s="254"/>
      <c r="U166" s="14"/>
      <c r="V166" s="14"/>
      <c r="W166" s="14"/>
      <c r="X166" s="14"/>
      <c r="Y166" s="14"/>
      <c r="Z166" s="14"/>
      <c r="AA166" s="14"/>
      <c r="AB166" s="14"/>
      <c r="AC166" s="14"/>
      <c r="AD166" s="14"/>
      <c r="AE166" s="14"/>
      <c r="AT166" s="255" t="s">
        <v>189</v>
      </c>
      <c r="AU166" s="255" t="s">
        <v>83</v>
      </c>
      <c r="AV166" s="14" t="s">
        <v>181</v>
      </c>
      <c r="AW166" s="14" t="s">
        <v>35</v>
      </c>
      <c r="AX166" s="14" t="s">
        <v>81</v>
      </c>
      <c r="AY166" s="255" t="s">
        <v>175</v>
      </c>
    </row>
    <row r="167" spans="1:65" s="2" customFormat="1" ht="37.8" customHeight="1">
      <c r="A167" s="39"/>
      <c r="B167" s="40"/>
      <c r="C167" s="214" t="s">
        <v>332</v>
      </c>
      <c r="D167" s="214" t="s">
        <v>177</v>
      </c>
      <c r="E167" s="215" t="s">
        <v>842</v>
      </c>
      <c r="F167" s="216" t="s">
        <v>843</v>
      </c>
      <c r="G167" s="217" t="s">
        <v>215</v>
      </c>
      <c r="H167" s="218">
        <v>1.305</v>
      </c>
      <c r="I167" s="219"/>
      <c r="J167" s="220">
        <f>ROUND(I167*H167,2)</f>
        <v>0</v>
      </c>
      <c r="K167" s="221"/>
      <c r="L167" s="45"/>
      <c r="M167" s="222" t="s">
        <v>19</v>
      </c>
      <c r="N167" s="223" t="s">
        <v>44</v>
      </c>
      <c r="O167" s="85"/>
      <c r="P167" s="224">
        <f>O167*H167</f>
        <v>0</v>
      </c>
      <c r="Q167" s="224">
        <v>2.30102</v>
      </c>
      <c r="R167" s="224">
        <f>Q167*H167</f>
        <v>3.0028311</v>
      </c>
      <c r="S167" s="224">
        <v>0</v>
      </c>
      <c r="T167" s="225">
        <f>S167*H167</f>
        <v>0</v>
      </c>
      <c r="U167" s="39"/>
      <c r="V167" s="39"/>
      <c r="W167" s="39"/>
      <c r="X167" s="39"/>
      <c r="Y167" s="39"/>
      <c r="Z167" s="39"/>
      <c r="AA167" s="39"/>
      <c r="AB167" s="39"/>
      <c r="AC167" s="39"/>
      <c r="AD167" s="39"/>
      <c r="AE167" s="39"/>
      <c r="AR167" s="226" t="s">
        <v>181</v>
      </c>
      <c r="AT167" s="226" t="s">
        <v>177</v>
      </c>
      <c r="AU167" s="226" t="s">
        <v>83</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844</v>
      </c>
    </row>
    <row r="168" spans="1:47" s="2" customFormat="1" ht="12">
      <c r="A168" s="39"/>
      <c r="B168" s="40"/>
      <c r="C168" s="41"/>
      <c r="D168" s="228" t="s">
        <v>183</v>
      </c>
      <c r="E168" s="41"/>
      <c r="F168" s="229" t="s">
        <v>845</v>
      </c>
      <c r="G168" s="41"/>
      <c r="H168" s="41"/>
      <c r="I168" s="230"/>
      <c r="J168" s="41"/>
      <c r="K168" s="41"/>
      <c r="L168" s="45"/>
      <c r="M168" s="231"/>
      <c r="N168" s="232"/>
      <c r="O168" s="85"/>
      <c r="P168" s="85"/>
      <c r="Q168" s="85"/>
      <c r="R168" s="85"/>
      <c r="S168" s="85"/>
      <c r="T168" s="86"/>
      <c r="U168" s="39"/>
      <c r="V168" s="39"/>
      <c r="W168" s="39"/>
      <c r="X168" s="39"/>
      <c r="Y168" s="39"/>
      <c r="Z168" s="39"/>
      <c r="AA168" s="39"/>
      <c r="AB168" s="39"/>
      <c r="AC168" s="39"/>
      <c r="AD168" s="39"/>
      <c r="AE168" s="39"/>
      <c r="AT168" s="18" t="s">
        <v>183</v>
      </c>
      <c r="AU168" s="18" t="s">
        <v>83</v>
      </c>
    </row>
    <row r="169" spans="1:51" s="15" customFormat="1" ht="12">
      <c r="A169" s="15"/>
      <c r="B169" s="257"/>
      <c r="C169" s="258"/>
      <c r="D169" s="235" t="s">
        <v>189</v>
      </c>
      <c r="E169" s="259" t="s">
        <v>19</v>
      </c>
      <c r="F169" s="260" t="s">
        <v>846</v>
      </c>
      <c r="G169" s="258"/>
      <c r="H169" s="259" t="s">
        <v>19</v>
      </c>
      <c r="I169" s="261"/>
      <c r="J169" s="258"/>
      <c r="K169" s="258"/>
      <c r="L169" s="262"/>
      <c r="M169" s="263"/>
      <c r="N169" s="264"/>
      <c r="O169" s="264"/>
      <c r="P169" s="264"/>
      <c r="Q169" s="264"/>
      <c r="R169" s="264"/>
      <c r="S169" s="264"/>
      <c r="T169" s="265"/>
      <c r="U169" s="15"/>
      <c r="V169" s="15"/>
      <c r="W169" s="15"/>
      <c r="X169" s="15"/>
      <c r="Y169" s="15"/>
      <c r="Z169" s="15"/>
      <c r="AA169" s="15"/>
      <c r="AB169" s="15"/>
      <c r="AC169" s="15"/>
      <c r="AD169" s="15"/>
      <c r="AE169" s="15"/>
      <c r="AT169" s="266" t="s">
        <v>189</v>
      </c>
      <c r="AU169" s="266" t="s">
        <v>83</v>
      </c>
      <c r="AV169" s="15" t="s">
        <v>81</v>
      </c>
      <c r="AW169" s="15" t="s">
        <v>35</v>
      </c>
      <c r="AX169" s="15" t="s">
        <v>73</v>
      </c>
      <c r="AY169" s="266" t="s">
        <v>175</v>
      </c>
    </row>
    <row r="170" spans="1:51" s="13" customFormat="1" ht="12">
      <c r="A170" s="13"/>
      <c r="B170" s="233"/>
      <c r="C170" s="234"/>
      <c r="D170" s="235" t="s">
        <v>189</v>
      </c>
      <c r="E170" s="236" t="s">
        <v>19</v>
      </c>
      <c r="F170" s="237" t="s">
        <v>847</v>
      </c>
      <c r="G170" s="234"/>
      <c r="H170" s="238">
        <v>1.305</v>
      </c>
      <c r="I170" s="239"/>
      <c r="J170" s="234"/>
      <c r="K170" s="234"/>
      <c r="L170" s="240"/>
      <c r="M170" s="241"/>
      <c r="N170" s="242"/>
      <c r="O170" s="242"/>
      <c r="P170" s="242"/>
      <c r="Q170" s="242"/>
      <c r="R170" s="242"/>
      <c r="S170" s="242"/>
      <c r="T170" s="243"/>
      <c r="U170" s="13"/>
      <c r="V170" s="13"/>
      <c r="W170" s="13"/>
      <c r="X170" s="13"/>
      <c r="Y170" s="13"/>
      <c r="Z170" s="13"/>
      <c r="AA170" s="13"/>
      <c r="AB170" s="13"/>
      <c r="AC170" s="13"/>
      <c r="AD170" s="13"/>
      <c r="AE170" s="13"/>
      <c r="AT170" s="244" t="s">
        <v>189</v>
      </c>
      <c r="AU170" s="244" t="s">
        <v>83</v>
      </c>
      <c r="AV170" s="13" t="s">
        <v>83</v>
      </c>
      <c r="AW170" s="13" t="s">
        <v>35</v>
      </c>
      <c r="AX170" s="13" t="s">
        <v>81</v>
      </c>
      <c r="AY170" s="244" t="s">
        <v>175</v>
      </c>
    </row>
    <row r="171" spans="1:63" s="12" customFormat="1" ht="22.8" customHeight="1">
      <c r="A171" s="12"/>
      <c r="B171" s="198"/>
      <c r="C171" s="199"/>
      <c r="D171" s="200" t="s">
        <v>72</v>
      </c>
      <c r="E171" s="212" t="s">
        <v>239</v>
      </c>
      <c r="F171" s="212" t="s">
        <v>516</v>
      </c>
      <c r="G171" s="199"/>
      <c r="H171" s="199"/>
      <c r="I171" s="202"/>
      <c r="J171" s="213">
        <f>BK171</f>
        <v>0</v>
      </c>
      <c r="K171" s="199"/>
      <c r="L171" s="204"/>
      <c r="M171" s="205"/>
      <c r="N171" s="206"/>
      <c r="O171" s="206"/>
      <c r="P171" s="207">
        <f>SUM(P172:P209)</f>
        <v>0</v>
      </c>
      <c r="Q171" s="206"/>
      <c r="R171" s="207">
        <f>SUM(R172:R209)</f>
        <v>6.586914059999999</v>
      </c>
      <c r="S171" s="206"/>
      <c r="T171" s="208">
        <f>SUM(T172:T209)</f>
        <v>0</v>
      </c>
      <c r="U171" s="12"/>
      <c r="V171" s="12"/>
      <c r="W171" s="12"/>
      <c r="X171" s="12"/>
      <c r="Y171" s="12"/>
      <c r="Z171" s="12"/>
      <c r="AA171" s="12"/>
      <c r="AB171" s="12"/>
      <c r="AC171" s="12"/>
      <c r="AD171" s="12"/>
      <c r="AE171" s="12"/>
      <c r="AR171" s="209" t="s">
        <v>81</v>
      </c>
      <c r="AT171" s="210" t="s">
        <v>72</v>
      </c>
      <c r="AU171" s="210" t="s">
        <v>81</v>
      </c>
      <c r="AY171" s="209" t="s">
        <v>175</v>
      </c>
      <c r="BK171" s="211">
        <f>SUM(BK172:BK209)</f>
        <v>0</v>
      </c>
    </row>
    <row r="172" spans="1:65" s="2" customFormat="1" ht="44.25" customHeight="1">
      <c r="A172" s="39"/>
      <c r="B172" s="40"/>
      <c r="C172" s="214" t="s">
        <v>339</v>
      </c>
      <c r="D172" s="214" t="s">
        <v>177</v>
      </c>
      <c r="E172" s="215" t="s">
        <v>848</v>
      </c>
      <c r="F172" s="216" t="s">
        <v>849</v>
      </c>
      <c r="G172" s="217" t="s">
        <v>342</v>
      </c>
      <c r="H172" s="218">
        <v>1</v>
      </c>
      <c r="I172" s="219"/>
      <c r="J172" s="220">
        <f>ROUND(I172*H172,2)</f>
        <v>0</v>
      </c>
      <c r="K172" s="221"/>
      <c r="L172" s="45"/>
      <c r="M172" s="222" t="s">
        <v>19</v>
      </c>
      <c r="N172" s="223" t="s">
        <v>44</v>
      </c>
      <c r="O172" s="85"/>
      <c r="P172" s="224">
        <f>O172*H172</f>
        <v>0</v>
      </c>
      <c r="Q172" s="224">
        <v>0.01235</v>
      </c>
      <c r="R172" s="224">
        <f>Q172*H172</f>
        <v>0.01235</v>
      </c>
      <c r="S172" s="224">
        <v>0</v>
      </c>
      <c r="T172" s="225">
        <f>S172*H172</f>
        <v>0</v>
      </c>
      <c r="U172" s="39"/>
      <c r="V172" s="39"/>
      <c r="W172" s="39"/>
      <c r="X172" s="39"/>
      <c r="Y172" s="39"/>
      <c r="Z172" s="39"/>
      <c r="AA172" s="39"/>
      <c r="AB172" s="39"/>
      <c r="AC172" s="39"/>
      <c r="AD172" s="39"/>
      <c r="AE172" s="39"/>
      <c r="AR172" s="226" t="s">
        <v>181</v>
      </c>
      <c r="AT172" s="226" t="s">
        <v>177</v>
      </c>
      <c r="AU172" s="226" t="s">
        <v>83</v>
      </c>
      <c r="AY172" s="18" t="s">
        <v>175</v>
      </c>
      <c r="BE172" s="227">
        <f>IF(N172="základní",J172,0)</f>
        <v>0</v>
      </c>
      <c r="BF172" s="227">
        <f>IF(N172="snížená",J172,0)</f>
        <v>0</v>
      </c>
      <c r="BG172" s="227">
        <f>IF(N172="zákl. přenesená",J172,0)</f>
        <v>0</v>
      </c>
      <c r="BH172" s="227">
        <f>IF(N172="sníž. přenesená",J172,0)</f>
        <v>0</v>
      </c>
      <c r="BI172" s="227">
        <f>IF(N172="nulová",J172,0)</f>
        <v>0</v>
      </c>
      <c r="BJ172" s="18" t="s">
        <v>81</v>
      </c>
      <c r="BK172" s="227">
        <f>ROUND(I172*H172,2)</f>
        <v>0</v>
      </c>
      <c r="BL172" s="18" t="s">
        <v>181</v>
      </c>
      <c r="BM172" s="226" t="s">
        <v>850</v>
      </c>
    </row>
    <row r="173" spans="1:47" s="2" customFormat="1" ht="12">
      <c r="A173" s="39"/>
      <c r="B173" s="40"/>
      <c r="C173" s="41"/>
      <c r="D173" s="228" t="s">
        <v>183</v>
      </c>
      <c r="E173" s="41"/>
      <c r="F173" s="229" t="s">
        <v>851</v>
      </c>
      <c r="G173" s="41"/>
      <c r="H173" s="41"/>
      <c r="I173" s="230"/>
      <c r="J173" s="41"/>
      <c r="K173" s="41"/>
      <c r="L173" s="45"/>
      <c r="M173" s="231"/>
      <c r="N173" s="232"/>
      <c r="O173" s="85"/>
      <c r="P173" s="85"/>
      <c r="Q173" s="85"/>
      <c r="R173" s="85"/>
      <c r="S173" s="85"/>
      <c r="T173" s="86"/>
      <c r="U173" s="39"/>
      <c r="V173" s="39"/>
      <c r="W173" s="39"/>
      <c r="X173" s="39"/>
      <c r="Y173" s="39"/>
      <c r="Z173" s="39"/>
      <c r="AA173" s="39"/>
      <c r="AB173" s="39"/>
      <c r="AC173" s="39"/>
      <c r="AD173" s="39"/>
      <c r="AE173" s="39"/>
      <c r="AT173" s="18" t="s">
        <v>183</v>
      </c>
      <c r="AU173" s="18" t="s">
        <v>83</v>
      </c>
    </row>
    <row r="174" spans="1:65" s="2" customFormat="1" ht="37.8" customHeight="1">
      <c r="A174" s="39"/>
      <c r="B174" s="40"/>
      <c r="C174" s="214" t="s">
        <v>348</v>
      </c>
      <c r="D174" s="214" t="s">
        <v>177</v>
      </c>
      <c r="E174" s="215" t="s">
        <v>852</v>
      </c>
      <c r="F174" s="216" t="s">
        <v>853</v>
      </c>
      <c r="G174" s="217" t="s">
        <v>358</v>
      </c>
      <c r="H174" s="218">
        <v>1</v>
      </c>
      <c r="I174" s="219"/>
      <c r="J174" s="220">
        <f>ROUND(I174*H174,2)</f>
        <v>0</v>
      </c>
      <c r="K174" s="221"/>
      <c r="L174" s="45"/>
      <c r="M174" s="222" t="s">
        <v>19</v>
      </c>
      <c r="N174" s="223" t="s">
        <v>44</v>
      </c>
      <c r="O174" s="85"/>
      <c r="P174" s="224">
        <f>O174*H174</f>
        <v>0</v>
      </c>
      <c r="Q174" s="224">
        <v>0.05803</v>
      </c>
      <c r="R174" s="224">
        <f>Q174*H174</f>
        <v>0.05803</v>
      </c>
      <c r="S174" s="224">
        <v>0</v>
      </c>
      <c r="T174" s="225">
        <f>S174*H174</f>
        <v>0</v>
      </c>
      <c r="U174" s="39"/>
      <c r="V174" s="39"/>
      <c r="W174" s="39"/>
      <c r="X174" s="39"/>
      <c r="Y174" s="39"/>
      <c r="Z174" s="39"/>
      <c r="AA174" s="39"/>
      <c r="AB174" s="39"/>
      <c r="AC174" s="39"/>
      <c r="AD174" s="39"/>
      <c r="AE174" s="39"/>
      <c r="AR174" s="226" t="s">
        <v>181</v>
      </c>
      <c r="AT174" s="226" t="s">
        <v>177</v>
      </c>
      <c r="AU174" s="226" t="s">
        <v>83</v>
      </c>
      <c r="AY174" s="18" t="s">
        <v>175</v>
      </c>
      <c r="BE174" s="227">
        <f>IF(N174="základní",J174,0)</f>
        <v>0</v>
      </c>
      <c r="BF174" s="227">
        <f>IF(N174="snížená",J174,0)</f>
        <v>0</v>
      </c>
      <c r="BG174" s="227">
        <f>IF(N174="zákl. přenesená",J174,0)</f>
        <v>0</v>
      </c>
      <c r="BH174" s="227">
        <f>IF(N174="sníž. přenesená",J174,0)</f>
        <v>0</v>
      </c>
      <c r="BI174" s="227">
        <f>IF(N174="nulová",J174,0)</f>
        <v>0</v>
      </c>
      <c r="BJ174" s="18" t="s">
        <v>81</v>
      </c>
      <c r="BK174" s="227">
        <f>ROUND(I174*H174,2)</f>
        <v>0</v>
      </c>
      <c r="BL174" s="18" t="s">
        <v>181</v>
      </c>
      <c r="BM174" s="226" t="s">
        <v>854</v>
      </c>
    </row>
    <row r="175" spans="1:47" s="2" customFormat="1" ht="12">
      <c r="A175" s="39"/>
      <c r="B175" s="40"/>
      <c r="C175" s="41"/>
      <c r="D175" s="228" t="s">
        <v>183</v>
      </c>
      <c r="E175" s="41"/>
      <c r="F175" s="229" t="s">
        <v>855</v>
      </c>
      <c r="G175" s="41"/>
      <c r="H175" s="41"/>
      <c r="I175" s="230"/>
      <c r="J175" s="41"/>
      <c r="K175" s="41"/>
      <c r="L175" s="45"/>
      <c r="M175" s="231"/>
      <c r="N175" s="232"/>
      <c r="O175" s="85"/>
      <c r="P175" s="85"/>
      <c r="Q175" s="85"/>
      <c r="R175" s="85"/>
      <c r="S175" s="85"/>
      <c r="T175" s="86"/>
      <c r="U175" s="39"/>
      <c r="V175" s="39"/>
      <c r="W175" s="39"/>
      <c r="X175" s="39"/>
      <c r="Y175" s="39"/>
      <c r="Z175" s="39"/>
      <c r="AA175" s="39"/>
      <c r="AB175" s="39"/>
      <c r="AC175" s="39"/>
      <c r="AD175" s="39"/>
      <c r="AE175" s="39"/>
      <c r="AT175" s="18" t="s">
        <v>183</v>
      </c>
      <c r="AU175" s="18" t="s">
        <v>83</v>
      </c>
    </row>
    <row r="176" spans="1:47" s="2" customFormat="1" ht="12">
      <c r="A176" s="39"/>
      <c r="B176" s="40"/>
      <c r="C176" s="41"/>
      <c r="D176" s="235" t="s">
        <v>203</v>
      </c>
      <c r="E176" s="41"/>
      <c r="F176" s="256" t="s">
        <v>856</v>
      </c>
      <c r="G176" s="41"/>
      <c r="H176" s="41"/>
      <c r="I176" s="230"/>
      <c r="J176" s="41"/>
      <c r="K176" s="41"/>
      <c r="L176" s="45"/>
      <c r="M176" s="231"/>
      <c r="N176" s="232"/>
      <c r="O176" s="85"/>
      <c r="P176" s="85"/>
      <c r="Q176" s="85"/>
      <c r="R176" s="85"/>
      <c r="S176" s="85"/>
      <c r="T176" s="86"/>
      <c r="U176" s="39"/>
      <c r="V176" s="39"/>
      <c r="W176" s="39"/>
      <c r="X176" s="39"/>
      <c r="Y176" s="39"/>
      <c r="Z176" s="39"/>
      <c r="AA176" s="39"/>
      <c r="AB176" s="39"/>
      <c r="AC176" s="39"/>
      <c r="AD176" s="39"/>
      <c r="AE176" s="39"/>
      <c r="AT176" s="18" t="s">
        <v>203</v>
      </c>
      <c r="AU176" s="18" t="s">
        <v>83</v>
      </c>
    </row>
    <row r="177" spans="1:65" s="2" customFormat="1" ht="37.8" customHeight="1">
      <c r="A177" s="39"/>
      <c r="B177" s="40"/>
      <c r="C177" s="214" t="s">
        <v>355</v>
      </c>
      <c r="D177" s="214" t="s">
        <v>177</v>
      </c>
      <c r="E177" s="215" t="s">
        <v>857</v>
      </c>
      <c r="F177" s="216" t="s">
        <v>858</v>
      </c>
      <c r="G177" s="217" t="s">
        <v>358</v>
      </c>
      <c r="H177" s="218">
        <v>1</v>
      </c>
      <c r="I177" s="219"/>
      <c r="J177" s="220">
        <f>ROUND(I177*H177,2)</f>
        <v>0</v>
      </c>
      <c r="K177" s="221"/>
      <c r="L177" s="45"/>
      <c r="M177" s="222" t="s">
        <v>19</v>
      </c>
      <c r="N177" s="223" t="s">
        <v>44</v>
      </c>
      <c r="O177" s="85"/>
      <c r="P177" s="224">
        <f>O177*H177</f>
        <v>0</v>
      </c>
      <c r="Q177" s="224">
        <v>0.01136</v>
      </c>
      <c r="R177" s="224">
        <f>Q177*H177</f>
        <v>0.01136</v>
      </c>
      <c r="S177" s="224">
        <v>0</v>
      </c>
      <c r="T177" s="225">
        <f>S177*H177</f>
        <v>0</v>
      </c>
      <c r="U177" s="39"/>
      <c r="V177" s="39"/>
      <c r="W177" s="39"/>
      <c r="X177" s="39"/>
      <c r="Y177" s="39"/>
      <c r="Z177" s="39"/>
      <c r="AA177" s="39"/>
      <c r="AB177" s="39"/>
      <c r="AC177" s="39"/>
      <c r="AD177" s="39"/>
      <c r="AE177" s="39"/>
      <c r="AR177" s="226" t="s">
        <v>181</v>
      </c>
      <c r="AT177" s="226" t="s">
        <v>177</v>
      </c>
      <c r="AU177" s="226" t="s">
        <v>83</v>
      </c>
      <c r="AY177" s="18" t="s">
        <v>175</v>
      </c>
      <c r="BE177" s="227">
        <f>IF(N177="základní",J177,0)</f>
        <v>0</v>
      </c>
      <c r="BF177" s="227">
        <f>IF(N177="snížená",J177,0)</f>
        <v>0</v>
      </c>
      <c r="BG177" s="227">
        <f>IF(N177="zákl. přenesená",J177,0)</f>
        <v>0</v>
      </c>
      <c r="BH177" s="227">
        <f>IF(N177="sníž. přenesená",J177,0)</f>
        <v>0</v>
      </c>
      <c r="BI177" s="227">
        <f>IF(N177="nulová",J177,0)</f>
        <v>0</v>
      </c>
      <c r="BJ177" s="18" t="s">
        <v>81</v>
      </c>
      <c r="BK177" s="227">
        <f>ROUND(I177*H177,2)</f>
        <v>0</v>
      </c>
      <c r="BL177" s="18" t="s">
        <v>181</v>
      </c>
      <c r="BM177" s="226" t="s">
        <v>859</v>
      </c>
    </row>
    <row r="178" spans="1:47" s="2" customFormat="1" ht="12">
      <c r="A178" s="39"/>
      <c r="B178" s="40"/>
      <c r="C178" s="41"/>
      <c r="D178" s="228" t="s">
        <v>183</v>
      </c>
      <c r="E178" s="41"/>
      <c r="F178" s="229" t="s">
        <v>860</v>
      </c>
      <c r="G178" s="41"/>
      <c r="H178" s="41"/>
      <c r="I178" s="230"/>
      <c r="J178" s="41"/>
      <c r="K178" s="41"/>
      <c r="L178" s="45"/>
      <c r="M178" s="231"/>
      <c r="N178" s="232"/>
      <c r="O178" s="85"/>
      <c r="P178" s="85"/>
      <c r="Q178" s="85"/>
      <c r="R178" s="85"/>
      <c r="S178" s="85"/>
      <c r="T178" s="86"/>
      <c r="U178" s="39"/>
      <c r="V178" s="39"/>
      <c r="W178" s="39"/>
      <c r="X178" s="39"/>
      <c r="Y178" s="39"/>
      <c r="Z178" s="39"/>
      <c r="AA178" s="39"/>
      <c r="AB178" s="39"/>
      <c r="AC178" s="39"/>
      <c r="AD178" s="39"/>
      <c r="AE178" s="39"/>
      <c r="AT178" s="18" t="s">
        <v>183</v>
      </c>
      <c r="AU178" s="18" t="s">
        <v>83</v>
      </c>
    </row>
    <row r="179" spans="1:65" s="2" customFormat="1" ht="24.15" customHeight="1">
      <c r="A179" s="39"/>
      <c r="B179" s="40"/>
      <c r="C179" s="214" t="s">
        <v>363</v>
      </c>
      <c r="D179" s="214" t="s">
        <v>177</v>
      </c>
      <c r="E179" s="215" t="s">
        <v>861</v>
      </c>
      <c r="F179" s="216" t="s">
        <v>862</v>
      </c>
      <c r="G179" s="217" t="s">
        <v>358</v>
      </c>
      <c r="H179" s="218">
        <v>1</v>
      </c>
      <c r="I179" s="219"/>
      <c r="J179" s="220">
        <f>ROUND(I179*H179,2)</f>
        <v>0</v>
      </c>
      <c r="K179" s="221"/>
      <c r="L179" s="45"/>
      <c r="M179" s="222" t="s">
        <v>19</v>
      </c>
      <c r="N179" s="223" t="s">
        <v>44</v>
      </c>
      <c r="O179" s="85"/>
      <c r="P179" s="224">
        <f>O179*H179</f>
        <v>0</v>
      </c>
      <c r="Q179" s="224">
        <v>0</v>
      </c>
      <c r="R179" s="224">
        <f>Q179*H179</f>
        <v>0</v>
      </c>
      <c r="S179" s="224">
        <v>0</v>
      </c>
      <c r="T179" s="225">
        <f>S179*H179</f>
        <v>0</v>
      </c>
      <c r="U179" s="39"/>
      <c r="V179" s="39"/>
      <c r="W179" s="39"/>
      <c r="X179" s="39"/>
      <c r="Y179" s="39"/>
      <c r="Z179" s="39"/>
      <c r="AA179" s="39"/>
      <c r="AB179" s="39"/>
      <c r="AC179" s="39"/>
      <c r="AD179" s="39"/>
      <c r="AE179" s="39"/>
      <c r="AR179" s="226" t="s">
        <v>181</v>
      </c>
      <c r="AT179" s="226" t="s">
        <v>177</v>
      </c>
      <c r="AU179" s="226" t="s">
        <v>83</v>
      </c>
      <c r="AY179" s="18" t="s">
        <v>175</v>
      </c>
      <c r="BE179" s="227">
        <f>IF(N179="základní",J179,0)</f>
        <v>0</v>
      </c>
      <c r="BF179" s="227">
        <f>IF(N179="snížená",J179,0)</f>
        <v>0</v>
      </c>
      <c r="BG179" s="227">
        <f>IF(N179="zákl. přenesená",J179,0)</f>
        <v>0</v>
      </c>
      <c r="BH179" s="227">
        <f>IF(N179="sníž. přenesená",J179,0)</f>
        <v>0</v>
      </c>
      <c r="BI179" s="227">
        <f>IF(N179="nulová",J179,0)</f>
        <v>0</v>
      </c>
      <c r="BJ179" s="18" t="s">
        <v>81</v>
      </c>
      <c r="BK179" s="227">
        <f>ROUND(I179*H179,2)</f>
        <v>0</v>
      </c>
      <c r="BL179" s="18" t="s">
        <v>181</v>
      </c>
      <c r="BM179" s="226" t="s">
        <v>863</v>
      </c>
    </row>
    <row r="180" spans="1:47" s="2" customFormat="1" ht="12">
      <c r="A180" s="39"/>
      <c r="B180" s="40"/>
      <c r="C180" s="41"/>
      <c r="D180" s="228" t="s">
        <v>183</v>
      </c>
      <c r="E180" s="41"/>
      <c r="F180" s="229" t="s">
        <v>864</v>
      </c>
      <c r="G180" s="41"/>
      <c r="H180" s="41"/>
      <c r="I180" s="230"/>
      <c r="J180" s="41"/>
      <c r="K180" s="41"/>
      <c r="L180" s="45"/>
      <c r="M180" s="231"/>
      <c r="N180" s="232"/>
      <c r="O180" s="85"/>
      <c r="P180" s="85"/>
      <c r="Q180" s="85"/>
      <c r="R180" s="85"/>
      <c r="S180" s="85"/>
      <c r="T180" s="86"/>
      <c r="U180" s="39"/>
      <c r="V180" s="39"/>
      <c r="W180" s="39"/>
      <c r="X180" s="39"/>
      <c r="Y180" s="39"/>
      <c r="Z180" s="39"/>
      <c r="AA180" s="39"/>
      <c r="AB180" s="39"/>
      <c r="AC180" s="39"/>
      <c r="AD180" s="39"/>
      <c r="AE180" s="39"/>
      <c r="AT180" s="18" t="s">
        <v>183</v>
      </c>
      <c r="AU180" s="18" t="s">
        <v>83</v>
      </c>
    </row>
    <row r="181" spans="1:65" s="2" customFormat="1" ht="37.8" customHeight="1">
      <c r="A181" s="39"/>
      <c r="B181" s="40"/>
      <c r="C181" s="214" t="s">
        <v>367</v>
      </c>
      <c r="D181" s="214" t="s">
        <v>177</v>
      </c>
      <c r="E181" s="215" t="s">
        <v>865</v>
      </c>
      <c r="F181" s="216" t="s">
        <v>866</v>
      </c>
      <c r="G181" s="217" t="s">
        <v>358</v>
      </c>
      <c r="H181" s="218">
        <v>1</v>
      </c>
      <c r="I181" s="219"/>
      <c r="J181" s="220">
        <f>ROUND(I181*H181,2)</f>
        <v>0</v>
      </c>
      <c r="K181" s="221"/>
      <c r="L181" s="45"/>
      <c r="M181" s="222" t="s">
        <v>19</v>
      </c>
      <c r="N181" s="223" t="s">
        <v>44</v>
      </c>
      <c r="O181" s="85"/>
      <c r="P181" s="224">
        <f>O181*H181</f>
        <v>0</v>
      </c>
      <c r="Q181" s="224">
        <v>0.02144</v>
      </c>
      <c r="R181" s="224">
        <f>Q181*H181</f>
        <v>0.02144</v>
      </c>
      <c r="S181" s="224">
        <v>0</v>
      </c>
      <c r="T181" s="225">
        <f>S181*H181</f>
        <v>0</v>
      </c>
      <c r="U181" s="39"/>
      <c r="V181" s="39"/>
      <c r="W181" s="39"/>
      <c r="X181" s="39"/>
      <c r="Y181" s="39"/>
      <c r="Z181" s="39"/>
      <c r="AA181" s="39"/>
      <c r="AB181" s="39"/>
      <c r="AC181" s="39"/>
      <c r="AD181" s="39"/>
      <c r="AE181" s="39"/>
      <c r="AR181" s="226" t="s">
        <v>181</v>
      </c>
      <c r="AT181" s="226" t="s">
        <v>177</v>
      </c>
      <c r="AU181" s="226" t="s">
        <v>83</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867</v>
      </c>
    </row>
    <row r="182" spans="1:47" s="2" customFormat="1" ht="12">
      <c r="A182" s="39"/>
      <c r="B182" s="40"/>
      <c r="C182" s="41"/>
      <c r="D182" s="228" t="s">
        <v>183</v>
      </c>
      <c r="E182" s="41"/>
      <c r="F182" s="229" t="s">
        <v>868</v>
      </c>
      <c r="G182" s="41"/>
      <c r="H182" s="41"/>
      <c r="I182" s="230"/>
      <c r="J182" s="41"/>
      <c r="K182" s="41"/>
      <c r="L182" s="45"/>
      <c r="M182" s="231"/>
      <c r="N182" s="232"/>
      <c r="O182" s="85"/>
      <c r="P182" s="85"/>
      <c r="Q182" s="85"/>
      <c r="R182" s="85"/>
      <c r="S182" s="85"/>
      <c r="T182" s="86"/>
      <c r="U182" s="39"/>
      <c r="V182" s="39"/>
      <c r="W182" s="39"/>
      <c r="X182" s="39"/>
      <c r="Y182" s="39"/>
      <c r="Z182" s="39"/>
      <c r="AA182" s="39"/>
      <c r="AB182" s="39"/>
      <c r="AC182" s="39"/>
      <c r="AD182" s="39"/>
      <c r="AE182" s="39"/>
      <c r="AT182" s="18" t="s">
        <v>183</v>
      </c>
      <c r="AU182" s="18" t="s">
        <v>83</v>
      </c>
    </row>
    <row r="183" spans="1:65" s="2" customFormat="1" ht="24.15" customHeight="1">
      <c r="A183" s="39"/>
      <c r="B183" s="40"/>
      <c r="C183" s="214" t="s">
        <v>372</v>
      </c>
      <c r="D183" s="214" t="s">
        <v>177</v>
      </c>
      <c r="E183" s="215" t="s">
        <v>869</v>
      </c>
      <c r="F183" s="216" t="s">
        <v>870</v>
      </c>
      <c r="G183" s="217" t="s">
        <v>358</v>
      </c>
      <c r="H183" s="218">
        <v>1</v>
      </c>
      <c r="I183" s="219"/>
      <c r="J183" s="220">
        <f>ROUND(I183*H183,2)</f>
        <v>0</v>
      </c>
      <c r="K183" s="221"/>
      <c r="L183" s="45"/>
      <c r="M183" s="222" t="s">
        <v>19</v>
      </c>
      <c r="N183" s="223" t="s">
        <v>44</v>
      </c>
      <c r="O183" s="85"/>
      <c r="P183" s="224">
        <f>O183*H183</f>
        <v>0</v>
      </c>
      <c r="Q183" s="224">
        <v>0.21734</v>
      </c>
      <c r="R183" s="224">
        <f>Q183*H183</f>
        <v>0.21734</v>
      </c>
      <c r="S183" s="224">
        <v>0</v>
      </c>
      <c r="T183" s="225">
        <f>S183*H183</f>
        <v>0</v>
      </c>
      <c r="U183" s="39"/>
      <c r="V183" s="39"/>
      <c r="W183" s="39"/>
      <c r="X183" s="39"/>
      <c r="Y183" s="39"/>
      <c r="Z183" s="39"/>
      <c r="AA183" s="39"/>
      <c r="AB183" s="39"/>
      <c r="AC183" s="39"/>
      <c r="AD183" s="39"/>
      <c r="AE183" s="39"/>
      <c r="AR183" s="226" t="s">
        <v>181</v>
      </c>
      <c r="AT183" s="226" t="s">
        <v>177</v>
      </c>
      <c r="AU183" s="226" t="s">
        <v>83</v>
      </c>
      <c r="AY183" s="18" t="s">
        <v>175</v>
      </c>
      <c r="BE183" s="227">
        <f>IF(N183="základní",J183,0)</f>
        <v>0</v>
      </c>
      <c r="BF183" s="227">
        <f>IF(N183="snížená",J183,0)</f>
        <v>0</v>
      </c>
      <c r="BG183" s="227">
        <f>IF(N183="zákl. přenesená",J183,0)</f>
        <v>0</v>
      </c>
      <c r="BH183" s="227">
        <f>IF(N183="sníž. přenesená",J183,0)</f>
        <v>0</v>
      </c>
      <c r="BI183" s="227">
        <f>IF(N183="nulová",J183,0)</f>
        <v>0</v>
      </c>
      <c r="BJ183" s="18" t="s">
        <v>81</v>
      </c>
      <c r="BK183" s="227">
        <f>ROUND(I183*H183,2)</f>
        <v>0</v>
      </c>
      <c r="BL183" s="18" t="s">
        <v>181</v>
      </c>
      <c r="BM183" s="226" t="s">
        <v>871</v>
      </c>
    </row>
    <row r="184" spans="1:47" s="2" customFormat="1" ht="12">
      <c r="A184" s="39"/>
      <c r="B184" s="40"/>
      <c r="C184" s="41"/>
      <c r="D184" s="228" t="s">
        <v>183</v>
      </c>
      <c r="E184" s="41"/>
      <c r="F184" s="229" t="s">
        <v>872</v>
      </c>
      <c r="G184" s="41"/>
      <c r="H184" s="41"/>
      <c r="I184" s="230"/>
      <c r="J184" s="41"/>
      <c r="K184" s="41"/>
      <c r="L184" s="45"/>
      <c r="M184" s="231"/>
      <c r="N184" s="232"/>
      <c r="O184" s="85"/>
      <c r="P184" s="85"/>
      <c r="Q184" s="85"/>
      <c r="R184" s="85"/>
      <c r="S184" s="85"/>
      <c r="T184" s="86"/>
      <c r="U184" s="39"/>
      <c r="V184" s="39"/>
      <c r="W184" s="39"/>
      <c r="X184" s="39"/>
      <c r="Y184" s="39"/>
      <c r="Z184" s="39"/>
      <c r="AA184" s="39"/>
      <c r="AB184" s="39"/>
      <c r="AC184" s="39"/>
      <c r="AD184" s="39"/>
      <c r="AE184" s="39"/>
      <c r="AT184" s="18" t="s">
        <v>183</v>
      </c>
      <c r="AU184" s="18" t="s">
        <v>83</v>
      </c>
    </row>
    <row r="185" spans="1:65" s="2" customFormat="1" ht="21.75" customHeight="1">
      <c r="A185" s="39"/>
      <c r="B185" s="40"/>
      <c r="C185" s="267" t="s">
        <v>376</v>
      </c>
      <c r="D185" s="267" t="s">
        <v>307</v>
      </c>
      <c r="E185" s="268" t="s">
        <v>873</v>
      </c>
      <c r="F185" s="269" t="s">
        <v>874</v>
      </c>
      <c r="G185" s="270" t="s">
        <v>358</v>
      </c>
      <c r="H185" s="271">
        <v>1</v>
      </c>
      <c r="I185" s="272"/>
      <c r="J185" s="273">
        <f>ROUND(I185*H185,2)</f>
        <v>0</v>
      </c>
      <c r="K185" s="274"/>
      <c r="L185" s="275"/>
      <c r="M185" s="276" t="s">
        <v>19</v>
      </c>
      <c r="N185" s="277" t="s">
        <v>44</v>
      </c>
      <c r="O185" s="85"/>
      <c r="P185" s="224">
        <f>O185*H185</f>
        <v>0</v>
      </c>
      <c r="Q185" s="224">
        <v>0.06</v>
      </c>
      <c r="R185" s="224">
        <f>Q185*H185</f>
        <v>0.06</v>
      </c>
      <c r="S185" s="224">
        <v>0</v>
      </c>
      <c r="T185" s="225">
        <f>S185*H185</f>
        <v>0</v>
      </c>
      <c r="U185" s="39"/>
      <c r="V185" s="39"/>
      <c r="W185" s="39"/>
      <c r="X185" s="39"/>
      <c r="Y185" s="39"/>
      <c r="Z185" s="39"/>
      <c r="AA185" s="39"/>
      <c r="AB185" s="39"/>
      <c r="AC185" s="39"/>
      <c r="AD185" s="39"/>
      <c r="AE185" s="39"/>
      <c r="AR185" s="226" t="s">
        <v>239</v>
      </c>
      <c r="AT185" s="226" t="s">
        <v>307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875</v>
      </c>
    </row>
    <row r="186" spans="1:65" s="2" customFormat="1" ht="33" customHeight="1">
      <c r="A186" s="39"/>
      <c r="B186" s="40"/>
      <c r="C186" s="214" t="s">
        <v>384</v>
      </c>
      <c r="D186" s="214" t="s">
        <v>177</v>
      </c>
      <c r="E186" s="215" t="s">
        <v>876</v>
      </c>
      <c r="F186" s="216" t="s">
        <v>877</v>
      </c>
      <c r="G186" s="217" t="s">
        <v>215</v>
      </c>
      <c r="H186" s="218">
        <v>0.314</v>
      </c>
      <c r="I186" s="219"/>
      <c r="J186" s="220">
        <f>ROUND(I186*H186,2)</f>
        <v>0</v>
      </c>
      <c r="K186" s="221"/>
      <c r="L186" s="45"/>
      <c r="M186" s="222" t="s">
        <v>19</v>
      </c>
      <c r="N186" s="223" t="s">
        <v>44</v>
      </c>
      <c r="O186" s="85"/>
      <c r="P186" s="224">
        <f>O186*H186</f>
        <v>0</v>
      </c>
      <c r="Q186" s="224">
        <v>2.30102</v>
      </c>
      <c r="R186" s="224">
        <f>Q186*H186</f>
        <v>0.7225202799999999</v>
      </c>
      <c r="S186" s="224">
        <v>0</v>
      </c>
      <c r="T186" s="225">
        <f>S186*H186</f>
        <v>0</v>
      </c>
      <c r="U186" s="39"/>
      <c r="V186" s="39"/>
      <c r="W186" s="39"/>
      <c r="X186" s="39"/>
      <c r="Y186" s="39"/>
      <c r="Z186" s="39"/>
      <c r="AA186" s="39"/>
      <c r="AB186" s="39"/>
      <c r="AC186" s="39"/>
      <c r="AD186" s="39"/>
      <c r="AE186" s="39"/>
      <c r="AR186" s="226" t="s">
        <v>181</v>
      </c>
      <c r="AT186" s="226" t="s">
        <v>177</v>
      </c>
      <c r="AU186" s="226" t="s">
        <v>83</v>
      </c>
      <c r="AY186" s="18" t="s">
        <v>175</v>
      </c>
      <c r="BE186" s="227">
        <f>IF(N186="základní",J186,0)</f>
        <v>0</v>
      </c>
      <c r="BF186" s="227">
        <f>IF(N186="snížená",J186,0)</f>
        <v>0</v>
      </c>
      <c r="BG186" s="227">
        <f>IF(N186="zákl. přenesená",J186,0)</f>
        <v>0</v>
      </c>
      <c r="BH186" s="227">
        <f>IF(N186="sníž. přenesená",J186,0)</f>
        <v>0</v>
      </c>
      <c r="BI186" s="227">
        <f>IF(N186="nulová",J186,0)</f>
        <v>0</v>
      </c>
      <c r="BJ186" s="18" t="s">
        <v>81</v>
      </c>
      <c r="BK186" s="227">
        <f>ROUND(I186*H186,2)</f>
        <v>0</v>
      </c>
      <c r="BL186" s="18" t="s">
        <v>181</v>
      </c>
      <c r="BM186" s="226" t="s">
        <v>878</v>
      </c>
    </row>
    <row r="187" spans="1:47" s="2" customFormat="1" ht="12">
      <c r="A187" s="39"/>
      <c r="B187" s="40"/>
      <c r="C187" s="41"/>
      <c r="D187" s="228" t="s">
        <v>183</v>
      </c>
      <c r="E187" s="41"/>
      <c r="F187" s="229" t="s">
        <v>879</v>
      </c>
      <c r="G187" s="41"/>
      <c r="H187" s="41"/>
      <c r="I187" s="230"/>
      <c r="J187" s="41"/>
      <c r="K187" s="41"/>
      <c r="L187" s="45"/>
      <c r="M187" s="231"/>
      <c r="N187" s="232"/>
      <c r="O187" s="85"/>
      <c r="P187" s="85"/>
      <c r="Q187" s="85"/>
      <c r="R187" s="85"/>
      <c r="S187" s="85"/>
      <c r="T187" s="86"/>
      <c r="U187" s="39"/>
      <c r="V187" s="39"/>
      <c r="W187" s="39"/>
      <c r="X187" s="39"/>
      <c r="Y187" s="39"/>
      <c r="Z187" s="39"/>
      <c r="AA187" s="39"/>
      <c r="AB187" s="39"/>
      <c r="AC187" s="39"/>
      <c r="AD187" s="39"/>
      <c r="AE187" s="39"/>
      <c r="AT187" s="18" t="s">
        <v>183</v>
      </c>
      <c r="AU187" s="18" t="s">
        <v>83</v>
      </c>
    </row>
    <row r="188" spans="1:51" s="13" customFormat="1" ht="12">
      <c r="A188" s="13"/>
      <c r="B188" s="233"/>
      <c r="C188" s="234"/>
      <c r="D188" s="235" t="s">
        <v>189</v>
      </c>
      <c r="E188" s="236" t="s">
        <v>19</v>
      </c>
      <c r="F188" s="237" t="s">
        <v>880</v>
      </c>
      <c r="G188" s="234"/>
      <c r="H188" s="238">
        <v>0.314</v>
      </c>
      <c r="I188" s="239"/>
      <c r="J188" s="234"/>
      <c r="K188" s="234"/>
      <c r="L188" s="240"/>
      <c r="M188" s="241"/>
      <c r="N188" s="242"/>
      <c r="O188" s="242"/>
      <c r="P188" s="242"/>
      <c r="Q188" s="242"/>
      <c r="R188" s="242"/>
      <c r="S188" s="242"/>
      <c r="T188" s="243"/>
      <c r="U188" s="13"/>
      <c r="V188" s="13"/>
      <c r="W188" s="13"/>
      <c r="X188" s="13"/>
      <c r="Y188" s="13"/>
      <c r="Z188" s="13"/>
      <c r="AA188" s="13"/>
      <c r="AB188" s="13"/>
      <c r="AC188" s="13"/>
      <c r="AD188" s="13"/>
      <c r="AE188" s="13"/>
      <c r="AT188" s="244" t="s">
        <v>189</v>
      </c>
      <c r="AU188" s="244" t="s">
        <v>83</v>
      </c>
      <c r="AV188" s="13" t="s">
        <v>83</v>
      </c>
      <c r="AW188" s="13" t="s">
        <v>35</v>
      </c>
      <c r="AX188" s="13" t="s">
        <v>81</v>
      </c>
      <c r="AY188" s="244" t="s">
        <v>175</v>
      </c>
    </row>
    <row r="189" spans="1:65" s="2" customFormat="1" ht="37.8" customHeight="1">
      <c r="A189" s="39"/>
      <c r="B189" s="40"/>
      <c r="C189" s="214" t="s">
        <v>238</v>
      </c>
      <c r="D189" s="214" t="s">
        <v>177</v>
      </c>
      <c r="E189" s="215" t="s">
        <v>881</v>
      </c>
      <c r="F189" s="216" t="s">
        <v>882</v>
      </c>
      <c r="G189" s="217" t="s">
        <v>215</v>
      </c>
      <c r="H189" s="218">
        <v>2.335</v>
      </c>
      <c r="I189" s="219"/>
      <c r="J189" s="220">
        <f>ROUND(I189*H189,2)</f>
        <v>0</v>
      </c>
      <c r="K189" s="221"/>
      <c r="L189" s="45"/>
      <c r="M189" s="222" t="s">
        <v>19</v>
      </c>
      <c r="N189" s="223" t="s">
        <v>44</v>
      </c>
      <c r="O189" s="85"/>
      <c r="P189" s="224">
        <f>O189*H189</f>
        <v>0</v>
      </c>
      <c r="Q189" s="224">
        <v>2.30102</v>
      </c>
      <c r="R189" s="224">
        <f>Q189*H189</f>
        <v>5.3728817</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883</v>
      </c>
    </row>
    <row r="190" spans="1:47" s="2" customFormat="1" ht="12">
      <c r="A190" s="39"/>
      <c r="B190" s="40"/>
      <c r="C190" s="41"/>
      <c r="D190" s="228" t="s">
        <v>183</v>
      </c>
      <c r="E190" s="41"/>
      <c r="F190" s="229" t="s">
        <v>884</v>
      </c>
      <c r="G190" s="41"/>
      <c r="H190" s="41"/>
      <c r="I190" s="230"/>
      <c r="J190" s="41"/>
      <c r="K190" s="41"/>
      <c r="L190" s="45"/>
      <c r="M190" s="231"/>
      <c r="N190" s="232"/>
      <c r="O190" s="85"/>
      <c r="P190" s="85"/>
      <c r="Q190" s="85"/>
      <c r="R190" s="85"/>
      <c r="S190" s="85"/>
      <c r="T190" s="86"/>
      <c r="U190" s="39"/>
      <c r="V190" s="39"/>
      <c r="W190" s="39"/>
      <c r="X190" s="39"/>
      <c r="Y190" s="39"/>
      <c r="Z190" s="39"/>
      <c r="AA190" s="39"/>
      <c r="AB190" s="39"/>
      <c r="AC190" s="39"/>
      <c r="AD190" s="39"/>
      <c r="AE190" s="39"/>
      <c r="AT190" s="18" t="s">
        <v>183</v>
      </c>
      <c r="AU190" s="18" t="s">
        <v>83</v>
      </c>
    </row>
    <row r="191" spans="1:51" s="13" customFormat="1" ht="12">
      <c r="A191" s="13"/>
      <c r="B191" s="233"/>
      <c r="C191" s="234"/>
      <c r="D191" s="235" t="s">
        <v>189</v>
      </c>
      <c r="E191" s="236" t="s">
        <v>19</v>
      </c>
      <c r="F191" s="237" t="s">
        <v>885</v>
      </c>
      <c r="G191" s="234"/>
      <c r="H191" s="238">
        <v>1.602</v>
      </c>
      <c r="I191" s="239"/>
      <c r="J191" s="234"/>
      <c r="K191" s="234"/>
      <c r="L191" s="240"/>
      <c r="M191" s="241"/>
      <c r="N191" s="242"/>
      <c r="O191" s="242"/>
      <c r="P191" s="242"/>
      <c r="Q191" s="242"/>
      <c r="R191" s="242"/>
      <c r="S191" s="242"/>
      <c r="T191" s="243"/>
      <c r="U191" s="13"/>
      <c r="V191" s="13"/>
      <c r="W191" s="13"/>
      <c r="X191" s="13"/>
      <c r="Y191" s="13"/>
      <c r="Z191" s="13"/>
      <c r="AA191" s="13"/>
      <c r="AB191" s="13"/>
      <c r="AC191" s="13"/>
      <c r="AD191" s="13"/>
      <c r="AE191" s="13"/>
      <c r="AT191" s="244" t="s">
        <v>189</v>
      </c>
      <c r="AU191" s="244" t="s">
        <v>83</v>
      </c>
      <c r="AV191" s="13" t="s">
        <v>83</v>
      </c>
      <c r="AW191" s="13" t="s">
        <v>35</v>
      </c>
      <c r="AX191" s="13" t="s">
        <v>73</v>
      </c>
      <c r="AY191" s="244" t="s">
        <v>175</v>
      </c>
    </row>
    <row r="192" spans="1:51" s="13" customFormat="1" ht="12">
      <c r="A192" s="13"/>
      <c r="B192" s="233"/>
      <c r="C192" s="234"/>
      <c r="D192" s="235" t="s">
        <v>189</v>
      </c>
      <c r="E192" s="236" t="s">
        <v>19</v>
      </c>
      <c r="F192" s="237" t="s">
        <v>886</v>
      </c>
      <c r="G192" s="234"/>
      <c r="H192" s="238">
        <v>0.733</v>
      </c>
      <c r="I192" s="239"/>
      <c r="J192" s="234"/>
      <c r="K192" s="234"/>
      <c r="L192" s="240"/>
      <c r="M192" s="241"/>
      <c r="N192" s="242"/>
      <c r="O192" s="242"/>
      <c r="P192" s="242"/>
      <c r="Q192" s="242"/>
      <c r="R192" s="242"/>
      <c r="S192" s="242"/>
      <c r="T192" s="243"/>
      <c r="U192" s="13"/>
      <c r="V192" s="13"/>
      <c r="W192" s="13"/>
      <c r="X192" s="13"/>
      <c r="Y192" s="13"/>
      <c r="Z192" s="13"/>
      <c r="AA192" s="13"/>
      <c r="AB192" s="13"/>
      <c r="AC192" s="13"/>
      <c r="AD192" s="13"/>
      <c r="AE192" s="13"/>
      <c r="AT192" s="244" t="s">
        <v>189</v>
      </c>
      <c r="AU192" s="244" t="s">
        <v>83</v>
      </c>
      <c r="AV192" s="13" t="s">
        <v>83</v>
      </c>
      <c r="AW192" s="13" t="s">
        <v>35</v>
      </c>
      <c r="AX192" s="13" t="s">
        <v>73</v>
      </c>
      <c r="AY192" s="244" t="s">
        <v>175</v>
      </c>
    </row>
    <row r="193" spans="1:51" s="14" customFormat="1" ht="12">
      <c r="A193" s="14"/>
      <c r="B193" s="245"/>
      <c r="C193" s="246"/>
      <c r="D193" s="235" t="s">
        <v>189</v>
      </c>
      <c r="E193" s="247" t="s">
        <v>19</v>
      </c>
      <c r="F193" s="248" t="s">
        <v>198</v>
      </c>
      <c r="G193" s="246"/>
      <c r="H193" s="249">
        <v>2.335</v>
      </c>
      <c r="I193" s="250"/>
      <c r="J193" s="246"/>
      <c r="K193" s="246"/>
      <c r="L193" s="251"/>
      <c r="M193" s="252"/>
      <c r="N193" s="253"/>
      <c r="O193" s="253"/>
      <c r="P193" s="253"/>
      <c r="Q193" s="253"/>
      <c r="R193" s="253"/>
      <c r="S193" s="253"/>
      <c r="T193" s="254"/>
      <c r="U193" s="14"/>
      <c r="V193" s="14"/>
      <c r="W193" s="14"/>
      <c r="X193" s="14"/>
      <c r="Y193" s="14"/>
      <c r="Z193" s="14"/>
      <c r="AA193" s="14"/>
      <c r="AB193" s="14"/>
      <c r="AC193" s="14"/>
      <c r="AD193" s="14"/>
      <c r="AE193" s="14"/>
      <c r="AT193" s="255" t="s">
        <v>189</v>
      </c>
      <c r="AU193" s="255" t="s">
        <v>83</v>
      </c>
      <c r="AV193" s="14" t="s">
        <v>181</v>
      </c>
      <c r="AW193" s="14" t="s">
        <v>35</v>
      </c>
      <c r="AX193" s="14" t="s">
        <v>81</v>
      </c>
      <c r="AY193" s="255" t="s">
        <v>175</v>
      </c>
    </row>
    <row r="194" spans="1:65" s="2" customFormat="1" ht="21.75" customHeight="1">
      <c r="A194" s="39"/>
      <c r="B194" s="40"/>
      <c r="C194" s="214" t="s">
        <v>396</v>
      </c>
      <c r="D194" s="214" t="s">
        <v>177</v>
      </c>
      <c r="E194" s="215" t="s">
        <v>887</v>
      </c>
      <c r="F194" s="216" t="s">
        <v>888</v>
      </c>
      <c r="G194" s="217" t="s">
        <v>180</v>
      </c>
      <c r="H194" s="218">
        <v>1.7</v>
      </c>
      <c r="I194" s="219"/>
      <c r="J194" s="220">
        <f>ROUND(I194*H194,2)</f>
        <v>0</v>
      </c>
      <c r="K194" s="221"/>
      <c r="L194" s="45"/>
      <c r="M194" s="222" t="s">
        <v>19</v>
      </c>
      <c r="N194" s="223" t="s">
        <v>44</v>
      </c>
      <c r="O194" s="85"/>
      <c r="P194" s="224">
        <f>O194*H194</f>
        <v>0</v>
      </c>
      <c r="Q194" s="224">
        <v>0.00402</v>
      </c>
      <c r="R194" s="224">
        <f>Q194*H194</f>
        <v>0.006834</v>
      </c>
      <c r="S194" s="224">
        <v>0</v>
      </c>
      <c r="T194" s="225">
        <f>S194*H194</f>
        <v>0</v>
      </c>
      <c r="U194" s="39"/>
      <c r="V194" s="39"/>
      <c r="W194" s="39"/>
      <c r="X194" s="39"/>
      <c r="Y194" s="39"/>
      <c r="Z194" s="39"/>
      <c r="AA194" s="39"/>
      <c r="AB194" s="39"/>
      <c r="AC194" s="39"/>
      <c r="AD194" s="39"/>
      <c r="AE194" s="39"/>
      <c r="AR194" s="226" t="s">
        <v>181</v>
      </c>
      <c r="AT194" s="226" t="s">
        <v>177</v>
      </c>
      <c r="AU194" s="226" t="s">
        <v>83</v>
      </c>
      <c r="AY194" s="18" t="s">
        <v>175</v>
      </c>
      <c r="BE194" s="227">
        <f>IF(N194="základní",J194,0)</f>
        <v>0</v>
      </c>
      <c r="BF194" s="227">
        <f>IF(N194="snížená",J194,0)</f>
        <v>0</v>
      </c>
      <c r="BG194" s="227">
        <f>IF(N194="zákl. přenesená",J194,0)</f>
        <v>0</v>
      </c>
      <c r="BH194" s="227">
        <f>IF(N194="sníž. přenesená",J194,0)</f>
        <v>0</v>
      </c>
      <c r="BI194" s="227">
        <f>IF(N194="nulová",J194,0)</f>
        <v>0</v>
      </c>
      <c r="BJ194" s="18" t="s">
        <v>81</v>
      </c>
      <c r="BK194" s="227">
        <f>ROUND(I194*H194,2)</f>
        <v>0</v>
      </c>
      <c r="BL194" s="18" t="s">
        <v>181</v>
      </c>
      <c r="BM194" s="226" t="s">
        <v>889</v>
      </c>
    </row>
    <row r="195" spans="1:47" s="2" customFormat="1" ht="12">
      <c r="A195" s="39"/>
      <c r="B195" s="40"/>
      <c r="C195" s="41"/>
      <c r="D195" s="228" t="s">
        <v>183</v>
      </c>
      <c r="E195" s="41"/>
      <c r="F195" s="229" t="s">
        <v>890</v>
      </c>
      <c r="G195" s="41"/>
      <c r="H195" s="41"/>
      <c r="I195" s="230"/>
      <c r="J195" s="41"/>
      <c r="K195" s="41"/>
      <c r="L195" s="45"/>
      <c r="M195" s="231"/>
      <c r="N195" s="232"/>
      <c r="O195" s="85"/>
      <c r="P195" s="85"/>
      <c r="Q195" s="85"/>
      <c r="R195" s="85"/>
      <c r="S195" s="85"/>
      <c r="T195" s="86"/>
      <c r="U195" s="39"/>
      <c r="V195" s="39"/>
      <c r="W195" s="39"/>
      <c r="X195" s="39"/>
      <c r="Y195" s="39"/>
      <c r="Z195" s="39"/>
      <c r="AA195" s="39"/>
      <c r="AB195" s="39"/>
      <c r="AC195" s="39"/>
      <c r="AD195" s="39"/>
      <c r="AE195" s="39"/>
      <c r="AT195" s="18" t="s">
        <v>183</v>
      </c>
      <c r="AU195" s="18" t="s">
        <v>83</v>
      </c>
    </row>
    <row r="196" spans="1:51" s="13" customFormat="1" ht="12">
      <c r="A196" s="13"/>
      <c r="B196" s="233"/>
      <c r="C196" s="234"/>
      <c r="D196" s="235" t="s">
        <v>189</v>
      </c>
      <c r="E196" s="236" t="s">
        <v>19</v>
      </c>
      <c r="F196" s="237" t="s">
        <v>891</v>
      </c>
      <c r="G196" s="234"/>
      <c r="H196" s="238">
        <v>1.666</v>
      </c>
      <c r="I196" s="239"/>
      <c r="J196" s="234"/>
      <c r="K196" s="234"/>
      <c r="L196" s="240"/>
      <c r="M196" s="241"/>
      <c r="N196" s="242"/>
      <c r="O196" s="242"/>
      <c r="P196" s="242"/>
      <c r="Q196" s="242"/>
      <c r="R196" s="242"/>
      <c r="S196" s="242"/>
      <c r="T196" s="243"/>
      <c r="U196" s="13"/>
      <c r="V196" s="13"/>
      <c r="W196" s="13"/>
      <c r="X196" s="13"/>
      <c r="Y196" s="13"/>
      <c r="Z196" s="13"/>
      <c r="AA196" s="13"/>
      <c r="AB196" s="13"/>
      <c r="AC196" s="13"/>
      <c r="AD196" s="13"/>
      <c r="AE196" s="13"/>
      <c r="AT196" s="244" t="s">
        <v>189</v>
      </c>
      <c r="AU196" s="244" t="s">
        <v>83</v>
      </c>
      <c r="AV196" s="13" t="s">
        <v>83</v>
      </c>
      <c r="AW196" s="13" t="s">
        <v>35</v>
      </c>
      <c r="AX196" s="13" t="s">
        <v>73</v>
      </c>
      <c r="AY196" s="244" t="s">
        <v>175</v>
      </c>
    </row>
    <row r="197" spans="1:51" s="13" customFormat="1" ht="12">
      <c r="A197" s="13"/>
      <c r="B197" s="233"/>
      <c r="C197" s="234"/>
      <c r="D197" s="235" t="s">
        <v>189</v>
      </c>
      <c r="E197" s="236" t="s">
        <v>19</v>
      </c>
      <c r="F197" s="237" t="s">
        <v>892</v>
      </c>
      <c r="G197" s="234"/>
      <c r="H197" s="238">
        <v>1.7</v>
      </c>
      <c r="I197" s="239"/>
      <c r="J197" s="234"/>
      <c r="K197" s="234"/>
      <c r="L197" s="240"/>
      <c r="M197" s="241"/>
      <c r="N197" s="242"/>
      <c r="O197" s="242"/>
      <c r="P197" s="242"/>
      <c r="Q197" s="242"/>
      <c r="R197" s="242"/>
      <c r="S197" s="242"/>
      <c r="T197" s="243"/>
      <c r="U197" s="13"/>
      <c r="V197" s="13"/>
      <c r="W197" s="13"/>
      <c r="X197" s="13"/>
      <c r="Y197" s="13"/>
      <c r="Z197" s="13"/>
      <c r="AA197" s="13"/>
      <c r="AB197" s="13"/>
      <c r="AC197" s="13"/>
      <c r="AD197" s="13"/>
      <c r="AE197" s="13"/>
      <c r="AT197" s="244" t="s">
        <v>189</v>
      </c>
      <c r="AU197" s="244" t="s">
        <v>83</v>
      </c>
      <c r="AV197" s="13" t="s">
        <v>83</v>
      </c>
      <c r="AW197" s="13" t="s">
        <v>35</v>
      </c>
      <c r="AX197" s="13" t="s">
        <v>81</v>
      </c>
      <c r="AY197" s="244" t="s">
        <v>175</v>
      </c>
    </row>
    <row r="198" spans="1:65" s="2" customFormat="1" ht="24.15" customHeight="1">
      <c r="A198" s="39"/>
      <c r="B198" s="40"/>
      <c r="C198" s="214" t="s">
        <v>401</v>
      </c>
      <c r="D198" s="214" t="s">
        <v>177</v>
      </c>
      <c r="E198" s="215" t="s">
        <v>893</v>
      </c>
      <c r="F198" s="216" t="s">
        <v>894</v>
      </c>
      <c r="G198" s="217" t="s">
        <v>281</v>
      </c>
      <c r="H198" s="218">
        <v>0.054</v>
      </c>
      <c r="I198" s="219"/>
      <c r="J198" s="220">
        <f>ROUND(I198*H198,2)</f>
        <v>0</v>
      </c>
      <c r="K198" s="221"/>
      <c r="L198" s="45"/>
      <c r="M198" s="222" t="s">
        <v>19</v>
      </c>
      <c r="N198" s="223" t="s">
        <v>44</v>
      </c>
      <c r="O198" s="85"/>
      <c r="P198" s="224">
        <f>O198*H198</f>
        <v>0</v>
      </c>
      <c r="Q198" s="224">
        <v>1.04232</v>
      </c>
      <c r="R198" s="224">
        <f>Q198*H198</f>
        <v>0.05628527999999999</v>
      </c>
      <c r="S198" s="224">
        <v>0</v>
      </c>
      <c r="T198" s="225">
        <f>S198*H198</f>
        <v>0</v>
      </c>
      <c r="U198" s="39"/>
      <c r="V198" s="39"/>
      <c r="W198" s="39"/>
      <c r="X198" s="39"/>
      <c r="Y198" s="39"/>
      <c r="Z198" s="39"/>
      <c r="AA198" s="39"/>
      <c r="AB198" s="39"/>
      <c r="AC198" s="39"/>
      <c r="AD198" s="39"/>
      <c r="AE198" s="39"/>
      <c r="AR198" s="226" t="s">
        <v>181</v>
      </c>
      <c r="AT198" s="226" t="s">
        <v>177</v>
      </c>
      <c r="AU198" s="226" t="s">
        <v>83</v>
      </c>
      <c r="AY198" s="18" t="s">
        <v>175</v>
      </c>
      <c r="BE198" s="227">
        <f>IF(N198="základní",J198,0)</f>
        <v>0</v>
      </c>
      <c r="BF198" s="227">
        <f>IF(N198="snížená",J198,0)</f>
        <v>0</v>
      </c>
      <c r="BG198" s="227">
        <f>IF(N198="zákl. přenesená",J198,0)</f>
        <v>0</v>
      </c>
      <c r="BH198" s="227">
        <f>IF(N198="sníž. přenesená",J198,0)</f>
        <v>0</v>
      </c>
      <c r="BI198" s="227">
        <f>IF(N198="nulová",J198,0)</f>
        <v>0</v>
      </c>
      <c r="BJ198" s="18" t="s">
        <v>81</v>
      </c>
      <c r="BK198" s="227">
        <f>ROUND(I198*H198,2)</f>
        <v>0</v>
      </c>
      <c r="BL198" s="18" t="s">
        <v>181</v>
      </c>
      <c r="BM198" s="226" t="s">
        <v>895</v>
      </c>
    </row>
    <row r="199" spans="1:47" s="2" customFormat="1" ht="12">
      <c r="A199" s="39"/>
      <c r="B199" s="40"/>
      <c r="C199" s="41"/>
      <c r="D199" s="228" t="s">
        <v>183</v>
      </c>
      <c r="E199" s="41"/>
      <c r="F199" s="229" t="s">
        <v>896</v>
      </c>
      <c r="G199" s="41"/>
      <c r="H199" s="41"/>
      <c r="I199" s="230"/>
      <c r="J199" s="41"/>
      <c r="K199" s="41"/>
      <c r="L199" s="45"/>
      <c r="M199" s="231"/>
      <c r="N199" s="232"/>
      <c r="O199" s="85"/>
      <c r="P199" s="85"/>
      <c r="Q199" s="85"/>
      <c r="R199" s="85"/>
      <c r="S199" s="85"/>
      <c r="T199" s="86"/>
      <c r="U199" s="39"/>
      <c r="V199" s="39"/>
      <c r="W199" s="39"/>
      <c r="X199" s="39"/>
      <c r="Y199" s="39"/>
      <c r="Z199" s="39"/>
      <c r="AA199" s="39"/>
      <c r="AB199" s="39"/>
      <c r="AC199" s="39"/>
      <c r="AD199" s="39"/>
      <c r="AE199" s="39"/>
      <c r="AT199" s="18" t="s">
        <v>183</v>
      </c>
      <c r="AU199" s="18" t="s">
        <v>83</v>
      </c>
    </row>
    <row r="200" spans="1:51" s="15" customFormat="1" ht="12">
      <c r="A200" s="15"/>
      <c r="B200" s="257"/>
      <c r="C200" s="258"/>
      <c r="D200" s="235" t="s">
        <v>189</v>
      </c>
      <c r="E200" s="259" t="s">
        <v>19</v>
      </c>
      <c r="F200" s="260" t="s">
        <v>897</v>
      </c>
      <c r="G200" s="258"/>
      <c r="H200" s="259" t="s">
        <v>19</v>
      </c>
      <c r="I200" s="261"/>
      <c r="J200" s="258"/>
      <c r="K200" s="258"/>
      <c r="L200" s="262"/>
      <c r="M200" s="263"/>
      <c r="N200" s="264"/>
      <c r="O200" s="264"/>
      <c r="P200" s="264"/>
      <c r="Q200" s="264"/>
      <c r="R200" s="264"/>
      <c r="S200" s="264"/>
      <c r="T200" s="265"/>
      <c r="U200" s="15"/>
      <c r="V200" s="15"/>
      <c r="W200" s="15"/>
      <c r="X200" s="15"/>
      <c r="Y200" s="15"/>
      <c r="Z200" s="15"/>
      <c r="AA200" s="15"/>
      <c r="AB200" s="15"/>
      <c r="AC200" s="15"/>
      <c r="AD200" s="15"/>
      <c r="AE200" s="15"/>
      <c r="AT200" s="266" t="s">
        <v>189</v>
      </c>
      <c r="AU200" s="266" t="s">
        <v>83</v>
      </c>
      <c r="AV200" s="15" t="s">
        <v>81</v>
      </c>
      <c r="AW200" s="15" t="s">
        <v>35</v>
      </c>
      <c r="AX200" s="15" t="s">
        <v>73</v>
      </c>
      <c r="AY200" s="266" t="s">
        <v>175</v>
      </c>
    </row>
    <row r="201" spans="1:51" s="15" customFormat="1" ht="12">
      <c r="A201" s="15"/>
      <c r="B201" s="257"/>
      <c r="C201" s="258"/>
      <c r="D201" s="235" t="s">
        <v>189</v>
      </c>
      <c r="E201" s="259" t="s">
        <v>19</v>
      </c>
      <c r="F201" s="260" t="s">
        <v>898</v>
      </c>
      <c r="G201" s="258"/>
      <c r="H201" s="259" t="s">
        <v>19</v>
      </c>
      <c r="I201" s="261"/>
      <c r="J201" s="258"/>
      <c r="K201" s="258"/>
      <c r="L201" s="262"/>
      <c r="M201" s="263"/>
      <c r="N201" s="264"/>
      <c r="O201" s="264"/>
      <c r="P201" s="264"/>
      <c r="Q201" s="264"/>
      <c r="R201" s="264"/>
      <c r="S201" s="264"/>
      <c r="T201" s="265"/>
      <c r="U201" s="15"/>
      <c r="V201" s="15"/>
      <c r="W201" s="15"/>
      <c r="X201" s="15"/>
      <c r="Y201" s="15"/>
      <c r="Z201" s="15"/>
      <c r="AA201" s="15"/>
      <c r="AB201" s="15"/>
      <c r="AC201" s="15"/>
      <c r="AD201" s="15"/>
      <c r="AE201" s="15"/>
      <c r="AT201" s="266" t="s">
        <v>189</v>
      </c>
      <c r="AU201" s="266" t="s">
        <v>83</v>
      </c>
      <c r="AV201" s="15" t="s">
        <v>81</v>
      </c>
      <c r="AW201" s="15" t="s">
        <v>35</v>
      </c>
      <c r="AX201" s="15" t="s">
        <v>73</v>
      </c>
      <c r="AY201" s="266" t="s">
        <v>175</v>
      </c>
    </row>
    <row r="202" spans="1:51" s="15" customFormat="1" ht="12">
      <c r="A202" s="15"/>
      <c r="B202" s="257"/>
      <c r="C202" s="258"/>
      <c r="D202" s="235" t="s">
        <v>189</v>
      </c>
      <c r="E202" s="259" t="s">
        <v>19</v>
      </c>
      <c r="F202" s="260" t="s">
        <v>899</v>
      </c>
      <c r="G202" s="258"/>
      <c r="H202" s="259" t="s">
        <v>19</v>
      </c>
      <c r="I202" s="261"/>
      <c r="J202" s="258"/>
      <c r="K202" s="258"/>
      <c r="L202" s="262"/>
      <c r="M202" s="263"/>
      <c r="N202" s="264"/>
      <c r="O202" s="264"/>
      <c r="P202" s="264"/>
      <c r="Q202" s="264"/>
      <c r="R202" s="264"/>
      <c r="S202" s="264"/>
      <c r="T202" s="265"/>
      <c r="U202" s="15"/>
      <c r="V202" s="15"/>
      <c r="W202" s="15"/>
      <c r="X202" s="15"/>
      <c r="Y202" s="15"/>
      <c r="Z202" s="15"/>
      <c r="AA202" s="15"/>
      <c r="AB202" s="15"/>
      <c r="AC202" s="15"/>
      <c r="AD202" s="15"/>
      <c r="AE202" s="15"/>
      <c r="AT202" s="266" t="s">
        <v>189</v>
      </c>
      <c r="AU202" s="266" t="s">
        <v>83</v>
      </c>
      <c r="AV202" s="15" t="s">
        <v>81</v>
      </c>
      <c r="AW202" s="15" t="s">
        <v>35</v>
      </c>
      <c r="AX202" s="15" t="s">
        <v>73</v>
      </c>
      <c r="AY202" s="266" t="s">
        <v>175</v>
      </c>
    </row>
    <row r="203" spans="1:51" s="13" customFormat="1" ht="12">
      <c r="A203" s="13"/>
      <c r="B203" s="233"/>
      <c r="C203" s="234"/>
      <c r="D203" s="235" t="s">
        <v>189</v>
      </c>
      <c r="E203" s="236" t="s">
        <v>19</v>
      </c>
      <c r="F203" s="237" t="s">
        <v>900</v>
      </c>
      <c r="G203" s="234"/>
      <c r="H203" s="238">
        <v>0.054</v>
      </c>
      <c r="I203" s="239"/>
      <c r="J203" s="234"/>
      <c r="K203" s="234"/>
      <c r="L203" s="240"/>
      <c r="M203" s="241"/>
      <c r="N203" s="242"/>
      <c r="O203" s="242"/>
      <c r="P203" s="242"/>
      <c r="Q203" s="242"/>
      <c r="R203" s="242"/>
      <c r="S203" s="242"/>
      <c r="T203" s="243"/>
      <c r="U203" s="13"/>
      <c r="V203" s="13"/>
      <c r="W203" s="13"/>
      <c r="X203" s="13"/>
      <c r="Y203" s="13"/>
      <c r="Z203" s="13"/>
      <c r="AA203" s="13"/>
      <c r="AB203" s="13"/>
      <c r="AC203" s="13"/>
      <c r="AD203" s="13"/>
      <c r="AE203" s="13"/>
      <c r="AT203" s="244" t="s">
        <v>189</v>
      </c>
      <c r="AU203" s="244" t="s">
        <v>83</v>
      </c>
      <c r="AV203" s="13" t="s">
        <v>83</v>
      </c>
      <c r="AW203" s="13" t="s">
        <v>35</v>
      </c>
      <c r="AX203" s="13" t="s">
        <v>81</v>
      </c>
      <c r="AY203" s="244" t="s">
        <v>175</v>
      </c>
    </row>
    <row r="204" spans="1:65" s="2" customFormat="1" ht="24.15" customHeight="1">
      <c r="A204" s="39"/>
      <c r="B204" s="40"/>
      <c r="C204" s="214" t="s">
        <v>406</v>
      </c>
      <c r="D204" s="214" t="s">
        <v>177</v>
      </c>
      <c r="E204" s="215" t="s">
        <v>901</v>
      </c>
      <c r="F204" s="216" t="s">
        <v>902</v>
      </c>
      <c r="G204" s="217" t="s">
        <v>281</v>
      </c>
      <c r="H204" s="218">
        <v>0.048</v>
      </c>
      <c r="I204" s="219"/>
      <c r="J204" s="220">
        <f>ROUND(I204*H204,2)</f>
        <v>0</v>
      </c>
      <c r="K204" s="221"/>
      <c r="L204" s="45"/>
      <c r="M204" s="222" t="s">
        <v>19</v>
      </c>
      <c r="N204" s="223" t="s">
        <v>44</v>
      </c>
      <c r="O204" s="85"/>
      <c r="P204" s="224">
        <f>O204*H204</f>
        <v>0</v>
      </c>
      <c r="Q204" s="224">
        <v>0.99735</v>
      </c>
      <c r="R204" s="224">
        <f>Q204*H204</f>
        <v>0.0478728</v>
      </c>
      <c r="S204" s="224">
        <v>0</v>
      </c>
      <c r="T204" s="225">
        <f>S204*H204</f>
        <v>0</v>
      </c>
      <c r="U204" s="39"/>
      <c r="V204" s="39"/>
      <c r="W204" s="39"/>
      <c r="X204" s="39"/>
      <c r="Y204" s="39"/>
      <c r="Z204" s="39"/>
      <c r="AA204" s="39"/>
      <c r="AB204" s="39"/>
      <c r="AC204" s="39"/>
      <c r="AD204" s="39"/>
      <c r="AE204" s="39"/>
      <c r="AR204" s="226" t="s">
        <v>181</v>
      </c>
      <c r="AT204" s="226" t="s">
        <v>177</v>
      </c>
      <c r="AU204" s="226" t="s">
        <v>83</v>
      </c>
      <c r="AY204" s="18" t="s">
        <v>175</v>
      </c>
      <c r="BE204" s="227">
        <f>IF(N204="základní",J204,0)</f>
        <v>0</v>
      </c>
      <c r="BF204" s="227">
        <f>IF(N204="snížená",J204,0)</f>
        <v>0</v>
      </c>
      <c r="BG204" s="227">
        <f>IF(N204="zákl. přenesená",J204,0)</f>
        <v>0</v>
      </c>
      <c r="BH204" s="227">
        <f>IF(N204="sníž. přenesená",J204,0)</f>
        <v>0</v>
      </c>
      <c r="BI204" s="227">
        <f>IF(N204="nulová",J204,0)</f>
        <v>0</v>
      </c>
      <c r="BJ204" s="18" t="s">
        <v>81</v>
      </c>
      <c r="BK204" s="227">
        <f>ROUND(I204*H204,2)</f>
        <v>0</v>
      </c>
      <c r="BL204" s="18" t="s">
        <v>181</v>
      </c>
      <c r="BM204" s="226" t="s">
        <v>903</v>
      </c>
    </row>
    <row r="205" spans="1:47" s="2" customFormat="1" ht="12">
      <c r="A205" s="39"/>
      <c r="B205" s="40"/>
      <c r="C205" s="41"/>
      <c r="D205" s="228" t="s">
        <v>183</v>
      </c>
      <c r="E205" s="41"/>
      <c r="F205" s="229" t="s">
        <v>904</v>
      </c>
      <c r="G205" s="41"/>
      <c r="H205" s="41"/>
      <c r="I205" s="230"/>
      <c r="J205" s="41"/>
      <c r="K205" s="41"/>
      <c r="L205" s="45"/>
      <c r="M205" s="231"/>
      <c r="N205" s="232"/>
      <c r="O205" s="85"/>
      <c r="P205" s="85"/>
      <c r="Q205" s="85"/>
      <c r="R205" s="85"/>
      <c r="S205" s="85"/>
      <c r="T205" s="86"/>
      <c r="U205" s="39"/>
      <c r="V205" s="39"/>
      <c r="W205" s="39"/>
      <c r="X205" s="39"/>
      <c r="Y205" s="39"/>
      <c r="Z205" s="39"/>
      <c r="AA205" s="39"/>
      <c r="AB205" s="39"/>
      <c r="AC205" s="39"/>
      <c r="AD205" s="39"/>
      <c r="AE205" s="39"/>
      <c r="AT205" s="18" t="s">
        <v>183</v>
      </c>
      <c r="AU205" s="18" t="s">
        <v>83</v>
      </c>
    </row>
    <row r="206" spans="1:51" s="15" customFormat="1" ht="12">
      <c r="A206" s="15"/>
      <c r="B206" s="257"/>
      <c r="C206" s="258"/>
      <c r="D206" s="235" t="s">
        <v>189</v>
      </c>
      <c r="E206" s="259" t="s">
        <v>19</v>
      </c>
      <c r="F206" s="260" t="s">
        <v>905</v>
      </c>
      <c r="G206" s="258"/>
      <c r="H206" s="259" t="s">
        <v>19</v>
      </c>
      <c r="I206" s="261"/>
      <c r="J206" s="258"/>
      <c r="K206" s="258"/>
      <c r="L206" s="262"/>
      <c r="M206" s="263"/>
      <c r="N206" s="264"/>
      <c r="O206" s="264"/>
      <c r="P206" s="264"/>
      <c r="Q206" s="264"/>
      <c r="R206" s="264"/>
      <c r="S206" s="264"/>
      <c r="T206" s="265"/>
      <c r="U206" s="15"/>
      <c r="V206" s="15"/>
      <c r="W206" s="15"/>
      <c r="X206" s="15"/>
      <c r="Y206" s="15"/>
      <c r="Z206" s="15"/>
      <c r="AA206" s="15"/>
      <c r="AB206" s="15"/>
      <c r="AC206" s="15"/>
      <c r="AD206" s="15"/>
      <c r="AE206" s="15"/>
      <c r="AT206" s="266" t="s">
        <v>189</v>
      </c>
      <c r="AU206" s="266" t="s">
        <v>83</v>
      </c>
      <c r="AV206" s="15" t="s">
        <v>81</v>
      </c>
      <c r="AW206" s="15" t="s">
        <v>35</v>
      </c>
      <c r="AX206" s="15" t="s">
        <v>73</v>
      </c>
      <c r="AY206" s="266" t="s">
        <v>175</v>
      </c>
    </row>
    <row r="207" spans="1:51" s="13" customFormat="1" ht="12">
      <c r="A207" s="13"/>
      <c r="B207" s="233"/>
      <c r="C207" s="234"/>
      <c r="D207" s="235" t="s">
        <v>189</v>
      </c>
      <c r="E207" s="236" t="s">
        <v>19</v>
      </c>
      <c r="F207" s="237" t="s">
        <v>906</v>
      </c>
      <c r="G207" s="234"/>
      <c r="H207" s="238">
        <v>0.024</v>
      </c>
      <c r="I207" s="239"/>
      <c r="J207" s="234"/>
      <c r="K207" s="234"/>
      <c r="L207" s="240"/>
      <c r="M207" s="241"/>
      <c r="N207" s="242"/>
      <c r="O207" s="242"/>
      <c r="P207" s="242"/>
      <c r="Q207" s="242"/>
      <c r="R207" s="242"/>
      <c r="S207" s="242"/>
      <c r="T207" s="243"/>
      <c r="U207" s="13"/>
      <c r="V207" s="13"/>
      <c r="W207" s="13"/>
      <c r="X207" s="13"/>
      <c r="Y207" s="13"/>
      <c r="Z207" s="13"/>
      <c r="AA207" s="13"/>
      <c r="AB207" s="13"/>
      <c r="AC207" s="13"/>
      <c r="AD207" s="13"/>
      <c r="AE207" s="13"/>
      <c r="AT207" s="244" t="s">
        <v>189</v>
      </c>
      <c r="AU207" s="244" t="s">
        <v>83</v>
      </c>
      <c r="AV207" s="13" t="s">
        <v>83</v>
      </c>
      <c r="AW207" s="13" t="s">
        <v>35</v>
      </c>
      <c r="AX207" s="13" t="s">
        <v>73</v>
      </c>
      <c r="AY207" s="244" t="s">
        <v>175</v>
      </c>
    </row>
    <row r="208" spans="1:51" s="13" customFormat="1" ht="12">
      <c r="A208" s="13"/>
      <c r="B208" s="233"/>
      <c r="C208" s="234"/>
      <c r="D208" s="235" t="s">
        <v>189</v>
      </c>
      <c r="E208" s="236" t="s">
        <v>19</v>
      </c>
      <c r="F208" s="237" t="s">
        <v>906</v>
      </c>
      <c r="G208" s="234"/>
      <c r="H208" s="238">
        <v>0.024</v>
      </c>
      <c r="I208" s="239"/>
      <c r="J208" s="234"/>
      <c r="K208" s="234"/>
      <c r="L208" s="240"/>
      <c r="M208" s="241"/>
      <c r="N208" s="242"/>
      <c r="O208" s="242"/>
      <c r="P208" s="242"/>
      <c r="Q208" s="242"/>
      <c r="R208" s="242"/>
      <c r="S208" s="242"/>
      <c r="T208" s="243"/>
      <c r="U208" s="13"/>
      <c r="V208" s="13"/>
      <c r="W208" s="13"/>
      <c r="X208" s="13"/>
      <c r="Y208" s="13"/>
      <c r="Z208" s="13"/>
      <c r="AA208" s="13"/>
      <c r="AB208" s="13"/>
      <c r="AC208" s="13"/>
      <c r="AD208" s="13"/>
      <c r="AE208" s="13"/>
      <c r="AT208" s="244" t="s">
        <v>189</v>
      </c>
      <c r="AU208" s="244" t="s">
        <v>83</v>
      </c>
      <c r="AV208" s="13" t="s">
        <v>83</v>
      </c>
      <c r="AW208" s="13" t="s">
        <v>35</v>
      </c>
      <c r="AX208" s="13" t="s">
        <v>73</v>
      </c>
      <c r="AY208" s="244" t="s">
        <v>175</v>
      </c>
    </row>
    <row r="209" spans="1:51" s="14" customFormat="1" ht="12">
      <c r="A209" s="14"/>
      <c r="B209" s="245"/>
      <c r="C209" s="246"/>
      <c r="D209" s="235" t="s">
        <v>189</v>
      </c>
      <c r="E209" s="247" t="s">
        <v>19</v>
      </c>
      <c r="F209" s="248" t="s">
        <v>198</v>
      </c>
      <c r="G209" s="246"/>
      <c r="H209" s="249">
        <v>0.048</v>
      </c>
      <c r="I209" s="250"/>
      <c r="J209" s="246"/>
      <c r="K209" s="246"/>
      <c r="L209" s="251"/>
      <c r="M209" s="252"/>
      <c r="N209" s="253"/>
      <c r="O209" s="253"/>
      <c r="P209" s="253"/>
      <c r="Q209" s="253"/>
      <c r="R209" s="253"/>
      <c r="S209" s="253"/>
      <c r="T209" s="254"/>
      <c r="U209" s="14"/>
      <c r="V209" s="14"/>
      <c r="W209" s="14"/>
      <c r="X209" s="14"/>
      <c r="Y209" s="14"/>
      <c r="Z209" s="14"/>
      <c r="AA209" s="14"/>
      <c r="AB209" s="14"/>
      <c r="AC209" s="14"/>
      <c r="AD209" s="14"/>
      <c r="AE209" s="14"/>
      <c r="AT209" s="255" t="s">
        <v>189</v>
      </c>
      <c r="AU209" s="255" t="s">
        <v>83</v>
      </c>
      <c r="AV209" s="14" t="s">
        <v>181</v>
      </c>
      <c r="AW209" s="14" t="s">
        <v>35</v>
      </c>
      <c r="AX209" s="14" t="s">
        <v>81</v>
      </c>
      <c r="AY209" s="255" t="s">
        <v>175</v>
      </c>
    </row>
    <row r="210" spans="1:63" s="12" customFormat="1" ht="22.8" customHeight="1">
      <c r="A210" s="12"/>
      <c r="B210" s="198"/>
      <c r="C210" s="199"/>
      <c r="D210" s="200" t="s">
        <v>72</v>
      </c>
      <c r="E210" s="212" t="s">
        <v>715</v>
      </c>
      <c r="F210" s="212" t="s">
        <v>716</v>
      </c>
      <c r="G210" s="199"/>
      <c r="H210" s="199"/>
      <c r="I210" s="202"/>
      <c r="J210" s="213">
        <f>BK210</f>
        <v>0</v>
      </c>
      <c r="K210" s="199"/>
      <c r="L210" s="204"/>
      <c r="M210" s="205"/>
      <c r="N210" s="206"/>
      <c r="O210" s="206"/>
      <c r="P210" s="207">
        <f>SUM(P211:P216)</f>
        <v>0</v>
      </c>
      <c r="Q210" s="206"/>
      <c r="R210" s="207">
        <f>SUM(R211:R216)</f>
        <v>0</v>
      </c>
      <c r="S210" s="206"/>
      <c r="T210" s="208">
        <f>SUM(T211:T216)</f>
        <v>0</v>
      </c>
      <c r="U210" s="12"/>
      <c r="V210" s="12"/>
      <c r="W210" s="12"/>
      <c r="X210" s="12"/>
      <c r="Y210" s="12"/>
      <c r="Z210" s="12"/>
      <c r="AA210" s="12"/>
      <c r="AB210" s="12"/>
      <c r="AC210" s="12"/>
      <c r="AD210" s="12"/>
      <c r="AE210" s="12"/>
      <c r="AR210" s="209" t="s">
        <v>81</v>
      </c>
      <c r="AT210" s="210" t="s">
        <v>72</v>
      </c>
      <c r="AU210" s="210" t="s">
        <v>81</v>
      </c>
      <c r="AY210" s="209" t="s">
        <v>175</v>
      </c>
      <c r="BK210" s="211">
        <f>SUM(BK211:BK216)</f>
        <v>0</v>
      </c>
    </row>
    <row r="211" spans="1:65" s="2" customFormat="1" ht="62.7" customHeight="1">
      <c r="A211" s="39"/>
      <c r="B211" s="40"/>
      <c r="C211" s="214" t="s">
        <v>413</v>
      </c>
      <c r="D211" s="214" t="s">
        <v>177</v>
      </c>
      <c r="E211" s="215" t="s">
        <v>907</v>
      </c>
      <c r="F211" s="216" t="s">
        <v>908</v>
      </c>
      <c r="G211" s="217" t="s">
        <v>281</v>
      </c>
      <c r="H211" s="218">
        <v>9.72</v>
      </c>
      <c r="I211" s="219"/>
      <c r="J211" s="220">
        <f>ROUND(I211*H211,2)</f>
        <v>0</v>
      </c>
      <c r="K211" s="221"/>
      <c r="L211" s="45"/>
      <c r="M211" s="222" t="s">
        <v>19</v>
      </c>
      <c r="N211" s="223" t="s">
        <v>44</v>
      </c>
      <c r="O211" s="85"/>
      <c r="P211" s="224">
        <f>O211*H211</f>
        <v>0</v>
      </c>
      <c r="Q211" s="224">
        <v>0</v>
      </c>
      <c r="R211" s="224">
        <f>Q211*H211</f>
        <v>0</v>
      </c>
      <c r="S211" s="224">
        <v>0</v>
      </c>
      <c r="T211" s="225">
        <f>S211*H211</f>
        <v>0</v>
      </c>
      <c r="U211" s="39"/>
      <c r="V211" s="39"/>
      <c r="W211" s="39"/>
      <c r="X211" s="39"/>
      <c r="Y211" s="39"/>
      <c r="Z211" s="39"/>
      <c r="AA211" s="39"/>
      <c r="AB211" s="39"/>
      <c r="AC211" s="39"/>
      <c r="AD211" s="39"/>
      <c r="AE211" s="39"/>
      <c r="AR211" s="226" t="s">
        <v>181</v>
      </c>
      <c r="AT211" s="226" t="s">
        <v>177</v>
      </c>
      <c r="AU211" s="226" t="s">
        <v>83</v>
      </c>
      <c r="AY211" s="18" t="s">
        <v>175</v>
      </c>
      <c r="BE211" s="227">
        <f>IF(N211="základní",J211,0)</f>
        <v>0</v>
      </c>
      <c r="BF211" s="227">
        <f>IF(N211="snížená",J211,0)</f>
        <v>0</v>
      </c>
      <c r="BG211" s="227">
        <f>IF(N211="zákl. přenesená",J211,0)</f>
        <v>0</v>
      </c>
      <c r="BH211" s="227">
        <f>IF(N211="sníž. přenesená",J211,0)</f>
        <v>0</v>
      </c>
      <c r="BI211" s="227">
        <f>IF(N211="nulová",J211,0)</f>
        <v>0</v>
      </c>
      <c r="BJ211" s="18" t="s">
        <v>81</v>
      </c>
      <c r="BK211" s="227">
        <f>ROUND(I211*H211,2)</f>
        <v>0</v>
      </c>
      <c r="BL211" s="18" t="s">
        <v>181</v>
      </c>
      <c r="BM211" s="226" t="s">
        <v>909</v>
      </c>
    </row>
    <row r="212" spans="1:47" s="2" customFormat="1" ht="12">
      <c r="A212" s="39"/>
      <c r="B212" s="40"/>
      <c r="C212" s="41"/>
      <c r="D212" s="228" t="s">
        <v>183</v>
      </c>
      <c r="E212" s="41"/>
      <c r="F212" s="229" t="s">
        <v>910</v>
      </c>
      <c r="G212" s="41"/>
      <c r="H212" s="41"/>
      <c r="I212" s="230"/>
      <c r="J212" s="41"/>
      <c r="K212" s="41"/>
      <c r="L212" s="45"/>
      <c r="M212" s="231"/>
      <c r="N212" s="232"/>
      <c r="O212" s="85"/>
      <c r="P212" s="85"/>
      <c r="Q212" s="85"/>
      <c r="R212" s="85"/>
      <c r="S212" s="85"/>
      <c r="T212" s="86"/>
      <c r="U212" s="39"/>
      <c r="V212" s="39"/>
      <c r="W212" s="39"/>
      <c r="X212" s="39"/>
      <c r="Y212" s="39"/>
      <c r="Z212" s="39"/>
      <c r="AA212" s="39"/>
      <c r="AB212" s="39"/>
      <c r="AC212" s="39"/>
      <c r="AD212" s="39"/>
      <c r="AE212" s="39"/>
      <c r="AT212" s="18" t="s">
        <v>183</v>
      </c>
      <c r="AU212" s="18" t="s">
        <v>83</v>
      </c>
    </row>
    <row r="213" spans="1:65" s="2" customFormat="1" ht="49.05" customHeight="1">
      <c r="A213" s="39"/>
      <c r="B213" s="40"/>
      <c r="C213" s="214" t="s">
        <v>418</v>
      </c>
      <c r="D213" s="214" t="s">
        <v>177</v>
      </c>
      <c r="E213" s="215" t="s">
        <v>911</v>
      </c>
      <c r="F213" s="216" t="s">
        <v>912</v>
      </c>
      <c r="G213" s="217" t="s">
        <v>281</v>
      </c>
      <c r="H213" s="218">
        <v>0.084</v>
      </c>
      <c r="I213" s="219"/>
      <c r="J213" s="220">
        <f>ROUND(I213*H213,2)</f>
        <v>0</v>
      </c>
      <c r="K213" s="221"/>
      <c r="L213" s="45"/>
      <c r="M213" s="222" t="s">
        <v>19</v>
      </c>
      <c r="N213" s="223" t="s">
        <v>44</v>
      </c>
      <c r="O213" s="85"/>
      <c r="P213" s="224">
        <f>O213*H213</f>
        <v>0</v>
      </c>
      <c r="Q213" s="224">
        <v>0</v>
      </c>
      <c r="R213" s="224">
        <f>Q213*H213</f>
        <v>0</v>
      </c>
      <c r="S213" s="224">
        <v>0</v>
      </c>
      <c r="T213" s="225">
        <f>S213*H213</f>
        <v>0</v>
      </c>
      <c r="U213" s="39"/>
      <c r="V213" s="39"/>
      <c r="W213" s="39"/>
      <c r="X213" s="39"/>
      <c r="Y213" s="39"/>
      <c r="Z213" s="39"/>
      <c r="AA213" s="39"/>
      <c r="AB213" s="39"/>
      <c r="AC213" s="39"/>
      <c r="AD213" s="39"/>
      <c r="AE213" s="39"/>
      <c r="AR213" s="226" t="s">
        <v>181</v>
      </c>
      <c r="AT213" s="226" t="s">
        <v>177</v>
      </c>
      <c r="AU213" s="226" t="s">
        <v>83</v>
      </c>
      <c r="AY213" s="18" t="s">
        <v>175</v>
      </c>
      <c r="BE213" s="227">
        <f>IF(N213="základní",J213,0)</f>
        <v>0</v>
      </c>
      <c r="BF213" s="227">
        <f>IF(N213="snížená",J213,0)</f>
        <v>0</v>
      </c>
      <c r="BG213" s="227">
        <f>IF(N213="zákl. přenesená",J213,0)</f>
        <v>0</v>
      </c>
      <c r="BH213" s="227">
        <f>IF(N213="sníž. přenesená",J213,0)</f>
        <v>0</v>
      </c>
      <c r="BI213" s="227">
        <f>IF(N213="nulová",J213,0)</f>
        <v>0</v>
      </c>
      <c r="BJ213" s="18" t="s">
        <v>81</v>
      </c>
      <c r="BK213" s="227">
        <f>ROUND(I213*H213,2)</f>
        <v>0</v>
      </c>
      <c r="BL213" s="18" t="s">
        <v>181</v>
      </c>
      <c r="BM213" s="226" t="s">
        <v>913</v>
      </c>
    </row>
    <row r="214" spans="1:47" s="2" customFormat="1" ht="12">
      <c r="A214" s="39"/>
      <c r="B214" s="40"/>
      <c r="C214" s="41"/>
      <c r="D214" s="228" t="s">
        <v>183</v>
      </c>
      <c r="E214" s="41"/>
      <c r="F214" s="229" t="s">
        <v>914</v>
      </c>
      <c r="G214" s="41"/>
      <c r="H214" s="41"/>
      <c r="I214" s="230"/>
      <c r="J214" s="41"/>
      <c r="K214" s="41"/>
      <c r="L214" s="45"/>
      <c r="M214" s="231"/>
      <c r="N214" s="232"/>
      <c r="O214" s="85"/>
      <c r="P214" s="85"/>
      <c r="Q214" s="85"/>
      <c r="R214" s="85"/>
      <c r="S214" s="85"/>
      <c r="T214" s="86"/>
      <c r="U214" s="39"/>
      <c r="V214" s="39"/>
      <c r="W214" s="39"/>
      <c r="X214" s="39"/>
      <c r="Y214" s="39"/>
      <c r="Z214" s="39"/>
      <c r="AA214" s="39"/>
      <c r="AB214" s="39"/>
      <c r="AC214" s="39"/>
      <c r="AD214" s="39"/>
      <c r="AE214" s="39"/>
      <c r="AT214" s="18" t="s">
        <v>183</v>
      </c>
      <c r="AU214" s="18" t="s">
        <v>83</v>
      </c>
    </row>
    <row r="215" spans="1:65" s="2" customFormat="1" ht="33" customHeight="1">
      <c r="A215" s="39"/>
      <c r="B215" s="40"/>
      <c r="C215" s="214" t="s">
        <v>424</v>
      </c>
      <c r="D215" s="214" t="s">
        <v>177</v>
      </c>
      <c r="E215" s="215" t="s">
        <v>915</v>
      </c>
      <c r="F215" s="216" t="s">
        <v>916</v>
      </c>
      <c r="G215" s="217" t="s">
        <v>281</v>
      </c>
      <c r="H215" s="218">
        <v>0.084</v>
      </c>
      <c r="I215" s="219"/>
      <c r="J215" s="220">
        <f>ROUND(I215*H215,2)</f>
        <v>0</v>
      </c>
      <c r="K215" s="221"/>
      <c r="L215" s="45"/>
      <c r="M215" s="222" t="s">
        <v>19</v>
      </c>
      <c r="N215" s="223" t="s">
        <v>44</v>
      </c>
      <c r="O215" s="85"/>
      <c r="P215" s="224">
        <f>O215*H215</f>
        <v>0</v>
      </c>
      <c r="Q215" s="224">
        <v>0</v>
      </c>
      <c r="R215" s="224">
        <f>Q215*H215</f>
        <v>0</v>
      </c>
      <c r="S215" s="224">
        <v>0</v>
      </c>
      <c r="T215" s="225">
        <f>S215*H215</f>
        <v>0</v>
      </c>
      <c r="U215" s="39"/>
      <c r="V215" s="39"/>
      <c r="W215" s="39"/>
      <c r="X215" s="39"/>
      <c r="Y215" s="39"/>
      <c r="Z215" s="39"/>
      <c r="AA215" s="39"/>
      <c r="AB215" s="39"/>
      <c r="AC215" s="39"/>
      <c r="AD215" s="39"/>
      <c r="AE215" s="39"/>
      <c r="AR215" s="226" t="s">
        <v>181</v>
      </c>
      <c r="AT215" s="226" t="s">
        <v>177</v>
      </c>
      <c r="AU215" s="226" t="s">
        <v>83</v>
      </c>
      <c r="AY215" s="18" t="s">
        <v>175</v>
      </c>
      <c r="BE215" s="227">
        <f>IF(N215="základní",J215,0)</f>
        <v>0</v>
      </c>
      <c r="BF215" s="227">
        <f>IF(N215="snížená",J215,0)</f>
        <v>0</v>
      </c>
      <c r="BG215" s="227">
        <f>IF(N215="zákl. přenesená",J215,0)</f>
        <v>0</v>
      </c>
      <c r="BH215" s="227">
        <f>IF(N215="sníž. přenesená",J215,0)</f>
        <v>0</v>
      </c>
      <c r="BI215" s="227">
        <f>IF(N215="nulová",J215,0)</f>
        <v>0</v>
      </c>
      <c r="BJ215" s="18" t="s">
        <v>81</v>
      </c>
      <c r="BK215" s="227">
        <f>ROUND(I215*H215,2)</f>
        <v>0</v>
      </c>
      <c r="BL215" s="18" t="s">
        <v>181</v>
      </c>
      <c r="BM215" s="226" t="s">
        <v>917</v>
      </c>
    </row>
    <row r="216" spans="1:47" s="2" customFormat="1" ht="12">
      <c r="A216" s="39"/>
      <c r="B216" s="40"/>
      <c r="C216" s="41"/>
      <c r="D216" s="228" t="s">
        <v>183</v>
      </c>
      <c r="E216" s="41"/>
      <c r="F216" s="229" t="s">
        <v>918</v>
      </c>
      <c r="G216" s="41"/>
      <c r="H216" s="41"/>
      <c r="I216" s="230"/>
      <c r="J216" s="41"/>
      <c r="K216" s="41"/>
      <c r="L216" s="45"/>
      <c r="M216" s="281"/>
      <c r="N216" s="282"/>
      <c r="O216" s="283"/>
      <c r="P216" s="283"/>
      <c r="Q216" s="283"/>
      <c r="R216" s="283"/>
      <c r="S216" s="283"/>
      <c r="T216" s="284"/>
      <c r="U216" s="39"/>
      <c r="V216" s="39"/>
      <c r="W216" s="39"/>
      <c r="X216" s="39"/>
      <c r="Y216" s="39"/>
      <c r="Z216" s="39"/>
      <c r="AA216" s="39"/>
      <c r="AB216" s="39"/>
      <c r="AC216" s="39"/>
      <c r="AD216" s="39"/>
      <c r="AE216" s="39"/>
      <c r="AT216" s="18" t="s">
        <v>183</v>
      </c>
      <c r="AU216" s="18" t="s">
        <v>83</v>
      </c>
    </row>
    <row r="217" spans="1:31" s="2" customFormat="1" ht="6.95" customHeight="1">
      <c r="A217" s="39"/>
      <c r="B217" s="60"/>
      <c r="C217" s="61"/>
      <c r="D217" s="61"/>
      <c r="E217" s="61"/>
      <c r="F217" s="61"/>
      <c r="G217" s="61"/>
      <c r="H217" s="61"/>
      <c r="I217" s="61"/>
      <c r="J217" s="61"/>
      <c r="K217" s="61"/>
      <c r="L217" s="45"/>
      <c r="M217" s="39"/>
      <c r="O217" s="39"/>
      <c r="P217" s="39"/>
      <c r="Q217" s="39"/>
      <c r="R217" s="39"/>
      <c r="S217" s="39"/>
      <c r="T217" s="39"/>
      <c r="U217" s="39"/>
      <c r="V217" s="39"/>
      <c r="W217" s="39"/>
      <c r="X217" s="39"/>
      <c r="Y217" s="39"/>
      <c r="Z217" s="39"/>
      <c r="AA217" s="39"/>
      <c r="AB217" s="39"/>
      <c r="AC217" s="39"/>
      <c r="AD217" s="39"/>
      <c r="AE217" s="39"/>
    </row>
  </sheetData>
  <sheetProtection password="CC35" sheet="1" objects="1" scenarios="1" formatColumns="0" formatRows="0" autoFilter="0"/>
  <autoFilter ref="C84:K216"/>
  <mergeCells count="9">
    <mergeCell ref="E7:H7"/>
    <mergeCell ref="E9:H9"/>
    <mergeCell ref="E18:H18"/>
    <mergeCell ref="E27:H27"/>
    <mergeCell ref="E48:H48"/>
    <mergeCell ref="E50:H50"/>
    <mergeCell ref="E75:H75"/>
    <mergeCell ref="E77:H77"/>
    <mergeCell ref="L2:V2"/>
  </mergeCells>
  <hyperlinks>
    <hyperlink ref="F89" r:id="rId1" display="https://podminky.urs.cz/item/CS_URS_2022_01/121151106"/>
    <hyperlink ref="F93" r:id="rId2" display="https://podminky.urs.cz/item/CS_URS_2022_01/131151100"/>
    <hyperlink ref="F97" r:id="rId3" display="https://podminky.urs.cz/item/CS_URS_2022_01/131251100"/>
    <hyperlink ref="F101" r:id="rId4" display="https://podminky.urs.cz/item/CS_URS_2022_01/151101201"/>
    <hyperlink ref="F104" r:id="rId5" display="https://podminky.urs.cz/item/CS_URS_2022_01/151101211"/>
    <hyperlink ref="F106" r:id="rId6" display="https://podminky.urs.cz/item/CS_URS_2022_01/151101401"/>
    <hyperlink ref="F108" r:id="rId7" display="https://podminky.urs.cz/item/CS_URS_2022_01/151101411"/>
    <hyperlink ref="F110" r:id="rId8" display="https://podminky.urs.cz/item/CS_URS_2022_01/162251101"/>
    <hyperlink ref="F115" r:id="rId9" display="https://podminky.urs.cz/item/CS_URS_2022_01/162251102"/>
    <hyperlink ref="F121" r:id="rId10" display="https://podminky.urs.cz/item/CS_URS_2022_01/162351104"/>
    <hyperlink ref="F126" r:id="rId11" display="https://podminky.urs.cz/item/CS_URS_2022_01/162751119"/>
    <hyperlink ref="F129" r:id="rId12" display="https://podminky.urs.cz/item/CS_URS_2022_01/171201231"/>
    <hyperlink ref="F132" r:id="rId13" display="https://podminky.urs.cz/item/CS_URS_2022_01/171251201"/>
    <hyperlink ref="F134" r:id="rId14" display="https://podminky.urs.cz/item/CS_URS_2022_01/174111103"/>
    <hyperlink ref="F146" r:id="rId15" display="https://podminky.urs.cz/item/CS_URS_2022_01/175111101"/>
    <hyperlink ref="F153" r:id="rId16" display="https://podminky.urs.cz/item/CS_URS_2022_01/382413117"/>
    <hyperlink ref="F160" r:id="rId17" display="https://podminky.urs.cz/item/CS_URS_2022_01/451573111"/>
    <hyperlink ref="F168" r:id="rId18" display="https://podminky.urs.cz/item/CS_URS_2022_01/452311141"/>
    <hyperlink ref="F173" r:id="rId19" display="https://podminky.urs.cz/item/CS_URS_2022_01/871315211"/>
    <hyperlink ref="F175" r:id="rId20" display="https://podminky.urs.cz/item/CS_URS_2022_01/894812201"/>
    <hyperlink ref="F178" r:id="rId21" display="https://podminky.urs.cz/item/CS_URS_2022_01/894812231"/>
    <hyperlink ref="F180" r:id="rId22" display="https://podminky.urs.cz/item/CS_URS_2022_01/894812249"/>
    <hyperlink ref="F182" r:id="rId23" display="https://podminky.urs.cz/item/CS_URS_2022_01/894812261"/>
    <hyperlink ref="F184" r:id="rId24" display="https://podminky.urs.cz/item/CS_URS_2022_01/899102112"/>
    <hyperlink ref="F187" r:id="rId25" display="https://podminky.urs.cz/item/CS_URS_2022_01/899623151"/>
    <hyperlink ref="F190" r:id="rId26" display="https://podminky.urs.cz/item/CS_URS_2022_01/899633141"/>
    <hyperlink ref="F195" r:id="rId27" display="https://podminky.urs.cz/item/CS_URS_2022_01/899643111"/>
    <hyperlink ref="F199" r:id="rId28" display="https://podminky.urs.cz/item/CS_URS_2022_01/894608112"/>
    <hyperlink ref="F205" r:id="rId29" display="https://podminky.urs.cz/item/CS_URS_2022_01/899658211"/>
    <hyperlink ref="F212" r:id="rId30" display="https://podminky.urs.cz/item/CS_URS_2022_01/998142251"/>
    <hyperlink ref="F214" r:id="rId31" display="https://podminky.urs.cz/item/CS_URS_2022_01/998276101"/>
    <hyperlink ref="F216" r:id="rId32" display="https://podminky.urs.cz/item/CS_URS_2022_01/998276124"/>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3"/>
</worksheet>
</file>

<file path=xl/worksheets/sheet4.xml><?xml version="1.0" encoding="utf-8"?>
<worksheet xmlns="http://schemas.openxmlformats.org/spreadsheetml/2006/main" xmlns:r="http://schemas.openxmlformats.org/officeDocument/2006/relationships">
  <sheetPr>
    <pageSetUpPr fitToPage="1"/>
  </sheetPr>
  <dimension ref="A2:BM20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89</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919</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ROUND(J86,2)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ROUND((SUM(BE86:BE205)),2)</f>
        <v>0</v>
      </c>
      <c r="G33" s="39"/>
      <c r="H33" s="39"/>
      <c r="I33" s="158">
        <v>0.21</v>
      </c>
      <c r="J33" s="157">
        <f>ROUND(((SUM(BE86:BE205))*I33),2)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ROUND((SUM(BF86:BF205)),2)</f>
        <v>0</v>
      </c>
      <c r="G34" s="39"/>
      <c r="H34" s="39"/>
      <c r="I34" s="158">
        <v>0.15</v>
      </c>
      <c r="J34" s="157">
        <f>ROUND(((SUM(BF86:BF205))*I34),2)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ROUND((SUM(BG86:BG205)),2)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ROUND((SUM(BH86:BH205)),2)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ROUND((SUM(BI86:BI205)),2)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IO 03 - Vodovodní přípojka + vrt s trvalou životností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J86</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J87</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J88</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J150</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150</v>
      </c>
      <c r="E63" s="183"/>
      <c r="F63" s="183"/>
      <c r="G63" s="183"/>
      <c r="H63" s="183"/>
      <c r="I63" s="183"/>
      <c r="J63" s="184">
        <f>J170</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151</v>
      </c>
      <c r="E64" s="183"/>
      <c r="F64" s="183"/>
      <c r="G64" s="183"/>
      <c r="H64" s="183"/>
      <c r="I64" s="183"/>
      <c r="J64" s="184">
        <f>J177</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152</v>
      </c>
      <c r="E65" s="183"/>
      <c r="F65" s="183"/>
      <c r="G65" s="183"/>
      <c r="H65" s="183"/>
      <c r="I65" s="183"/>
      <c r="J65" s="184">
        <f>J184</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155</v>
      </c>
      <c r="E66" s="183"/>
      <c r="F66" s="183"/>
      <c r="G66" s="183"/>
      <c r="H66" s="183"/>
      <c r="I66" s="183"/>
      <c r="J66" s="184">
        <f>J203</f>
        <v>0</v>
      </c>
      <c r="K66" s="126"/>
      <c r="L66" s="185"/>
      <c r="S66" s="10"/>
      <c r="T66" s="10"/>
      <c r="U66" s="10"/>
      <c r="V66" s="10"/>
      <c r="W66" s="10"/>
      <c r="X66" s="10"/>
      <c r="Y66" s="10"/>
      <c r="Z66" s="10"/>
      <c r="AA66" s="10"/>
      <c r="AB66" s="10"/>
      <c r="AC66" s="10"/>
      <c r="AD66" s="10"/>
      <c r="AE66" s="10"/>
    </row>
    <row r="67" spans="1:31" s="2" customFormat="1" ht="21.8" customHeight="1">
      <c r="A67" s="39"/>
      <c r="B67" s="40"/>
      <c r="C67" s="41"/>
      <c r="D67" s="41"/>
      <c r="E67" s="41"/>
      <c r="F67" s="41"/>
      <c r="G67" s="41"/>
      <c r="H67" s="41"/>
      <c r="I67" s="41"/>
      <c r="J67" s="41"/>
      <c r="K67" s="41"/>
      <c r="L67" s="145"/>
      <c r="S67" s="39"/>
      <c r="T67" s="39"/>
      <c r="U67" s="39"/>
      <c r="V67" s="39"/>
      <c r="W67" s="39"/>
      <c r="X67" s="39"/>
      <c r="Y67" s="39"/>
      <c r="Z67" s="39"/>
      <c r="AA67" s="39"/>
      <c r="AB67" s="39"/>
      <c r="AC67" s="39"/>
      <c r="AD67" s="39"/>
      <c r="AE67" s="39"/>
    </row>
    <row r="68" spans="1:31" s="2" customFormat="1" ht="6.95" customHeight="1">
      <c r="A68" s="39"/>
      <c r="B68" s="60"/>
      <c r="C68" s="61"/>
      <c r="D68" s="61"/>
      <c r="E68" s="61"/>
      <c r="F68" s="61"/>
      <c r="G68" s="61"/>
      <c r="H68" s="61"/>
      <c r="I68" s="61"/>
      <c r="J68" s="61"/>
      <c r="K68" s="61"/>
      <c r="L68" s="145"/>
      <c r="S68" s="39"/>
      <c r="T68" s="39"/>
      <c r="U68" s="39"/>
      <c r="V68" s="39"/>
      <c r="W68" s="39"/>
      <c r="X68" s="39"/>
      <c r="Y68" s="39"/>
      <c r="Z68" s="39"/>
      <c r="AA68" s="39"/>
      <c r="AB68" s="39"/>
      <c r="AC68" s="39"/>
      <c r="AD68" s="39"/>
      <c r="AE68" s="39"/>
    </row>
    <row r="72" spans="1:31" s="2" customFormat="1" ht="6.95" customHeight="1">
      <c r="A72" s="39"/>
      <c r="B72" s="62"/>
      <c r="C72" s="63"/>
      <c r="D72" s="63"/>
      <c r="E72" s="63"/>
      <c r="F72" s="63"/>
      <c r="G72" s="63"/>
      <c r="H72" s="63"/>
      <c r="I72" s="63"/>
      <c r="J72" s="63"/>
      <c r="K72" s="63"/>
      <c r="L72" s="145"/>
      <c r="S72" s="39"/>
      <c r="T72" s="39"/>
      <c r="U72" s="39"/>
      <c r="V72" s="39"/>
      <c r="W72" s="39"/>
      <c r="X72" s="39"/>
      <c r="Y72" s="39"/>
      <c r="Z72" s="39"/>
      <c r="AA72" s="39"/>
      <c r="AB72" s="39"/>
      <c r="AC72" s="39"/>
      <c r="AD72" s="39"/>
      <c r="AE72" s="39"/>
    </row>
    <row r="73" spans="1:31" s="2" customFormat="1" ht="24.95" customHeight="1">
      <c r="A73" s="39"/>
      <c r="B73" s="40"/>
      <c r="C73" s="24" t="s">
        <v>160</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16</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170" t="str">
        <f>E7</f>
        <v>Kylešovice - sběrný dvůr</v>
      </c>
      <c r="F76" s="33"/>
      <c r="G76" s="33"/>
      <c r="H76" s="33"/>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141</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70" t="str">
        <f>E9</f>
        <v>IO 03 - Vodovodní přípojka + vrt s trvalou životností</v>
      </c>
      <c r="F78" s="41"/>
      <c r="G78" s="41"/>
      <c r="H78" s="41"/>
      <c r="I78" s="41"/>
      <c r="J78" s="41"/>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12" customHeight="1">
      <c r="A80" s="39"/>
      <c r="B80" s="40"/>
      <c r="C80" s="33" t="s">
        <v>21</v>
      </c>
      <c r="D80" s="41"/>
      <c r="E80" s="41"/>
      <c r="F80" s="28" t="str">
        <f>F12</f>
        <v>Kylešovice</v>
      </c>
      <c r="G80" s="41"/>
      <c r="H80" s="41"/>
      <c r="I80" s="33" t="s">
        <v>23</v>
      </c>
      <c r="J80" s="73" t="str">
        <f>IF(J12="","",J12)</f>
        <v>1. 2. 2023</v>
      </c>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25.65" customHeight="1">
      <c r="A82" s="39"/>
      <c r="B82" s="40"/>
      <c r="C82" s="33" t="s">
        <v>25</v>
      </c>
      <c r="D82" s="41"/>
      <c r="E82" s="41"/>
      <c r="F82" s="28" t="str">
        <f>E15</f>
        <v>statutární město Opava, Horní náměstí 69, Opava</v>
      </c>
      <c r="G82" s="41"/>
      <c r="H82" s="41"/>
      <c r="I82" s="33" t="s">
        <v>32</v>
      </c>
      <c r="J82" s="37" t="str">
        <f>E21</f>
        <v>Agroprojekt Jihlava, spol. s.r.o.</v>
      </c>
      <c r="K82" s="41"/>
      <c r="L82" s="145"/>
      <c r="S82" s="39"/>
      <c r="T82" s="39"/>
      <c r="U82" s="39"/>
      <c r="V82" s="39"/>
      <c r="W82" s="39"/>
      <c r="X82" s="39"/>
      <c r="Y82" s="39"/>
      <c r="Z82" s="39"/>
      <c r="AA82" s="39"/>
      <c r="AB82" s="39"/>
      <c r="AC82" s="39"/>
      <c r="AD82" s="39"/>
      <c r="AE82" s="39"/>
    </row>
    <row r="83" spans="1:31" s="2" customFormat="1" ht="25.65" customHeight="1">
      <c r="A83" s="39"/>
      <c r="B83" s="40"/>
      <c r="C83" s="33" t="s">
        <v>30</v>
      </c>
      <c r="D83" s="41"/>
      <c r="E83" s="41"/>
      <c r="F83" s="28" t="str">
        <f>IF(E18="","",E18)</f>
        <v>Vyplň údaj</v>
      </c>
      <c r="G83" s="41"/>
      <c r="H83" s="41"/>
      <c r="I83" s="33" t="s">
        <v>36</v>
      </c>
      <c r="J83" s="37" t="str">
        <f>E24</f>
        <v>Agroprojekt Jihlava, spol. s.r.o.</v>
      </c>
      <c r="K83" s="41"/>
      <c r="L83" s="145"/>
      <c r="S83" s="39"/>
      <c r="T83" s="39"/>
      <c r="U83" s="39"/>
      <c r="V83" s="39"/>
      <c r="W83" s="39"/>
      <c r="X83" s="39"/>
      <c r="Y83" s="39"/>
      <c r="Z83" s="39"/>
      <c r="AA83" s="39"/>
      <c r="AB83" s="39"/>
      <c r="AC83" s="39"/>
      <c r="AD83" s="39"/>
      <c r="AE83" s="39"/>
    </row>
    <row r="84" spans="1:31" s="2" customFormat="1" ht="10.3" customHeight="1">
      <c r="A84" s="39"/>
      <c r="B84" s="40"/>
      <c r="C84" s="41"/>
      <c r="D84" s="41"/>
      <c r="E84" s="41"/>
      <c r="F84" s="41"/>
      <c r="G84" s="41"/>
      <c r="H84" s="41"/>
      <c r="I84" s="41"/>
      <c r="J84" s="41"/>
      <c r="K84" s="41"/>
      <c r="L84" s="145"/>
      <c r="S84" s="39"/>
      <c r="T84" s="39"/>
      <c r="U84" s="39"/>
      <c r="V84" s="39"/>
      <c r="W84" s="39"/>
      <c r="X84" s="39"/>
      <c r="Y84" s="39"/>
      <c r="Z84" s="39"/>
      <c r="AA84" s="39"/>
      <c r="AB84" s="39"/>
      <c r="AC84" s="39"/>
      <c r="AD84" s="39"/>
      <c r="AE84" s="39"/>
    </row>
    <row r="85" spans="1:31" s="11" customFormat="1" ht="29.25" customHeight="1">
      <c r="A85" s="186"/>
      <c r="B85" s="187"/>
      <c r="C85" s="188" t="s">
        <v>161</v>
      </c>
      <c r="D85" s="189" t="s">
        <v>58</v>
      </c>
      <c r="E85" s="189" t="s">
        <v>54</v>
      </c>
      <c r="F85" s="189" t="s">
        <v>55</v>
      </c>
      <c r="G85" s="189" t="s">
        <v>162</v>
      </c>
      <c r="H85" s="189" t="s">
        <v>163</v>
      </c>
      <c r="I85" s="189" t="s">
        <v>164</v>
      </c>
      <c r="J85" s="190" t="s">
        <v>145</v>
      </c>
      <c r="K85" s="191" t="s">
        <v>165</v>
      </c>
      <c r="L85" s="192"/>
      <c r="M85" s="93" t="s">
        <v>19</v>
      </c>
      <c r="N85" s="94" t="s">
        <v>43</v>
      </c>
      <c r="O85" s="94" t="s">
        <v>166</v>
      </c>
      <c r="P85" s="94" t="s">
        <v>167</v>
      </c>
      <c r="Q85" s="94" t="s">
        <v>168</v>
      </c>
      <c r="R85" s="94" t="s">
        <v>169</v>
      </c>
      <c r="S85" s="94" t="s">
        <v>170</v>
      </c>
      <c r="T85" s="95" t="s">
        <v>171</v>
      </c>
      <c r="U85" s="186"/>
      <c r="V85" s="186"/>
      <c r="W85" s="186"/>
      <c r="X85" s="186"/>
      <c r="Y85" s="186"/>
      <c r="Z85" s="186"/>
      <c r="AA85" s="186"/>
      <c r="AB85" s="186"/>
      <c r="AC85" s="186"/>
      <c r="AD85" s="186"/>
      <c r="AE85" s="186"/>
    </row>
    <row r="86" spans="1:63" s="2" customFormat="1" ht="22.8" customHeight="1">
      <c r="A86" s="39"/>
      <c r="B86" s="40"/>
      <c r="C86" s="100" t="s">
        <v>172</v>
      </c>
      <c r="D86" s="41"/>
      <c r="E86" s="41"/>
      <c r="F86" s="41"/>
      <c r="G86" s="41"/>
      <c r="H86" s="41"/>
      <c r="I86" s="41"/>
      <c r="J86" s="193">
        <f>BK86</f>
        <v>0</v>
      </c>
      <c r="K86" s="41"/>
      <c r="L86" s="45"/>
      <c r="M86" s="96"/>
      <c r="N86" s="194"/>
      <c r="O86" s="97"/>
      <c r="P86" s="195">
        <f>P87</f>
        <v>0</v>
      </c>
      <c r="Q86" s="97"/>
      <c r="R86" s="195">
        <f>R87</f>
        <v>13.41809054</v>
      </c>
      <c r="S86" s="97"/>
      <c r="T86" s="196">
        <f>T87</f>
        <v>0</v>
      </c>
      <c r="U86" s="39"/>
      <c r="V86" s="39"/>
      <c r="W86" s="39"/>
      <c r="X86" s="39"/>
      <c r="Y86" s="39"/>
      <c r="Z86" s="39"/>
      <c r="AA86" s="39"/>
      <c r="AB86" s="39"/>
      <c r="AC86" s="39"/>
      <c r="AD86" s="39"/>
      <c r="AE86" s="39"/>
      <c r="AT86" s="18" t="s">
        <v>72</v>
      </c>
      <c r="AU86" s="18" t="s">
        <v>146</v>
      </c>
      <c r="BK86" s="197">
        <f>BK87</f>
        <v>0</v>
      </c>
    </row>
    <row r="87" spans="1:63" s="12" customFormat="1" ht="25.9" customHeight="1">
      <c r="A87" s="12"/>
      <c r="B87" s="198"/>
      <c r="C87" s="199"/>
      <c r="D87" s="200" t="s">
        <v>72</v>
      </c>
      <c r="E87" s="201" t="s">
        <v>173</v>
      </c>
      <c r="F87" s="201" t="s">
        <v>174</v>
      </c>
      <c r="G87" s="199"/>
      <c r="H87" s="199"/>
      <c r="I87" s="202"/>
      <c r="J87" s="203">
        <f>BK87</f>
        <v>0</v>
      </c>
      <c r="K87" s="199"/>
      <c r="L87" s="204"/>
      <c r="M87" s="205"/>
      <c r="N87" s="206"/>
      <c r="O87" s="206"/>
      <c r="P87" s="207">
        <f>P88+P150+P170+P177+P184+P203</f>
        <v>0</v>
      </c>
      <c r="Q87" s="206"/>
      <c r="R87" s="207">
        <f>R88+R150+R170+R177+R184+R203</f>
        <v>13.41809054</v>
      </c>
      <c r="S87" s="206"/>
      <c r="T87" s="208">
        <f>T88+T150+T170+T177+T184+T203</f>
        <v>0</v>
      </c>
      <c r="U87" s="12"/>
      <c r="V87" s="12"/>
      <c r="W87" s="12"/>
      <c r="X87" s="12"/>
      <c r="Y87" s="12"/>
      <c r="Z87" s="12"/>
      <c r="AA87" s="12"/>
      <c r="AB87" s="12"/>
      <c r="AC87" s="12"/>
      <c r="AD87" s="12"/>
      <c r="AE87" s="12"/>
      <c r="AR87" s="209" t="s">
        <v>81</v>
      </c>
      <c r="AT87" s="210" t="s">
        <v>72</v>
      </c>
      <c r="AU87" s="210" t="s">
        <v>73</v>
      </c>
      <c r="AY87" s="209" t="s">
        <v>175</v>
      </c>
      <c r="BK87" s="211">
        <f>BK88+BK150+BK170+BK177+BK184+BK203</f>
        <v>0</v>
      </c>
    </row>
    <row r="88" spans="1:63" s="12" customFormat="1" ht="22.8" customHeight="1">
      <c r="A88" s="12"/>
      <c r="B88" s="198"/>
      <c r="C88" s="199"/>
      <c r="D88" s="200" t="s">
        <v>72</v>
      </c>
      <c r="E88" s="212" t="s">
        <v>81</v>
      </c>
      <c r="F88" s="212" t="s">
        <v>176</v>
      </c>
      <c r="G88" s="199"/>
      <c r="H88" s="199"/>
      <c r="I88" s="202"/>
      <c r="J88" s="213">
        <f>BK88</f>
        <v>0</v>
      </c>
      <c r="K88" s="199"/>
      <c r="L88" s="204"/>
      <c r="M88" s="205"/>
      <c r="N88" s="206"/>
      <c r="O88" s="206"/>
      <c r="P88" s="207">
        <f>SUM(P89:P149)</f>
        <v>0</v>
      </c>
      <c r="Q88" s="206"/>
      <c r="R88" s="207">
        <f>SUM(R89:R149)</f>
        <v>0.0660852</v>
      </c>
      <c r="S88" s="206"/>
      <c r="T88" s="208">
        <f>SUM(T89:T149)</f>
        <v>0</v>
      </c>
      <c r="U88" s="12"/>
      <c r="V88" s="12"/>
      <c r="W88" s="12"/>
      <c r="X88" s="12"/>
      <c r="Y88" s="12"/>
      <c r="Z88" s="12"/>
      <c r="AA88" s="12"/>
      <c r="AB88" s="12"/>
      <c r="AC88" s="12"/>
      <c r="AD88" s="12"/>
      <c r="AE88" s="12"/>
      <c r="AR88" s="209" t="s">
        <v>81</v>
      </c>
      <c r="AT88" s="210" t="s">
        <v>72</v>
      </c>
      <c r="AU88" s="210" t="s">
        <v>81</v>
      </c>
      <c r="AY88" s="209" t="s">
        <v>175</v>
      </c>
      <c r="BK88" s="211">
        <f>SUM(BK89:BK149)</f>
        <v>0</v>
      </c>
    </row>
    <row r="89" spans="1:65" s="2" customFormat="1" ht="24.15" customHeight="1">
      <c r="A89" s="39"/>
      <c r="B89" s="40"/>
      <c r="C89" s="214" t="s">
        <v>81</v>
      </c>
      <c r="D89" s="214" t="s">
        <v>177</v>
      </c>
      <c r="E89" s="215" t="s">
        <v>754</v>
      </c>
      <c r="F89" s="216" t="s">
        <v>755</v>
      </c>
      <c r="G89" s="217" t="s">
        <v>180</v>
      </c>
      <c r="H89" s="218">
        <v>31</v>
      </c>
      <c r="I89" s="219"/>
      <c r="J89" s="220">
        <f>ROUND(I89*H89,2)</f>
        <v>0</v>
      </c>
      <c r="K89" s="221"/>
      <c r="L89" s="45"/>
      <c r="M89" s="222" t="s">
        <v>19</v>
      </c>
      <c r="N89" s="223" t="s">
        <v>44</v>
      </c>
      <c r="O89" s="85"/>
      <c r="P89" s="224">
        <f>O89*H89</f>
        <v>0</v>
      </c>
      <c r="Q89" s="224">
        <v>0</v>
      </c>
      <c r="R89" s="224">
        <f>Q89*H89</f>
        <v>0</v>
      </c>
      <c r="S89" s="224">
        <v>0</v>
      </c>
      <c r="T89" s="225">
        <f>S89*H89</f>
        <v>0</v>
      </c>
      <c r="U89" s="39"/>
      <c r="V89" s="39"/>
      <c r="W89" s="39"/>
      <c r="X89" s="39"/>
      <c r="Y89" s="39"/>
      <c r="Z89" s="39"/>
      <c r="AA89" s="39"/>
      <c r="AB89" s="39"/>
      <c r="AC89" s="39"/>
      <c r="AD89" s="39"/>
      <c r="AE89" s="39"/>
      <c r="AR89" s="226" t="s">
        <v>181</v>
      </c>
      <c r="AT89" s="226" t="s">
        <v>177</v>
      </c>
      <c r="AU89" s="226" t="s">
        <v>83</v>
      </c>
      <c r="AY89" s="18" t="s">
        <v>175</v>
      </c>
      <c r="BE89" s="227">
        <f>IF(N89="základní",J89,0)</f>
        <v>0</v>
      </c>
      <c r="BF89" s="227">
        <f>IF(N89="snížená",J89,0)</f>
        <v>0</v>
      </c>
      <c r="BG89" s="227">
        <f>IF(N89="zákl. přenesená",J89,0)</f>
        <v>0</v>
      </c>
      <c r="BH89" s="227">
        <f>IF(N89="sníž. přenesená",J89,0)</f>
        <v>0</v>
      </c>
      <c r="BI89" s="227">
        <f>IF(N89="nulová",J89,0)</f>
        <v>0</v>
      </c>
      <c r="BJ89" s="18" t="s">
        <v>81</v>
      </c>
      <c r="BK89" s="227">
        <f>ROUND(I89*H89,2)</f>
        <v>0</v>
      </c>
      <c r="BL89" s="18" t="s">
        <v>181</v>
      </c>
      <c r="BM89" s="226" t="s">
        <v>920</v>
      </c>
    </row>
    <row r="90" spans="1:47" s="2" customFormat="1" ht="12">
      <c r="A90" s="39"/>
      <c r="B90" s="40"/>
      <c r="C90" s="41"/>
      <c r="D90" s="228" t="s">
        <v>183</v>
      </c>
      <c r="E90" s="41"/>
      <c r="F90" s="229" t="s">
        <v>921</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183</v>
      </c>
      <c r="AU90" s="18" t="s">
        <v>83</v>
      </c>
    </row>
    <row r="91" spans="1:47" s="2" customFormat="1" ht="12">
      <c r="A91" s="39"/>
      <c r="B91" s="40"/>
      <c r="C91" s="41"/>
      <c r="D91" s="235" t="s">
        <v>203</v>
      </c>
      <c r="E91" s="41"/>
      <c r="F91" s="256" t="s">
        <v>922</v>
      </c>
      <c r="G91" s="41"/>
      <c r="H91" s="41"/>
      <c r="I91" s="230"/>
      <c r="J91" s="41"/>
      <c r="K91" s="41"/>
      <c r="L91" s="45"/>
      <c r="M91" s="231"/>
      <c r="N91" s="232"/>
      <c r="O91" s="85"/>
      <c r="P91" s="85"/>
      <c r="Q91" s="85"/>
      <c r="R91" s="85"/>
      <c r="S91" s="85"/>
      <c r="T91" s="86"/>
      <c r="U91" s="39"/>
      <c r="V91" s="39"/>
      <c r="W91" s="39"/>
      <c r="X91" s="39"/>
      <c r="Y91" s="39"/>
      <c r="Z91" s="39"/>
      <c r="AA91" s="39"/>
      <c r="AB91" s="39"/>
      <c r="AC91" s="39"/>
      <c r="AD91" s="39"/>
      <c r="AE91" s="39"/>
      <c r="AT91" s="18" t="s">
        <v>203</v>
      </c>
      <c r="AU91" s="18" t="s">
        <v>83</v>
      </c>
    </row>
    <row r="92" spans="1:51" s="13" customFormat="1" ht="12">
      <c r="A92" s="13"/>
      <c r="B92" s="233"/>
      <c r="C92" s="234"/>
      <c r="D92" s="235" t="s">
        <v>189</v>
      </c>
      <c r="E92" s="236" t="s">
        <v>19</v>
      </c>
      <c r="F92" s="237" t="s">
        <v>923</v>
      </c>
      <c r="G92" s="234"/>
      <c r="H92" s="238">
        <v>7.938</v>
      </c>
      <c r="I92" s="239"/>
      <c r="J92" s="234"/>
      <c r="K92" s="234"/>
      <c r="L92" s="240"/>
      <c r="M92" s="241"/>
      <c r="N92" s="242"/>
      <c r="O92" s="242"/>
      <c r="P92" s="242"/>
      <c r="Q92" s="242"/>
      <c r="R92" s="242"/>
      <c r="S92" s="242"/>
      <c r="T92" s="243"/>
      <c r="U92" s="13"/>
      <c r="V92" s="13"/>
      <c r="W92" s="13"/>
      <c r="X92" s="13"/>
      <c r="Y92" s="13"/>
      <c r="Z92" s="13"/>
      <c r="AA92" s="13"/>
      <c r="AB92" s="13"/>
      <c r="AC92" s="13"/>
      <c r="AD92" s="13"/>
      <c r="AE92" s="13"/>
      <c r="AT92" s="244" t="s">
        <v>189</v>
      </c>
      <c r="AU92" s="244" t="s">
        <v>83</v>
      </c>
      <c r="AV92" s="13" t="s">
        <v>83</v>
      </c>
      <c r="AW92" s="13" t="s">
        <v>35</v>
      </c>
      <c r="AX92" s="13" t="s">
        <v>73</v>
      </c>
      <c r="AY92" s="244" t="s">
        <v>175</v>
      </c>
    </row>
    <row r="93" spans="1:51" s="13" customFormat="1" ht="12">
      <c r="A93" s="13"/>
      <c r="B93" s="233"/>
      <c r="C93" s="234"/>
      <c r="D93" s="235" t="s">
        <v>189</v>
      </c>
      <c r="E93" s="236" t="s">
        <v>19</v>
      </c>
      <c r="F93" s="237" t="s">
        <v>924</v>
      </c>
      <c r="G93" s="234"/>
      <c r="H93" s="238">
        <v>22.8</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189</v>
      </c>
      <c r="AU93" s="244" t="s">
        <v>83</v>
      </c>
      <c r="AV93" s="13" t="s">
        <v>83</v>
      </c>
      <c r="AW93" s="13" t="s">
        <v>35</v>
      </c>
      <c r="AX93" s="13" t="s">
        <v>73</v>
      </c>
      <c r="AY93" s="244" t="s">
        <v>175</v>
      </c>
    </row>
    <row r="94" spans="1:51" s="14" customFormat="1" ht="12">
      <c r="A94" s="14"/>
      <c r="B94" s="245"/>
      <c r="C94" s="246"/>
      <c r="D94" s="235" t="s">
        <v>189</v>
      </c>
      <c r="E94" s="247" t="s">
        <v>19</v>
      </c>
      <c r="F94" s="248" t="s">
        <v>198</v>
      </c>
      <c r="G94" s="246"/>
      <c r="H94" s="249">
        <v>30.738</v>
      </c>
      <c r="I94" s="250"/>
      <c r="J94" s="246"/>
      <c r="K94" s="246"/>
      <c r="L94" s="251"/>
      <c r="M94" s="252"/>
      <c r="N94" s="253"/>
      <c r="O94" s="253"/>
      <c r="P94" s="253"/>
      <c r="Q94" s="253"/>
      <c r="R94" s="253"/>
      <c r="S94" s="253"/>
      <c r="T94" s="254"/>
      <c r="U94" s="14"/>
      <c r="V94" s="14"/>
      <c r="W94" s="14"/>
      <c r="X94" s="14"/>
      <c r="Y94" s="14"/>
      <c r="Z94" s="14"/>
      <c r="AA94" s="14"/>
      <c r="AB94" s="14"/>
      <c r="AC94" s="14"/>
      <c r="AD94" s="14"/>
      <c r="AE94" s="14"/>
      <c r="AT94" s="255" t="s">
        <v>189</v>
      </c>
      <c r="AU94" s="255" t="s">
        <v>83</v>
      </c>
      <c r="AV94" s="14" t="s">
        <v>181</v>
      </c>
      <c r="AW94" s="14" t="s">
        <v>35</v>
      </c>
      <c r="AX94" s="14" t="s">
        <v>73</v>
      </c>
      <c r="AY94" s="255" t="s">
        <v>175</v>
      </c>
    </row>
    <row r="95" spans="1:51" s="13" customFormat="1" ht="12">
      <c r="A95" s="13"/>
      <c r="B95" s="233"/>
      <c r="C95" s="234"/>
      <c r="D95" s="235" t="s">
        <v>189</v>
      </c>
      <c r="E95" s="236" t="s">
        <v>19</v>
      </c>
      <c r="F95" s="237" t="s">
        <v>238</v>
      </c>
      <c r="G95" s="234"/>
      <c r="H95" s="238">
        <v>31</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189</v>
      </c>
      <c r="AU95" s="244" t="s">
        <v>83</v>
      </c>
      <c r="AV95" s="13" t="s">
        <v>83</v>
      </c>
      <c r="AW95" s="13" t="s">
        <v>35</v>
      </c>
      <c r="AX95" s="13" t="s">
        <v>81</v>
      </c>
      <c r="AY95" s="244" t="s">
        <v>175</v>
      </c>
    </row>
    <row r="96" spans="1:65" s="2" customFormat="1" ht="49.05" customHeight="1">
      <c r="A96" s="39"/>
      <c r="B96" s="40"/>
      <c r="C96" s="214" t="s">
        <v>83</v>
      </c>
      <c r="D96" s="214" t="s">
        <v>177</v>
      </c>
      <c r="E96" s="215" t="s">
        <v>925</v>
      </c>
      <c r="F96" s="216" t="s">
        <v>926</v>
      </c>
      <c r="G96" s="217" t="s">
        <v>215</v>
      </c>
      <c r="H96" s="218">
        <v>26.4</v>
      </c>
      <c r="I96" s="219"/>
      <c r="J96" s="220">
        <f>ROUND(I96*H96,2)</f>
        <v>0</v>
      </c>
      <c r="K96" s="221"/>
      <c r="L96" s="45"/>
      <c r="M96" s="222" t="s">
        <v>19</v>
      </c>
      <c r="N96" s="223"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181</v>
      </c>
      <c r="AT96" s="226" t="s">
        <v>177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927</v>
      </c>
    </row>
    <row r="97" spans="1:47" s="2" customFormat="1" ht="12">
      <c r="A97" s="39"/>
      <c r="B97" s="40"/>
      <c r="C97" s="41"/>
      <c r="D97" s="228" t="s">
        <v>183</v>
      </c>
      <c r="E97" s="41"/>
      <c r="F97" s="229" t="s">
        <v>928</v>
      </c>
      <c r="G97" s="41"/>
      <c r="H97" s="41"/>
      <c r="I97" s="230"/>
      <c r="J97" s="41"/>
      <c r="K97" s="41"/>
      <c r="L97" s="45"/>
      <c r="M97" s="231"/>
      <c r="N97" s="232"/>
      <c r="O97" s="85"/>
      <c r="P97" s="85"/>
      <c r="Q97" s="85"/>
      <c r="R97" s="85"/>
      <c r="S97" s="85"/>
      <c r="T97" s="86"/>
      <c r="U97" s="39"/>
      <c r="V97" s="39"/>
      <c r="W97" s="39"/>
      <c r="X97" s="39"/>
      <c r="Y97" s="39"/>
      <c r="Z97" s="39"/>
      <c r="AA97" s="39"/>
      <c r="AB97" s="39"/>
      <c r="AC97" s="39"/>
      <c r="AD97" s="39"/>
      <c r="AE97" s="39"/>
      <c r="AT97" s="18" t="s">
        <v>183</v>
      </c>
      <c r="AU97" s="18" t="s">
        <v>83</v>
      </c>
    </row>
    <row r="98" spans="1:47" s="2" customFormat="1" ht="12">
      <c r="A98" s="39"/>
      <c r="B98" s="40"/>
      <c r="C98" s="41"/>
      <c r="D98" s="235" t="s">
        <v>203</v>
      </c>
      <c r="E98" s="41"/>
      <c r="F98" s="256" t="s">
        <v>929</v>
      </c>
      <c r="G98" s="41"/>
      <c r="H98" s="41"/>
      <c r="I98" s="230"/>
      <c r="J98" s="41"/>
      <c r="K98" s="41"/>
      <c r="L98" s="45"/>
      <c r="M98" s="231"/>
      <c r="N98" s="232"/>
      <c r="O98" s="85"/>
      <c r="P98" s="85"/>
      <c r="Q98" s="85"/>
      <c r="R98" s="85"/>
      <c r="S98" s="85"/>
      <c r="T98" s="86"/>
      <c r="U98" s="39"/>
      <c r="V98" s="39"/>
      <c r="W98" s="39"/>
      <c r="X98" s="39"/>
      <c r="Y98" s="39"/>
      <c r="Z98" s="39"/>
      <c r="AA98" s="39"/>
      <c r="AB98" s="39"/>
      <c r="AC98" s="39"/>
      <c r="AD98" s="39"/>
      <c r="AE98" s="39"/>
      <c r="AT98" s="18" t="s">
        <v>203</v>
      </c>
      <c r="AU98" s="18" t="s">
        <v>83</v>
      </c>
    </row>
    <row r="99" spans="1:51" s="15" customFormat="1" ht="12">
      <c r="A99" s="15"/>
      <c r="B99" s="257"/>
      <c r="C99" s="258"/>
      <c r="D99" s="235" t="s">
        <v>189</v>
      </c>
      <c r="E99" s="259" t="s">
        <v>19</v>
      </c>
      <c r="F99" s="260" t="s">
        <v>930</v>
      </c>
      <c r="G99" s="258"/>
      <c r="H99" s="259" t="s">
        <v>19</v>
      </c>
      <c r="I99" s="261"/>
      <c r="J99" s="258"/>
      <c r="K99" s="258"/>
      <c r="L99" s="262"/>
      <c r="M99" s="263"/>
      <c r="N99" s="264"/>
      <c r="O99" s="264"/>
      <c r="P99" s="264"/>
      <c r="Q99" s="264"/>
      <c r="R99" s="264"/>
      <c r="S99" s="264"/>
      <c r="T99" s="265"/>
      <c r="U99" s="15"/>
      <c r="V99" s="15"/>
      <c r="W99" s="15"/>
      <c r="X99" s="15"/>
      <c r="Y99" s="15"/>
      <c r="Z99" s="15"/>
      <c r="AA99" s="15"/>
      <c r="AB99" s="15"/>
      <c r="AC99" s="15"/>
      <c r="AD99" s="15"/>
      <c r="AE99" s="15"/>
      <c r="AT99" s="266" t="s">
        <v>189</v>
      </c>
      <c r="AU99" s="266" t="s">
        <v>83</v>
      </c>
      <c r="AV99" s="15" t="s">
        <v>81</v>
      </c>
      <c r="AW99" s="15" t="s">
        <v>35</v>
      </c>
      <c r="AX99" s="15" t="s">
        <v>73</v>
      </c>
      <c r="AY99" s="266" t="s">
        <v>175</v>
      </c>
    </row>
    <row r="100" spans="1:51" s="13" customFormat="1" ht="12">
      <c r="A100" s="13"/>
      <c r="B100" s="233"/>
      <c r="C100" s="234"/>
      <c r="D100" s="235" t="s">
        <v>189</v>
      </c>
      <c r="E100" s="236" t="s">
        <v>19</v>
      </c>
      <c r="F100" s="237" t="s">
        <v>931</v>
      </c>
      <c r="G100" s="234"/>
      <c r="H100" s="238">
        <v>26.4</v>
      </c>
      <c r="I100" s="239"/>
      <c r="J100" s="234"/>
      <c r="K100" s="234"/>
      <c r="L100" s="240"/>
      <c r="M100" s="241"/>
      <c r="N100" s="242"/>
      <c r="O100" s="242"/>
      <c r="P100" s="242"/>
      <c r="Q100" s="242"/>
      <c r="R100" s="242"/>
      <c r="S100" s="242"/>
      <c r="T100" s="243"/>
      <c r="U100" s="13"/>
      <c r="V100" s="13"/>
      <c r="W100" s="13"/>
      <c r="X100" s="13"/>
      <c r="Y100" s="13"/>
      <c r="Z100" s="13"/>
      <c r="AA100" s="13"/>
      <c r="AB100" s="13"/>
      <c r="AC100" s="13"/>
      <c r="AD100" s="13"/>
      <c r="AE100" s="13"/>
      <c r="AT100" s="244" t="s">
        <v>189</v>
      </c>
      <c r="AU100" s="244" t="s">
        <v>83</v>
      </c>
      <c r="AV100" s="13" t="s">
        <v>83</v>
      </c>
      <c r="AW100" s="13" t="s">
        <v>35</v>
      </c>
      <c r="AX100" s="13" t="s">
        <v>81</v>
      </c>
      <c r="AY100" s="244" t="s">
        <v>175</v>
      </c>
    </row>
    <row r="101" spans="1:65" s="2" customFormat="1" ht="100.5" customHeight="1">
      <c r="A101" s="39"/>
      <c r="B101" s="40"/>
      <c r="C101" s="214" t="s">
        <v>191</v>
      </c>
      <c r="D101" s="214" t="s">
        <v>177</v>
      </c>
      <c r="E101" s="215" t="s">
        <v>932</v>
      </c>
      <c r="F101" s="216" t="s">
        <v>933</v>
      </c>
      <c r="G101" s="217" t="s">
        <v>215</v>
      </c>
      <c r="H101" s="218">
        <v>6.33</v>
      </c>
      <c r="I101" s="219"/>
      <c r="J101" s="220">
        <f>ROUND(I101*H101,2)</f>
        <v>0</v>
      </c>
      <c r="K101" s="221"/>
      <c r="L101" s="45"/>
      <c r="M101" s="222" t="s">
        <v>19</v>
      </c>
      <c r="N101" s="223" t="s">
        <v>44</v>
      </c>
      <c r="O101" s="85"/>
      <c r="P101" s="224">
        <f>O101*H101</f>
        <v>0</v>
      </c>
      <c r="Q101" s="224">
        <v>0.01044</v>
      </c>
      <c r="R101" s="224">
        <f>Q101*H101</f>
        <v>0.0660852</v>
      </c>
      <c r="S101" s="224">
        <v>0</v>
      </c>
      <c r="T101" s="225">
        <f>S101*H101</f>
        <v>0</v>
      </c>
      <c r="U101" s="39"/>
      <c r="V101" s="39"/>
      <c r="W101" s="39"/>
      <c r="X101" s="39"/>
      <c r="Y101" s="39"/>
      <c r="Z101" s="39"/>
      <c r="AA101" s="39"/>
      <c r="AB101" s="39"/>
      <c r="AC101" s="39"/>
      <c r="AD101" s="39"/>
      <c r="AE101" s="39"/>
      <c r="AR101" s="226" t="s">
        <v>181</v>
      </c>
      <c r="AT101" s="226" t="s">
        <v>177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934</v>
      </c>
    </row>
    <row r="102" spans="1:47" s="2" customFormat="1" ht="12">
      <c r="A102" s="39"/>
      <c r="B102" s="40"/>
      <c r="C102" s="41"/>
      <c r="D102" s="228" t="s">
        <v>183</v>
      </c>
      <c r="E102" s="41"/>
      <c r="F102" s="229" t="s">
        <v>935</v>
      </c>
      <c r="G102" s="41"/>
      <c r="H102" s="41"/>
      <c r="I102" s="230"/>
      <c r="J102" s="41"/>
      <c r="K102" s="41"/>
      <c r="L102" s="45"/>
      <c r="M102" s="231"/>
      <c r="N102" s="232"/>
      <c r="O102" s="85"/>
      <c r="P102" s="85"/>
      <c r="Q102" s="85"/>
      <c r="R102" s="85"/>
      <c r="S102" s="85"/>
      <c r="T102" s="86"/>
      <c r="U102" s="39"/>
      <c r="V102" s="39"/>
      <c r="W102" s="39"/>
      <c r="X102" s="39"/>
      <c r="Y102" s="39"/>
      <c r="Z102" s="39"/>
      <c r="AA102" s="39"/>
      <c r="AB102" s="39"/>
      <c r="AC102" s="39"/>
      <c r="AD102" s="39"/>
      <c r="AE102" s="39"/>
      <c r="AT102" s="18" t="s">
        <v>183</v>
      </c>
      <c r="AU102" s="18" t="s">
        <v>83</v>
      </c>
    </row>
    <row r="103" spans="1:51" s="13" customFormat="1" ht="12">
      <c r="A103" s="13"/>
      <c r="B103" s="233"/>
      <c r="C103" s="234"/>
      <c r="D103" s="235" t="s">
        <v>189</v>
      </c>
      <c r="E103" s="236" t="s">
        <v>19</v>
      </c>
      <c r="F103" s="237" t="s">
        <v>936</v>
      </c>
      <c r="G103" s="234"/>
      <c r="H103" s="238">
        <v>5.783</v>
      </c>
      <c r="I103" s="239"/>
      <c r="J103" s="234"/>
      <c r="K103" s="234"/>
      <c r="L103" s="240"/>
      <c r="M103" s="241"/>
      <c r="N103" s="242"/>
      <c r="O103" s="242"/>
      <c r="P103" s="242"/>
      <c r="Q103" s="242"/>
      <c r="R103" s="242"/>
      <c r="S103" s="242"/>
      <c r="T103" s="243"/>
      <c r="U103" s="13"/>
      <c r="V103" s="13"/>
      <c r="W103" s="13"/>
      <c r="X103" s="13"/>
      <c r="Y103" s="13"/>
      <c r="Z103" s="13"/>
      <c r="AA103" s="13"/>
      <c r="AB103" s="13"/>
      <c r="AC103" s="13"/>
      <c r="AD103" s="13"/>
      <c r="AE103" s="13"/>
      <c r="AT103" s="244" t="s">
        <v>189</v>
      </c>
      <c r="AU103" s="244" t="s">
        <v>83</v>
      </c>
      <c r="AV103" s="13" t="s">
        <v>83</v>
      </c>
      <c r="AW103" s="13" t="s">
        <v>35</v>
      </c>
      <c r="AX103" s="13" t="s">
        <v>73</v>
      </c>
      <c r="AY103" s="244" t="s">
        <v>175</v>
      </c>
    </row>
    <row r="104" spans="1:51" s="13" customFormat="1" ht="12">
      <c r="A104" s="13"/>
      <c r="B104" s="233"/>
      <c r="C104" s="234"/>
      <c r="D104" s="235" t="s">
        <v>189</v>
      </c>
      <c r="E104" s="236" t="s">
        <v>19</v>
      </c>
      <c r="F104" s="237" t="s">
        <v>937</v>
      </c>
      <c r="G104" s="234"/>
      <c r="H104" s="238">
        <v>0.54</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189</v>
      </c>
      <c r="AU104" s="244" t="s">
        <v>83</v>
      </c>
      <c r="AV104" s="13" t="s">
        <v>83</v>
      </c>
      <c r="AW104" s="13" t="s">
        <v>35</v>
      </c>
      <c r="AX104" s="13" t="s">
        <v>73</v>
      </c>
      <c r="AY104" s="244" t="s">
        <v>175</v>
      </c>
    </row>
    <row r="105" spans="1:51" s="14" customFormat="1" ht="12">
      <c r="A105" s="14"/>
      <c r="B105" s="245"/>
      <c r="C105" s="246"/>
      <c r="D105" s="235" t="s">
        <v>189</v>
      </c>
      <c r="E105" s="247" t="s">
        <v>19</v>
      </c>
      <c r="F105" s="248" t="s">
        <v>198</v>
      </c>
      <c r="G105" s="246"/>
      <c r="H105" s="249">
        <v>6.323</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189</v>
      </c>
      <c r="AU105" s="255" t="s">
        <v>83</v>
      </c>
      <c r="AV105" s="14" t="s">
        <v>181</v>
      </c>
      <c r="AW105" s="14" t="s">
        <v>35</v>
      </c>
      <c r="AX105" s="14" t="s">
        <v>73</v>
      </c>
      <c r="AY105" s="255" t="s">
        <v>175</v>
      </c>
    </row>
    <row r="106" spans="1:51" s="13" customFormat="1" ht="12">
      <c r="A106" s="13"/>
      <c r="B106" s="233"/>
      <c r="C106" s="234"/>
      <c r="D106" s="235" t="s">
        <v>189</v>
      </c>
      <c r="E106" s="236" t="s">
        <v>19</v>
      </c>
      <c r="F106" s="237" t="s">
        <v>938</v>
      </c>
      <c r="G106" s="234"/>
      <c r="H106" s="238">
        <v>6.33</v>
      </c>
      <c r="I106" s="239"/>
      <c r="J106" s="234"/>
      <c r="K106" s="234"/>
      <c r="L106" s="240"/>
      <c r="M106" s="241"/>
      <c r="N106" s="242"/>
      <c r="O106" s="242"/>
      <c r="P106" s="242"/>
      <c r="Q106" s="242"/>
      <c r="R106" s="242"/>
      <c r="S106" s="242"/>
      <c r="T106" s="243"/>
      <c r="U106" s="13"/>
      <c r="V106" s="13"/>
      <c r="W106" s="13"/>
      <c r="X106" s="13"/>
      <c r="Y106" s="13"/>
      <c r="Z106" s="13"/>
      <c r="AA106" s="13"/>
      <c r="AB106" s="13"/>
      <c r="AC106" s="13"/>
      <c r="AD106" s="13"/>
      <c r="AE106" s="13"/>
      <c r="AT106" s="244" t="s">
        <v>189</v>
      </c>
      <c r="AU106" s="244" t="s">
        <v>83</v>
      </c>
      <c r="AV106" s="13" t="s">
        <v>83</v>
      </c>
      <c r="AW106" s="13" t="s">
        <v>35</v>
      </c>
      <c r="AX106" s="13" t="s">
        <v>81</v>
      </c>
      <c r="AY106" s="244" t="s">
        <v>175</v>
      </c>
    </row>
    <row r="107" spans="1:65" s="2" customFormat="1" ht="62.7" customHeight="1">
      <c r="A107" s="39"/>
      <c r="B107" s="40"/>
      <c r="C107" s="214" t="s">
        <v>181</v>
      </c>
      <c r="D107" s="214" t="s">
        <v>177</v>
      </c>
      <c r="E107" s="215" t="s">
        <v>247</v>
      </c>
      <c r="F107" s="216" t="s">
        <v>248</v>
      </c>
      <c r="G107" s="217" t="s">
        <v>215</v>
      </c>
      <c r="H107" s="218">
        <v>12.025</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939</v>
      </c>
    </row>
    <row r="108" spans="1:47" s="2" customFormat="1" ht="12">
      <c r="A108" s="39"/>
      <c r="B108" s="40"/>
      <c r="C108" s="41"/>
      <c r="D108" s="228" t="s">
        <v>183</v>
      </c>
      <c r="E108" s="41"/>
      <c r="F108" s="229" t="s">
        <v>940</v>
      </c>
      <c r="G108" s="41"/>
      <c r="H108" s="41"/>
      <c r="I108" s="230"/>
      <c r="J108" s="41"/>
      <c r="K108" s="41"/>
      <c r="L108" s="45"/>
      <c r="M108" s="231"/>
      <c r="N108" s="232"/>
      <c r="O108" s="85"/>
      <c r="P108" s="85"/>
      <c r="Q108" s="85"/>
      <c r="R108" s="85"/>
      <c r="S108" s="85"/>
      <c r="T108" s="86"/>
      <c r="U108" s="39"/>
      <c r="V108" s="39"/>
      <c r="W108" s="39"/>
      <c r="X108" s="39"/>
      <c r="Y108" s="39"/>
      <c r="Z108" s="39"/>
      <c r="AA108" s="39"/>
      <c r="AB108" s="39"/>
      <c r="AC108" s="39"/>
      <c r="AD108" s="39"/>
      <c r="AE108" s="39"/>
      <c r="AT108" s="18" t="s">
        <v>183</v>
      </c>
      <c r="AU108" s="18" t="s">
        <v>83</v>
      </c>
    </row>
    <row r="109" spans="1:51" s="15" customFormat="1" ht="12">
      <c r="A109" s="15"/>
      <c r="B109" s="257"/>
      <c r="C109" s="258"/>
      <c r="D109" s="235" t="s">
        <v>189</v>
      </c>
      <c r="E109" s="259" t="s">
        <v>19</v>
      </c>
      <c r="F109" s="260" t="s">
        <v>941</v>
      </c>
      <c r="G109" s="258"/>
      <c r="H109" s="259" t="s">
        <v>19</v>
      </c>
      <c r="I109" s="261"/>
      <c r="J109" s="258"/>
      <c r="K109" s="258"/>
      <c r="L109" s="262"/>
      <c r="M109" s="263"/>
      <c r="N109" s="264"/>
      <c r="O109" s="264"/>
      <c r="P109" s="264"/>
      <c r="Q109" s="264"/>
      <c r="R109" s="264"/>
      <c r="S109" s="264"/>
      <c r="T109" s="265"/>
      <c r="U109" s="15"/>
      <c r="V109" s="15"/>
      <c r="W109" s="15"/>
      <c r="X109" s="15"/>
      <c r="Y109" s="15"/>
      <c r="Z109" s="15"/>
      <c r="AA109" s="15"/>
      <c r="AB109" s="15"/>
      <c r="AC109" s="15"/>
      <c r="AD109" s="15"/>
      <c r="AE109" s="15"/>
      <c r="AT109" s="266" t="s">
        <v>189</v>
      </c>
      <c r="AU109" s="266" t="s">
        <v>83</v>
      </c>
      <c r="AV109" s="15" t="s">
        <v>81</v>
      </c>
      <c r="AW109" s="15" t="s">
        <v>35</v>
      </c>
      <c r="AX109" s="15" t="s">
        <v>73</v>
      </c>
      <c r="AY109" s="266" t="s">
        <v>175</v>
      </c>
    </row>
    <row r="110" spans="1:51" s="13" customFormat="1" ht="12">
      <c r="A110" s="13"/>
      <c r="B110" s="233"/>
      <c r="C110" s="234"/>
      <c r="D110" s="235" t="s">
        <v>189</v>
      </c>
      <c r="E110" s="236" t="s">
        <v>19</v>
      </c>
      <c r="F110" s="237" t="s">
        <v>942</v>
      </c>
      <c r="G110" s="234"/>
      <c r="H110" s="238">
        <v>7.2</v>
      </c>
      <c r="I110" s="239"/>
      <c r="J110" s="234"/>
      <c r="K110" s="234"/>
      <c r="L110" s="240"/>
      <c r="M110" s="241"/>
      <c r="N110" s="242"/>
      <c r="O110" s="242"/>
      <c r="P110" s="242"/>
      <c r="Q110" s="242"/>
      <c r="R110" s="242"/>
      <c r="S110" s="242"/>
      <c r="T110" s="243"/>
      <c r="U110" s="13"/>
      <c r="V110" s="13"/>
      <c r="W110" s="13"/>
      <c r="X110" s="13"/>
      <c r="Y110" s="13"/>
      <c r="Z110" s="13"/>
      <c r="AA110" s="13"/>
      <c r="AB110" s="13"/>
      <c r="AC110" s="13"/>
      <c r="AD110" s="13"/>
      <c r="AE110" s="13"/>
      <c r="AT110" s="244" t="s">
        <v>189</v>
      </c>
      <c r="AU110" s="244" t="s">
        <v>83</v>
      </c>
      <c r="AV110" s="13" t="s">
        <v>83</v>
      </c>
      <c r="AW110" s="13" t="s">
        <v>35</v>
      </c>
      <c r="AX110" s="13" t="s">
        <v>73</v>
      </c>
      <c r="AY110" s="244" t="s">
        <v>175</v>
      </c>
    </row>
    <row r="111" spans="1:51" s="13" customFormat="1" ht="12">
      <c r="A111" s="13"/>
      <c r="B111" s="233"/>
      <c r="C111" s="234"/>
      <c r="D111" s="235" t="s">
        <v>189</v>
      </c>
      <c r="E111" s="236" t="s">
        <v>19</v>
      </c>
      <c r="F111" s="237" t="s">
        <v>943</v>
      </c>
      <c r="G111" s="234"/>
      <c r="H111" s="238">
        <v>3.6</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73</v>
      </c>
      <c r="AY111" s="244" t="s">
        <v>175</v>
      </c>
    </row>
    <row r="112" spans="1:51" s="13" customFormat="1" ht="12">
      <c r="A112" s="13"/>
      <c r="B112" s="233"/>
      <c r="C112" s="234"/>
      <c r="D112" s="235" t="s">
        <v>189</v>
      </c>
      <c r="E112" s="236" t="s">
        <v>19</v>
      </c>
      <c r="F112" s="237" t="s">
        <v>944</v>
      </c>
      <c r="G112" s="234"/>
      <c r="H112" s="238">
        <v>0.685</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73</v>
      </c>
      <c r="AY112" s="244" t="s">
        <v>175</v>
      </c>
    </row>
    <row r="113" spans="1:51" s="13" customFormat="1" ht="12">
      <c r="A113" s="13"/>
      <c r="B113" s="233"/>
      <c r="C113" s="234"/>
      <c r="D113" s="235" t="s">
        <v>189</v>
      </c>
      <c r="E113" s="236" t="s">
        <v>19</v>
      </c>
      <c r="F113" s="237" t="s">
        <v>945</v>
      </c>
      <c r="G113" s="234"/>
      <c r="H113" s="238">
        <v>0.54</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189</v>
      </c>
      <c r="AU113" s="244" t="s">
        <v>83</v>
      </c>
      <c r="AV113" s="13" t="s">
        <v>83</v>
      </c>
      <c r="AW113" s="13" t="s">
        <v>35</v>
      </c>
      <c r="AX113" s="13" t="s">
        <v>73</v>
      </c>
      <c r="AY113" s="244" t="s">
        <v>175</v>
      </c>
    </row>
    <row r="114" spans="1:51" s="14" customFormat="1" ht="12">
      <c r="A114" s="14"/>
      <c r="B114" s="245"/>
      <c r="C114" s="246"/>
      <c r="D114" s="235" t="s">
        <v>189</v>
      </c>
      <c r="E114" s="247" t="s">
        <v>19</v>
      </c>
      <c r="F114" s="248" t="s">
        <v>198</v>
      </c>
      <c r="G114" s="246"/>
      <c r="H114" s="249">
        <v>12.025000000000002</v>
      </c>
      <c r="I114" s="250"/>
      <c r="J114" s="246"/>
      <c r="K114" s="246"/>
      <c r="L114" s="251"/>
      <c r="M114" s="252"/>
      <c r="N114" s="253"/>
      <c r="O114" s="253"/>
      <c r="P114" s="253"/>
      <c r="Q114" s="253"/>
      <c r="R114" s="253"/>
      <c r="S114" s="253"/>
      <c r="T114" s="254"/>
      <c r="U114" s="14"/>
      <c r="V114" s="14"/>
      <c r="W114" s="14"/>
      <c r="X114" s="14"/>
      <c r="Y114" s="14"/>
      <c r="Z114" s="14"/>
      <c r="AA114" s="14"/>
      <c r="AB114" s="14"/>
      <c r="AC114" s="14"/>
      <c r="AD114" s="14"/>
      <c r="AE114" s="14"/>
      <c r="AT114" s="255" t="s">
        <v>189</v>
      </c>
      <c r="AU114" s="255" t="s">
        <v>83</v>
      </c>
      <c r="AV114" s="14" t="s">
        <v>181</v>
      </c>
      <c r="AW114" s="14" t="s">
        <v>35</v>
      </c>
      <c r="AX114" s="14" t="s">
        <v>81</v>
      </c>
      <c r="AY114" s="255" t="s">
        <v>175</v>
      </c>
    </row>
    <row r="115" spans="1:65" s="2" customFormat="1" ht="62.7" customHeight="1">
      <c r="A115" s="39"/>
      <c r="B115" s="40"/>
      <c r="C115" s="214" t="s">
        <v>212</v>
      </c>
      <c r="D115" s="214" t="s">
        <v>177</v>
      </c>
      <c r="E115" s="215" t="s">
        <v>260</v>
      </c>
      <c r="F115" s="216" t="s">
        <v>261</v>
      </c>
      <c r="G115" s="217" t="s">
        <v>215</v>
      </c>
      <c r="H115" s="218">
        <v>17.33</v>
      </c>
      <c r="I115" s="219"/>
      <c r="J115" s="220">
        <f>ROUND(I115*H115,2)</f>
        <v>0</v>
      </c>
      <c r="K115" s="221"/>
      <c r="L115" s="45"/>
      <c r="M115" s="222" t="s">
        <v>19</v>
      </c>
      <c r="N115" s="223" t="s">
        <v>44</v>
      </c>
      <c r="O115" s="85"/>
      <c r="P115" s="224">
        <f>O115*H115</f>
        <v>0</v>
      </c>
      <c r="Q115" s="224">
        <v>0</v>
      </c>
      <c r="R115" s="224">
        <f>Q115*H115</f>
        <v>0</v>
      </c>
      <c r="S115" s="224">
        <v>0</v>
      </c>
      <c r="T115" s="225">
        <f>S115*H115</f>
        <v>0</v>
      </c>
      <c r="U115" s="39"/>
      <c r="V115" s="39"/>
      <c r="W115" s="39"/>
      <c r="X115" s="39"/>
      <c r="Y115" s="39"/>
      <c r="Z115" s="39"/>
      <c r="AA115" s="39"/>
      <c r="AB115" s="39"/>
      <c r="AC115" s="39"/>
      <c r="AD115" s="39"/>
      <c r="AE115" s="39"/>
      <c r="AR115" s="226" t="s">
        <v>181</v>
      </c>
      <c r="AT115" s="226" t="s">
        <v>177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181</v>
      </c>
      <c r="BM115" s="226" t="s">
        <v>946</v>
      </c>
    </row>
    <row r="116" spans="1:47" s="2" customFormat="1" ht="12">
      <c r="A116" s="39"/>
      <c r="B116" s="40"/>
      <c r="C116" s="41"/>
      <c r="D116" s="228" t="s">
        <v>183</v>
      </c>
      <c r="E116" s="41"/>
      <c r="F116" s="229" t="s">
        <v>947</v>
      </c>
      <c r="G116" s="41"/>
      <c r="H116" s="41"/>
      <c r="I116" s="230"/>
      <c r="J116" s="41"/>
      <c r="K116" s="41"/>
      <c r="L116" s="45"/>
      <c r="M116" s="231"/>
      <c r="N116" s="232"/>
      <c r="O116" s="85"/>
      <c r="P116" s="85"/>
      <c r="Q116" s="85"/>
      <c r="R116" s="85"/>
      <c r="S116" s="85"/>
      <c r="T116" s="86"/>
      <c r="U116" s="39"/>
      <c r="V116" s="39"/>
      <c r="W116" s="39"/>
      <c r="X116" s="39"/>
      <c r="Y116" s="39"/>
      <c r="Z116" s="39"/>
      <c r="AA116" s="39"/>
      <c r="AB116" s="39"/>
      <c r="AC116" s="39"/>
      <c r="AD116" s="39"/>
      <c r="AE116" s="39"/>
      <c r="AT116" s="18" t="s">
        <v>183</v>
      </c>
      <c r="AU116" s="18" t="s">
        <v>83</v>
      </c>
    </row>
    <row r="117" spans="1:51" s="13" customFormat="1" ht="12">
      <c r="A117" s="13"/>
      <c r="B117" s="233"/>
      <c r="C117" s="234"/>
      <c r="D117" s="235" t="s">
        <v>189</v>
      </c>
      <c r="E117" s="236" t="s">
        <v>19</v>
      </c>
      <c r="F117" s="237" t="s">
        <v>948</v>
      </c>
      <c r="G117" s="234"/>
      <c r="H117" s="238">
        <v>32.73</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189</v>
      </c>
      <c r="AU117" s="244" t="s">
        <v>83</v>
      </c>
      <c r="AV117" s="13" t="s">
        <v>83</v>
      </c>
      <c r="AW117" s="13" t="s">
        <v>35</v>
      </c>
      <c r="AX117" s="13" t="s">
        <v>73</v>
      </c>
      <c r="AY117" s="244" t="s">
        <v>175</v>
      </c>
    </row>
    <row r="118" spans="1:51" s="13" customFormat="1" ht="12">
      <c r="A118" s="13"/>
      <c r="B118" s="233"/>
      <c r="C118" s="234"/>
      <c r="D118" s="235" t="s">
        <v>189</v>
      </c>
      <c r="E118" s="236" t="s">
        <v>19</v>
      </c>
      <c r="F118" s="237" t="s">
        <v>949</v>
      </c>
      <c r="G118" s="234"/>
      <c r="H118" s="238">
        <v>-15.4</v>
      </c>
      <c r="I118" s="239"/>
      <c r="J118" s="234"/>
      <c r="K118" s="234"/>
      <c r="L118" s="240"/>
      <c r="M118" s="241"/>
      <c r="N118" s="242"/>
      <c r="O118" s="242"/>
      <c r="P118" s="242"/>
      <c r="Q118" s="242"/>
      <c r="R118" s="242"/>
      <c r="S118" s="242"/>
      <c r="T118" s="243"/>
      <c r="U118" s="13"/>
      <c r="V118" s="13"/>
      <c r="W118" s="13"/>
      <c r="X118" s="13"/>
      <c r="Y118" s="13"/>
      <c r="Z118" s="13"/>
      <c r="AA118" s="13"/>
      <c r="AB118" s="13"/>
      <c r="AC118" s="13"/>
      <c r="AD118" s="13"/>
      <c r="AE118" s="13"/>
      <c r="AT118" s="244" t="s">
        <v>189</v>
      </c>
      <c r="AU118" s="244" t="s">
        <v>83</v>
      </c>
      <c r="AV118" s="13" t="s">
        <v>83</v>
      </c>
      <c r="AW118" s="13" t="s">
        <v>35</v>
      </c>
      <c r="AX118" s="13" t="s">
        <v>73</v>
      </c>
      <c r="AY118" s="244" t="s">
        <v>175</v>
      </c>
    </row>
    <row r="119" spans="1:51" s="14" customFormat="1" ht="12">
      <c r="A119" s="14"/>
      <c r="B119" s="245"/>
      <c r="C119" s="246"/>
      <c r="D119" s="235" t="s">
        <v>189</v>
      </c>
      <c r="E119" s="247" t="s">
        <v>19</v>
      </c>
      <c r="F119" s="248" t="s">
        <v>198</v>
      </c>
      <c r="G119" s="246"/>
      <c r="H119" s="249">
        <v>17.33</v>
      </c>
      <c r="I119" s="250"/>
      <c r="J119" s="246"/>
      <c r="K119" s="246"/>
      <c r="L119" s="251"/>
      <c r="M119" s="252"/>
      <c r="N119" s="253"/>
      <c r="O119" s="253"/>
      <c r="P119" s="253"/>
      <c r="Q119" s="253"/>
      <c r="R119" s="253"/>
      <c r="S119" s="253"/>
      <c r="T119" s="254"/>
      <c r="U119" s="14"/>
      <c r="V119" s="14"/>
      <c r="W119" s="14"/>
      <c r="X119" s="14"/>
      <c r="Y119" s="14"/>
      <c r="Z119" s="14"/>
      <c r="AA119" s="14"/>
      <c r="AB119" s="14"/>
      <c r="AC119" s="14"/>
      <c r="AD119" s="14"/>
      <c r="AE119" s="14"/>
      <c r="AT119" s="255" t="s">
        <v>189</v>
      </c>
      <c r="AU119" s="255" t="s">
        <v>83</v>
      </c>
      <c r="AV119" s="14" t="s">
        <v>181</v>
      </c>
      <c r="AW119" s="14" t="s">
        <v>35</v>
      </c>
      <c r="AX119" s="14" t="s">
        <v>81</v>
      </c>
      <c r="AY119" s="255" t="s">
        <v>175</v>
      </c>
    </row>
    <row r="120" spans="1:65" s="2" customFormat="1" ht="37.8" customHeight="1">
      <c r="A120" s="39"/>
      <c r="B120" s="40"/>
      <c r="C120" s="214" t="s">
        <v>223</v>
      </c>
      <c r="D120" s="214" t="s">
        <v>177</v>
      </c>
      <c r="E120" s="215" t="s">
        <v>267</v>
      </c>
      <c r="F120" s="216" t="s">
        <v>268</v>
      </c>
      <c r="G120" s="217" t="s">
        <v>215</v>
      </c>
      <c r="H120" s="218">
        <v>17.33</v>
      </c>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950</v>
      </c>
    </row>
    <row r="121" spans="1:47" s="2" customFormat="1" ht="12">
      <c r="A121" s="39"/>
      <c r="B121" s="40"/>
      <c r="C121" s="41"/>
      <c r="D121" s="228" t="s">
        <v>183</v>
      </c>
      <c r="E121" s="41"/>
      <c r="F121" s="229" t="s">
        <v>951</v>
      </c>
      <c r="G121" s="41"/>
      <c r="H121" s="41"/>
      <c r="I121" s="230"/>
      <c r="J121" s="41"/>
      <c r="K121" s="41"/>
      <c r="L121" s="45"/>
      <c r="M121" s="231"/>
      <c r="N121" s="232"/>
      <c r="O121" s="85"/>
      <c r="P121" s="85"/>
      <c r="Q121" s="85"/>
      <c r="R121" s="85"/>
      <c r="S121" s="85"/>
      <c r="T121" s="86"/>
      <c r="U121" s="39"/>
      <c r="V121" s="39"/>
      <c r="W121" s="39"/>
      <c r="X121" s="39"/>
      <c r="Y121" s="39"/>
      <c r="Z121" s="39"/>
      <c r="AA121" s="39"/>
      <c r="AB121" s="39"/>
      <c r="AC121" s="39"/>
      <c r="AD121" s="39"/>
      <c r="AE121" s="39"/>
      <c r="AT121" s="18" t="s">
        <v>183</v>
      </c>
      <c r="AU121" s="18" t="s">
        <v>83</v>
      </c>
    </row>
    <row r="122" spans="1:51" s="15" customFormat="1" ht="12">
      <c r="A122" s="15"/>
      <c r="B122" s="257"/>
      <c r="C122" s="258"/>
      <c r="D122" s="235" t="s">
        <v>189</v>
      </c>
      <c r="E122" s="259" t="s">
        <v>19</v>
      </c>
      <c r="F122" s="260" t="s">
        <v>952</v>
      </c>
      <c r="G122" s="258"/>
      <c r="H122" s="259" t="s">
        <v>19</v>
      </c>
      <c r="I122" s="261"/>
      <c r="J122" s="258"/>
      <c r="K122" s="258"/>
      <c r="L122" s="262"/>
      <c r="M122" s="263"/>
      <c r="N122" s="264"/>
      <c r="O122" s="264"/>
      <c r="P122" s="264"/>
      <c r="Q122" s="264"/>
      <c r="R122" s="264"/>
      <c r="S122" s="264"/>
      <c r="T122" s="265"/>
      <c r="U122" s="15"/>
      <c r="V122" s="15"/>
      <c r="W122" s="15"/>
      <c r="X122" s="15"/>
      <c r="Y122" s="15"/>
      <c r="Z122" s="15"/>
      <c r="AA122" s="15"/>
      <c r="AB122" s="15"/>
      <c r="AC122" s="15"/>
      <c r="AD122" s="15"/>
      <c r="AE122" s="15"/>
      <c r="AT122" s="266" t="s">
        <v>189</v>
      </c>
      <c r="AU122" s="266" t="s">
        <v>83</v>
      </c>
      <c r="AV122" s="15" t="s">
        <v>81</v>
      </c>
      <c r="AW122" s="15" t="s">
        <v>35</v>
      </c>
      <c r="AX122" s="15" t="s">
        <v>73</v>
      </c>
      <c r="AY122" s="266" t="s">
        <v>175</v>
      </c>
    </row>
    <row r="123" spans="1:51" s="13" customFormat="1" ht="12">
      <c r="A123" s="13"/>
      <c r="B123" s="233"/>
      <c r="C123" s="234"/>
      <c r="D123" s="235" t="s">
        <v>189</v>
      </c>
      <c r="E123" s="236" t="s">
        <v>19</v>
      </c>
      <c r="F123" s="237" t="s">
        <v>953</v>
      </c>
      <c r="G123" s="234"/>
      <c r="H123" s="238">
        <v>17.33</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81</v>
      </c>
      <c r="AY123" s="244" t="s">
        <v>175</v>
      </c>
    </row>
    <row r="124" spans="1:65" s="2" customFormat="1" ht="44.25" customHeight="1">
      <c r="A124" s="39"/>
      <c r="B124" s="40"/>
      <c r="C124" s="214" t="s">
        <v>231</v>
      </c>
      <c r="D124" s="214" t="s">
        <v>177</v>
      </c>
      <c r="E124" s="215" t="s">
        <v>279</v>
      </c>
      <c r="F124" s="216" t="s">
        <v>280</v>
      </c>
      <c r="G124" s="217" t="s">
        <v>281</v>
      </c>
      <c r="H124" s="218">
        <v>31.194</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954</v>
      </c>
    </row>
    <row r="125" spans="1:47" s="2" customFormat="1" ht="12">
      <c r="A125" s="39"/>
      <c r="B125" s="40"/>
      <c r="C125" s="41"/>
      <c r="D125" s="228" t="s">
        <v>183</v>
      </c>
      <c r="E125" s="41"/>
      <c r="F125" s="229" t="s">
        <v>955</v>
      </c>
      <c r="G125" s="41"/>
      <c r="H125" s="41"/>
      <c r="I125" s="230"/>
      <c r="J125" s="41"/>
      <c r="K125" s="41"/>
      <c r="L125" s="45"/>
      <c r="M125" s="231"/>
      <c r="N125" s="232"/>
      <c r="O125" s="85"/>
      <c r="P125" s="85"/>
      <c r="Q125" s="85"/>
      <c r="R125" s="85"/>
      <c r="S125" s="85"/>
      <c r="T125" s="86"/>
      <c r="U125" s="39"/>
      <c r="V125" s="39"/>
      <c r="W125" s="39"/>
      <c r="X125" s="39"/>
      <c r="Y125" s="39"/>
      <c r="Z125" s="39"/>
      <c r="AA125" s="39"/>
      <c r="AB125" s="39"/>
      <c r="AC125" s="39"/>
      <c r="AD125" s="39"/>
      <c r="AE125" s="39"/>
      <c r="AT125" s="18" t="s">
        <v>183</v>
      </c>
      <c r="AU125" s="18" t="s">
        <v>83</v>
      </c>
    </row>
    <row r="126" spans="1:51" s="13" customFormat="1" ht="12">
      <c r="A126" s="13"/>
      <c r="B126" s="233"/>
      <c r="C126" s="234"/>
      <c r="D126" s="235" t="s">
        <v>189</v>
      </c>
      <c r="E126" s="236" t="s">
        <v>19</v>
      </c>
      <c r="F126" s="237" t="s">
        <v>956</v>
      </c>
      <c r="G126" s="234"/>
      <c r="H126" s="238">
        <v>31.194</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189</v>
      </c>
      <c r="AU126" s="244" t="s">
        <v>83</v>
      </c>
      <c r="AV126" s="13" t="s">
        <v>83</v>
      </c>
      <c r="AW126" s="13" t="s">
        <v>35</v>
      </c>
      <c r="AX126" s="13" t="s">
        <v>81</v>
      </c>
      <c r="AY126" s="244" t="s">
        <v>175</v>
      </c>
    </row>
    <row r="127" spans="1:65" s="2" customFormat="1" ht="37.8" customHeight="1">
      <c r="A127" s="39"/>
      <c r="B127" s="40"/>
      <c r="C127" s="214" t="s">
        <v>239</v>
      </c>
      <c r="D127" s="214" t="s">
        <v>177</v>
      </c>
      <c r="E127" s="215" t="s">
        <v>286</v>
      </c>
      <c r="F127" s="216" t="s">
        <v>287</v>
      </c>
      <c r="G127" s="217" t="s">
        <v>215</v>
      </c>
      <c r="H127" s="218">
        <v>17.33</v>
      </c>
      <c r="I127" s="219"/>
      <c r="J127" s="220">
        <f>ROUND(I127*H127,2)</f>
        <v>0</v>
      </c>
      <c r="K127" s="221"/>
      <c r="L127" s="45"/>
      <c r="M127" s="222" t="s">
        <v>19</v>
      </c>
      <c r="N127" s="223"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957</v>
      </c>
    </row>
    <row r="128" spans="1:47" s="2" customFormat="1" ht="12">
      <c r="A128" s="39"/>
      <c r="B128" s="40"/>
      <c r="C128" s="41"/>
      <c r="D128" s="228" t="s">
        <v>183</v>
      </c>
      <c r="E128" s="41"/>
      <c r="F128" s="229" t="s">
        <v>958</v>
      </c>
      <c r="G128" s="41"/>
      <c r="H128" s="41"/>
      <c r="I128" s="230"/>
      <c r="J128" s="41"/>
      <c r="K128" s="41"/>
      <c r="L128" s="45"/>
      <c r="M128" s="231"/>
      <c r="N128" s="232"/>
      <c r="O128" s="85"/>
      <c r="P128" s="85"/>
      <c r="Q128" s="85"/>
      <c r="R128" s="85"/>
      <c r="S128" s="85"/>
      <c r="T128" s="86"/>
      <c r="U128" s="39"/>
      <c r="V128" s="39"/>
      <c r="W128" s="39"/>
      <c r="X128" s="39"/>
      <c r="Y128" s="39"/>
      <c r="Z128" s="39"/>
      <c r="AA128" s="39"/>
      <c r="AB128" s="39"/>
      <c r="AC128" s="39"/>
      <c r="AD128" s="39"/>
      <c r="AE128" s="39"/>
      <c r="AT128" s="18" t="s">
        <v>183</v>
      </c>
      <c r="AU128" s="18" t="s">
        <v>83</v>
      </c>
    </row>
    <row r="129" spans="1:65" s="2" customFormat="1" ht="55.5" customHeight="1">
      <c r="A129" s="39"/>
      <c r="B129" s="40"/>
      <c r="C129" s="214" t="s">
        <v>246</v>
      </c>
      <c r="D129" s="214" t="s">
        <v>177</v>
      </c>
      <c r="E129" s="215" t="s">
        <v>290</v>
      </c>
      <c r="F129" s="216" t="s">
        <v>291</v>
      </c>
      <c r="G129" s="217" t="s">
        <v>215</v>
      </c>
      <c r="H129" s="218">
        <v>25</v>
      </c>
      <c r="I129" s="219"/>
      <c r="J129" s="220">
        <f>ROUND(I129*H129,2)</f>
        <v>0</v>
      </c>
      <c r="K129" s="221"/>
      <c r="L129" s="45"/>
      <c r="M129" s="222" t="s">
        <v>19</v>
      </c>
      <c r="N129" s="223"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181</v>
      </c>
      <c r="AT129" s="226" t="s">
        <v>177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959</v>
      </c>
    </row>
    <row r="130" spans="1:47" s="2" customFormat="1" ht="12">
      <c r="A130" s="39"/>
      <c r="B130" s="40"/>
      <c r="C130" s="41"/>
      <c r="D130" s="228" t="s">
        <v>183</v>
      </c>
      <c r="E130" s="41"/>
      <c r="F130" s="229" t="s">
        <v>960</v>
      </c>
      <c r="G130" s="41"/>
      <c r="H130" s="41"/>
      <c r="I130" s="230"/>
      <c r="J130" s="41"/>
      <c r="K130" s="41"/>
      <c r="L130" s="45"/>
      <c r="M130" s="231"/>
      <c r="N130" s="232"/>
      <c r="O130" s="85"/>
      <c r="P130" s="85"/>
      <c r="Q130" s="85"/>
      <c r="R130" s="85"/>
      <c r="S130" s="85"/>
      <c r="T130" s="86"/>
      <c r="U130" s="39"/>
      <c r="V130" s="39"/>
      <c r="W130" s="39"/>
      <c r="X130" s="39"/>
      <c r="Y130" s="39"/>
      <c r="Z130" s="39"/>
      <c r="AA130" s="39"/>
      <c r="AB130" s="39"/>
      <c r="AC130" s="39"/>
      <c r="AD130" s="39"/>
      <c r="AE130" s="39"/>
      <c r="AT130" s="18" t="s">
        <v>183</v>
      </c>
      <c r="AU130" s="18" t="s">
        <v>83</v>
      </c>
    </row>
    <row r="131" spans="1:51" s="15" customFormat="1" ht="12">
      <c r="A131" s="15"/>
      <c r="B131" s="257"/>
      <c r="C131" s="258"/>
      <c r="D131" s="235" t="s">
        <v>189</v>
      </c>
      <c r="E131" s="259" t="s">
        <v>19</v>
      </c>
      <c r="F131" s="260" t="s">
        <v>930</v>
      </c>
      <c r="G131" s="258"/>
      <c r="H131" s="259" t="s">
        <v>19</v>
      </c>
      <c r="I131" s="261"/>
      <c r="J131" s="258"/>
      <c r="K131" s="258"/>
      <c r="L131" s="262"/>
      <c r="M131" s="263"/>
      <c r="N131" s="264"/>
      <c r="O131" s="264"/>
      <c r="P131" s="264"/>
      <c r="Q131" s="264"/>
      <c r="R131" s="264"/>
      <c r="S131" s="264"/>
      <c r="T131" s="265"/>
      <c r="U131" s="15"/>
      <c r="V131" s="15"/>
      <c r="W131" s="15"/>
      <c r="X131" s="15"/>
      <c r="Y131" s="15"/>
      <c r="Z131" s="15"/>
      <c r="AA131" s="15"/>
      <c r="AB131" s="15"/>
      <c r="AC131" s="15"/>
      <c r="AD131" s="15"/>
      <c r="AE131" s="15"/>
      <c r="AT131" s="266" t="s">
        <v>189</v>
      </c>
      <c r="AU131" s="266" t="s">
        <v>83</v>
      </c>
      <c r="AV131" s="15" t="s">
        <v>81</v>
      </c>
      <c r="AW131" s="15" t="s">
        <v>35</v>
      </c>
      <c r="AX131" s="15" t="s">
        <v>73</v>
      </c>
      <c r="AY131" s="266" t="s">
        <v>175</v>
      </c>
    </row>
    <row r="132" spans="1:51" s="13" customFormat="1" ht="12">
      <c r="A132" s="13"/>
      <c r="B132" s="233"/>
      <c r="C132" s="234"/>
      <c r="D132" s="235" t="s">
        <v>189</v>
      </c>
      <c r="E132" s="236" t="s">
        <v>19</v>
      </c>
      <c r="F132" s="237" t="s">
        <v>961</v>
      </c>
      <c r="G132" s="234"/>
      <c r="H132" s="238">
        <v>26.4</v>
      </c>
      <c r="I132" s="239"/>
      <c r="J132" s="234"/>
      <c r="K132" s="234"/>
      <c r="L132" s="240"/>
      <c r="M132" s="241"/>
      <c r="N132" s="242"/>
      <c r="O132" s="242"/>
      <c r="P132" s="242"/>
      <c r="Q132" s="242"/>
      <c r="R132" s="242"/>
      <c r="S132" s="242"/>
      <c r="T132" s="243"/>
      <c r="U132" s="13"/>
      <c r="V132" s="13"/>
      <c r="W132" s="13"/>
      <c r="X132" s="13"/>
      <c r="Y132" s="13"/>
      <c r="Z132" s="13"/>
      <c r="AA132" s="13"/>
      <c r="AB132" s="13"/>
      <c r="AC132" s="13"/>
      <c r="AD132" s="13"/>
      <c r="AE132" s="13"/>
      <c r="AT132" s="244" t="s">
        <v>189</v>
      </c>
      <c r="AU132" s="244" t="s">
        <v>83</v>
      </c>
      <c r="AV132" s="13" t="s">
        <v>83</v>
      </c>
      <c r="AW132" s="13" t="s">
        <v>35</v>
      </c>
      <c r="AX132" s="13" t="s">
        <v>73</v>
      </c>
      <c r="AY132" s="244" t="s">
        <v>175</v>
      </c>
    </row>
    <row r="133" spans="1:51" s="13" customFormat="1" ht="12">
      <c r="A133" s="13"/>
      <c r="B133" s="233"/>
      <c r="C133" s="234"/>
      <c r="D133" s="235" t="s">
        <v>189</v>
      </c>
      <c r="E133" s="236" t="s">
        <v>19</v>
      </c>
      <c r="F133" s="237" t="s">
        <v>962</v>
      </c>
      <c r="G133" s="234"/>
      <c r="H133" s="238">
        <v>-3.6</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189</v>
      </c>
      <c r="AU133" s="244" t="s">
        <v>83</v>
      </c>
      <c r="AV133" s="13" t="s">
        <v>83</v>
      </c>
      <c r="AW133" s="13" t="s">
        <v>35</v>
      </c>
      <c r="AX133" s="13" t="s">
        <v>73</v>
      </c>
      <c r="AY133" s="244" t="s">
        <v>175</v>
      </c>
    </row>
    <row r="134" spans="1:51" s="13" customFormat="1" ht="12">
      <c r="A134" s="13"/>
      <c r="B134" s="233"/>
      <c r="C134" s="234"/>
      <c r="D134" s="235" t="s">
        <v>189</v>
      </c>
      <c r="E134" s="236" t="s">
        <v>19</v>
      </c>
      <c r="F134" s="237" t="s">
        <v>963</v>
      </c>
      <c r="G134" s="234"/>
      <c r="H134" s="238">
        <v>-7.2</v>
      </c>
      <c r="I134" s="239"/>
      <c r="J134" s="234"/>
      <c r="K134" s="234"/>
      <c r="L134" s="240"/>
      <c r="M134" s="241"/>
      <c r="N134" s="242"/>
      <c r="O134" s="242"/>
      <c r="P134" s="242"/>
      <c r="Q134" s="242"/>
      <c r="R134" s="242"/>
      <c r="S134" s="242"/>
      <c r="T134" s="243"/>
      <c r="U134" s="13"/>
      <c r="V134" s="13"/>
      <c r="W134" s="13"/>
      <c r="X134" s="13"/>
      <c r="Y134" s="13"/>
      <c r="Z134" s="13"/>
      <c r="AA134" s="13"/>
      <c r="AB134" s="13"/>
      <c r="AC134" s="13"/>
      <c r="AD134" s="13"/>
      <c r="AE134" s="13"/>
      <c r="AT134" s="244" t="s">
        <v>189</v>
      </c>
      <c r="AU134" s="244" t="s">
        <v>83</v>
      </c>
      <c r="AV134" s="13" t="s">
        <v>83</v>
      </c>
      <c r="AW134" s="13" t="s">
        <v>35</v>
      </c>
      <c r="AX134" s="13" t="s">
        <v>73</v>
      </c>
      <c r="AY134" s="244" t="s">
        <v>175</v>
      </c>
    </row>
    <row r="135" spans="1:51" s="13" customFormat="1" ht="12">
      <c r="A135" s="13"/>
      <c r="B135" s="233"/>
      <c r="C135" s="234"/>
      <c r="D135" s="235" t="s">
        <v>189</v>
      </c>
      <c r="E135" s="236" t="s">
        <v>19</v>
      </c>
      <c r="F135" s="237" t="s">
        <v>964</v>
      </c>
      <c r="G135" s="234"/>
      <c r="H135" s="238">
        <v>9.6</v>
      </c>
      <c r="I135" s="239"/>
      <c r="J135" s="234"/>
      <c r="K135" s="234"/>
      <c r="L135" s="240"/>
      <c r="M135" s="241"/>
      <c r="N135" s="242"/>
      <c r="O135" s="242"/>
      <c r="P135" s="242"/>
      <c r="Q135" s="242"/>
      <c r="R135" s="242"/>
      <c r="S135" s="242"/>
      <c r="T135" s="243"/>
      <c r="U135" s="13"/>
      <c r="V135" s="13"/>
      <c r="W135" s="13"/>
      <c r="X135" s="13"/>
      <c r="Y135" s="13"/>
      <c r="Z135" s="13"/>
      <c r="AA135" s="13"/>
      <c r="AB135" s="13"/>
      <c r="AC135" s="13"/>
      <c r="AD135" s="13"/>
      <c r="AE135" s="13"/>
      <c r="AT135" s="244" t="s">
        <v>189</v>
      </c>
      <c r="AU135" s="244" t="s">
        <v>83</v>
      </c>
      <c r="AV135" s="13" t="s">
        <v>83</v>
      </c>
      <c r="AW135" s="13" t="s">
        <v>35</v>
      </c>
      <c r="AX135" s="13" t="s">
        <v>73</v>
      </c>
      <c r="AY135" s="244" t="s">
        <v>175</v>
      </c>
    </row>
    <row r="136" spans="1:51" s="15" customFormat="1" ht="12">
      <c r="A136" s="15"/>
      <c r="B136" s="257"/>
      <c r="C136" s="258"/>
      <c r="D136" s="235" t="s">
        <v>189</v>
      </c>
      <c r="E136" s="259" t="s">
        <v>19</v>
      </c>
      <c r="F136" s="260" t="s">
        <v>965</v>
      </c>
      <c r="G136" s="258"/>
      <c r="H136" s="259" t="s">
        <v>19</v>
      </c>
      <c r="I136" s="261"/>
      <c r="J136" s="258"/>
      <c r="K136" s="258"/>
      <c r="L136" s="262"/>
      <c r="M136" s="263"/>
      <c r="N136" s="264"/>
      <c r="O136" s="264"/>
      <c r="P136" s="264"/>
      <c r="Q136" s="264"/>
      <c r="R136" s="264"/>
      <c r="S136" s="264"/>
      <c r="T136" s="265"/>
      <c r="U136" s="15"/>
      <c r="V136" s="15"/>
      <c r="W136" s="15"/>
      <c r="X136" s="15"/>
      <c r="Y136" s="15"/>
      <c r="Z136" s="15"/>
      <c r="AA136" s="15"/>
      <c r="AB136" s="15"/>
      <c r="AC136" s="15"/>
      <c r="AD136" s="15"/>
      <c r="AE136" s="15"/>
      <c r="AT136" s="266" t="s">
        <v>189</v>
      </c>
      <c r="AU136" s="266" t="s">
        <v>83</v>
      </c>
      <c r="AV136" s="15" t="s">
        <v>81</v>
      </c>
      <c r="AW136" s="15" t="s">
        <v>35</v>
      </c>
      <c r="AX136" s="15" t="s">
        <v>73</v>
      </c>
      <c r="AY136" s="266" t="s">
        <v>175</v>
      </c>
    </row>
    <row r="137" spans="1:51" s="13" customFormat="1" ht="12">
      <c r="A137" s="13"/>
      <c r="B137" s="233"/>
      <c r="C137" s="234"/>
      <c r="D137" s="235" t="s">
        <v>189</v>
      </c>
      <c r="E137" s="236" t="s">
        <v>19</v>
      </c>
      <c r="F137" s="237" t="s">
        <v>966</v>
      </c>
      <c r="G137" s="234"/>
      <c r="H137" s="238">
        <v>6.33</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73</v>
      </c>
      <c r="AY137" s="244" t="s">
        <v>175</v>
      </c>
    </row>
    <row r="138" spans="1:51" s="13" customFormat="1" ht="12">
      <c r="A138" s="13"/>
      <c r="B138" s="233"/>
      <c r="C138" s="234"/>
      <c r="D138" s="235" t="s">
        <v>189</v>
      </c>
      <c r="E138" s="236" t="s">
        <v>19</v>
      </c>
      <c r="F138" s="237" t="s">
        <v>967</v>
      </c>
      <c r="G138" s="234"/>
      <c r="H138" s="238">
        <v>-3.773</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189</v>
      </c>
      <c r="AU138" s="244" t="s">
        <v>83</v>
      </c>
      <c r="AV138" s="13" t="s">
        <v>83</v>
      </c>
      <c r="AW138" s="13" t="s">
        <v>35</v>
      </c>
      <c r="AX138" s="13" t="s">
        <v>73</v>
      </c>
      <c r="AY138" s="244" t="s">
        <v>175</v>
      </c>
    </row>
    <row r="139" spans="1:51" s="13" customFormat="1" ht="12">
      <c r="A139" s="13"/>
      <c r="B139" s="233"/>
      <c r="C139" s="234"/>
      <c r="D139" s="235" t="s">
        <v>189</v>
      </c>
      <c r="E139" s="236" t="s">
        <v>19</v>
      </c>
      <c r="F139" s="237" t="s">
        <v>968</v>
      </c>
      <c r="G139" s="234"/>
      <c r="H139" s="238">
        <v>-0.902</v>
      </c>
      <c r="I139" s="239"/>
      <c r="J139" s="234"/>
      <c r="K139" s="234"/>
      <c r="L139" s="240"/>
      <c r="M139" s="241"/>
      <c r="N139" s="242"/>
      <c r="O139" s="242"/>
      <c r="P139" s="242"/>
      <c r="Q139" s="242"/>
      <c r="R139" s="242"/>
      <c r="S139" s="242"/>
      <c r="T139" s="243"/>
      <c r="U139" s="13"/>
      <c r="V139" s="13"/>
      <c r="W139" s="13"/>
      <c r="X139" s="13"/>
      <c r="Y139" s="13"/>
      <c r="Z139" s="13"/>
      <c r="AA139" s="13"/>
      <c r="AB139" s="13"/>
      <c r="AC139" s="13"/>
      <c r="AD139" s="13"/>
      <c r="AE139" s="13"/>
      <c r="AT139" s="244" t="s">
        <v>189</v>
      </c>
      <c r="AU139" s="244" t="s">
        <v>83</v>
      </c>
      <c r="AV139" s="13" t="s">
        <v>83</v>
      </c>
      <c r="AW139" s="13" t="s">
        <v>35</v>
      </c>
      <c r="AX139" s="13" t="s">
        <v>73</v>
      </c>
      <c r="AY139" s="244" t="s">
        <v>175</v>
      </c>
    </row>
    <row r="140" spans="1:51" s="13" customFormat="1" ht="12">
      <c r="A140" s="13"/>
      <c r="B140" s="233"/>
      <c r="C140" s="234"/>
      <c r="D140" s="235" t="s">
        <v>189</v>
      </c>
      <c r="E140" s="236" t="s">
        <v>19</v>
      </c>
      <c r="F140" s="237" t="s">
        <v>969</v>
      </c>
      <c r="G140" s="234"/>
      <c r="H140" s="238">
        <v>-0.54</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35</v>
      </c>
      <c r="AX140" s="13" t="s">
        <v>73</v>
      </c>
      <c r="AY140" s="244" t="s">
        <v>175</v>
      </c>
    </row>
    <row r="141" spans="1:51" s="13" customFormat="1" ht="12">
      <c r="A141" s="13"/>
      <c r="B141" s="233"/>
      <c r="C141" s="234"/>
      <c r="D141" s="235" t="s">
        <v>189</v>
      </c>
      <c r="E141" s="236" t="s">
        <v>19</v>
      </c>
      <c r="F141" s="237" t="s">
        <v>970</v>
      </c>
      <c r="G141" s="234"/>
      <c r="H141" s="238">
        <v>-1.64</v>
      </c>
      <c r="I141" s="239"/>
      <c r="J141" s="234"/>
      <c r="K141" s="234"/>
      <c r="L141" s="240"/>
      <c r="M141" s="241"/>
      <c r="N141" s="242"/>
      <c r="O141" s="242"/>
      <c r="P141" s="242"/>
      <c r="Q141" s="242"/>
      <c r="R141" s="242"/>
      <c r="S141" s="242"/>
      <c r="T141" s="243"/>
      <c r="U141" s="13"/>
      <c r="V141" s="13"/>
      <c r="W141" s="13"/>
      <c r="X141" s="13"/>
      <c r="Y141" s="13"/>
      <c r="Z141" s="13"/>
      <c r="AA141" s="13"/>
      <c r="AB141" s="13"/>
      <c r="AC141" s="13"/>
      <c r="AD141" s="13"/>
      <c r="AE141" s="13"/>
      <c r="AT141" s="244" t="s">
        <v>189</v>
      </c>
      <c r="AU141" s="244" t="s">
        <v>83</v>
      </c>
      <c r="AV141" s="13" t="s">
        <v>83</v>
      </c>
      <c r="AW141" s="13" t="s">
        <v>35</v>
      </c>
      <c r="AX141" s="13" t="s">
        <v>73</v>
      </c>
      <c r="AY141" s="244" t="s">
        <v>175</v>
      </c>
    </row>
    <row r="142" spans="1:51" s="14" customFormat="1" ht="12">
      <c r="A142" s="14"/>
      <c r="B142" s="245"/>
      <c r="C142" s="246"/>
      <c r="D142" s="235" t="s">
        <v>189</v>
      </c>
      <c r="E142" s="247" t="s">
        <v>19</v>
      </c>
      <c r="F142" s="248" t="s">
        <v>198</v>
      </c>
      <c r="G142" s="246"/>
      <c r="H142" s="249">
        <v>24.674999999999994</v>
      </c>
      <c r="I142" s="250"/>
      <c r="J142" s="246"/>
      <c r="K142" s="246"/>
      <c r="L142" s="251"/>
      <c r="M142" s="252"/>
      <c r="N142" s="253"/>
      <c r="O142" s="253"/>
      <c r="P142" s="253"/>
      <c r="Q142" s="253"/>
      <c r="R142" s="253"/>
      <c r="S142" s="253"/>
      <c r="T142" s="254"/>
      <c r="U142" s="14"/>
      <c r="V142" s="14"/>
      <c r="W142" s="14"/>
      <c r="X142" s="14"/>
      <c r="Y142" s="14"/>
      <c r="Z142" s="14"/>
      <c r="AA142" s="14"/>
      <c r="AB142" s="14"/>
      <c r="AC142" s="14"/>
      <c r="AD142" s="14"/>
      <c r="AE142" s="14"/>
      <c r="AT142" s="255" t="s">
        <v>189</v>
      </c>
      <c r="AU142" s="255" t="s">
        <v>83</v>
      </c>
      <c r="AV142" s="14" t="s">
        <v>181</v>
      </c>
      <c r="AW142" s="14" t="s">
        <v>35</v>
      </c>
      <c r="AX142" s="14" t="s">
        <v>73</v>
      </c>
      <c r="AY142" s="255" t="s">
        <v>175</v>
      </c>
    </row>
    <row r="143" spans="1:51" s="13" customFormat="1" ht="12">
      <c r="A143" s="13"/>
      <c r="B143" s="233"/>
      <c r="C143" s="234"/>
      <c r="D143" s="235" t="s">
        <v>189</v>
      </c>
      <c r="E143" s="236" t="s">
        <v>19</v>
      </c>
      <c r="F143" s="237" t="s">
        <v>355</v>
      </c>
      <c r="G143" s="234"/>
      <c r="H143" s="238">
        <v>25</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189</v>
      </c>
      <c r="AU143" s="244" t="s">
        <v>83</v>
      </c>
      <c r="AV143" s="13" t="s">
        <v>83</v>
      </c>
      <c r="AW143" s="13" t="s">
        <v>35</v>
      </c>
      <c r="AX143" s="13" t="s">
        <v>81</v>
      </c>
      <c r="AY143" s="244" t="s">
        <v>175</v>
      </c>
    </row>
    <row r="144" spans="1:65" s="2" customFormat="1" ht="66.75" customHeight="1">
      <c r="A144" s="39"/>
      <c r="B144" s="40"/>
      <c r="C144" s="214" t="s">
        <v>259</v>
      </c>
      <c r="D144" s="214" t="s">
        <v>177</v>
      </c>
      <c r="E144" s="215" t="s">
        <v>297</v>
      </c>
      <c r="F144" s="216" t="s">
        <v>298</v>
      </c>
      <c r="G144" s="217" t="s">
        <v>215</v>
      </c>
      <c r="H144" s="218">
        <v>7.2</v>
      </c>
      <c r="I144" s="219"/>
      <c r="J144" s="220">
        <f>ROUND(I144*H144,2)</f>
        <v>0</v>
      </c>
      <c r="K144" s="221"/>
      <c r="L144" s="45"/>
      <c r="M144" s="222" t="s">
        <v>19</v>
      </c>
      <c r="N144" s="223" t="s">
        <v>44</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181</v>
      </c>
      <c r="AT144" s="226" t="s">
        <v>177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971</v>
      </c>
    </row>
    <row r="145" spans="1:47" s="2" customFormat="1" ht="12">
      <c r="A145" s="39"/>
      <c r="B145" s="40"/>
      <c r="C145" s="41"/>
      <c r="D145" s="228" t="s">
        <v>183</v>
      </c>
      <c r="E145" s="41"/>
      <c r="F145" s="229" t="s">
        <v>972</v>
      </c>
      <c r="G145" s="41"/>
      <c r="H145" s="41"/>
      <c r="I145" s="230"/>
      <c r="J145" s="41"/>
      <c r="K145" s="41"/>
      <c r="L145" s="45"/>
      <c r="M145" s="231"/>
      <c r="N145" s="232"/>
      <c r="O145" s="85"/>
      <c r="P145" s="85"/>
      <c r="Q145" s="85"/>
      <c r="R145" s="85"/>
      <c r="S145" s="85"/>
      <c r="T145" s="86"/>
      <c r="U145" s="39"/>
      <c r="V145" s="39"/>
      <c r="W145" s="39"/>
      <c r="X145" s="39"/>
      <c r="Y145" s="39"/>
      <c r="Z145" s="39"/>
      <c r="AA145" s="39"/>
      <c r="AB145" s="39"/>
      <c r="AC145" s="39"/>
      <c r="AD145" s="39"/>
      <c r="AE145" s="39"/>
      <c r="AT145" s="18" t="s">
        <v>183</v>
      </c>
      <c r="AU145" s="18" t="s">
        <v>83</v>
      </c>
    </row>
    <row r="146" spans="1:51" s="15" customFormat="1" ht="12">
      <c r="A146" s="15"/>
      <c r="B146" s="257"/>
      <c r="C146" s="258"/>
      <c r="D146" s="235" t="s">
        <v>189</v>
      </c>
      <c r="E146" s="259" t="s">
        <v>19</v>
      </c>
      <c r="F146" s="260" t="s">
        <v>930</v>
      </c>
      <c r="G146" s="258"/>
      <c r="H146" s="259" t="s">
        <v>19</v>
      </c>
      <c r="I146" s="261"/>
      <c r="J146" s="258"/>
      <c r="K146" s="258"/>
      <c r="L146" s="262"/>
      <c r="M146" s="263"/>
      <c r="N146" s="264"/>
      <c r="O146" s="264"/>
      <c r="P146" s="264"/>
      <c r="Q146" s="264"/>
      <c r="R146" s="264"/>
      <c r="S146" s="264"/>
      <c r="T146" s="265"/>
      <c r="U146" s="15"/>
      <c r="V146" s="15"/>
      <c r="W146" s="15"/>
      <c r="X146" s="15"/>
      <c r="Y146" s="15"/>
      <c r="Z146" s="15"/>
      <c r="AA146" s="15"/>
      <c r="AB146" s="15"/>
      <c r="AC146" s="15"/>
      <c r="AD146" s="15"/>
      <c r="AE146" s="15"/>
      <c r="AT146" s="266" t="s">
        <v>189</v>
      </c>
      <c r="AU146" s="266" t="s">
        <v>83</v>
      </c>
      <c r="AV146" s="15" t="s">
        <v>81</v>
      </c>
      <c r="AW146" s="15" t="s">
        <v>35</v>
      </c>
      <c r="AX146" s="15" t="s">
        <v>73</v>
      </c>
      <c r="AY146" s="266" t="s">
        <v>175</v>
      </c>
    </row>
    <row r="147" spans="1:51" s="13" customFormat="1" ht="12">
      <c r="A147" s="13"/>
      <c r="B147" s="233"/>
      <c r="C147" s="234"/>
      <c r="D147" s="235" t="s">
        <v>189</v>
      </c>
      <c r="E147" s="236" t="s">
        <v>19</v>
      </c>
      <c r="F147" s="237" t="s">
        <v>973</v>
      </c>
      <c r="G147" s="234"/>
      <c r="H147" s="238">
        <v>7.2</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81</v>
      </c>
      <c r="AY147" s="244" t="s">
        <v>175</v>
      </c>
    </row>
    <row r="148" spans="1:65" s="2" customFormat="1" ht="16.5" customHeight="1">
      <c r="A148" s="39"/>
      <c r="B148" s="40"/>
      <c r="C148" s="267" t="s">
        <v>266</v>
      </c>
      <c r="D148" s="267" t="s">
        <v>307</v>
      </c>
      <c r="E148" s="268" t="s">
        <v>817</v>
      </c>
      <c r="F148" s="269" t="s">
        <v>818</v>
      </c>
      <c r="G148" s="270" t="s">
        <v>281</v>
      </c>
      <c r="H148" s="271">
        <v>14.4</v>
      </c>
      <c r="I148" s="272"/>
      <c r="J148" s="273">
        <f>ROUND(I148*H148,2)</f>
        <v>0</v>
      </c>
      <c r="K148" s="274"/>
      <c r="L148" s="275"/>
      <c r="M148" s="276" t="s">
        <v>19</v>
      </c>
      <c r="N148" s="277" t="s">
        <v>44</v>
      </c>
      <c r="O148" s="85"/>
      <c r="P148" s="224">
        <f>O148*H148</f>
        <v>0</v>
      </c>
      <c r="Q148" s="224">
        <v>0</v>
      </c>
      <c r="R148" s="224">
        <f>Q148*H148</f>
        <v>0</v>
      </c>
      <c r="S148" s="224">
        <v>0</v>
      </c>
      <c r="T148" s="225">
        <f>S148*H148</f>
        <v>0</v>
      </c>
      <c r="U148" s="39"/>
      <c r="V148" s="39"/>
      <c r="W148" s="39"/>
      <c r="X148" s="39"/>
      <c r="Y148" s="39"/>
      <c r="Z148" s="39"/>
      <c r="AA148" s="39"/>
      <c r="AB148" s="39"/>
      <c r="AC148" s="39"/>
      <c r="AD148" s="39"/>
      <c r="AE148" s="39"/>
      <c r="AR148" s="226" t="s">
        <v>239</v>
      </c>
      <c r="AT148" s="226" t="s">
        <v>307</v>
      </c>
      <c r="AU148" s="226" t="s">
        <v>83</v>
      </c>
      <c r="AY148" s="18" t="s">
        <v>175</v>
      </c>
      <c r="BE148" s="227">
        <f>IF(N148="základní",J148,0)</f>
        <v>0</v>
      </c>
      <c r="BF148" s="227">
        <f>IF(N148="snížená",J148,0)</f>
        <v>0</v>
      </c>
      <c r="BG148" s="227">
        <f>IF(N148="zákl. přenesená",J148,0)</f>
        <v>0</v>
      </c>
      <c r="BH148" s="227">
        <f>IF(N148="sníž. přenesená",J148,0)</f>
        <v>0</v>
      </c>
      <c r="BI148" s="227">
        <f>IF(N148="nulová",J148,0)</f>
        <v>0</v>
      </c>
      <c r="BJ148" s="18" t="s">
        <v>81</v>
      </c>
      <c r="BK148" s="227">
        <f>ROUND(I148*H148,2)</f>
        <v>0</v>
      </c>
      <c r="BL148" s="18" t="s">
        <v>181</v>
      </c>
      <c r="BM148" s="226" t="s">
        <v>974</v>
      </c>
    </row>
    <row r="149" spans="1:51" s="13" customFormat="1" ht="12">
      <c r="A149" s="13"/>
      <c r="B149" s="233"/>
      <c r="C149" s="234"/>
      <c r="D149" s="235" t="s">
        <v>189</v>
      </c>
      <c r="E149" s="234"/>
      <c r="F149" s="237" t="s">
        <v>975</v>
      </c>
      <c r="G149" s="234"/>
      <c r="H149" s="238">
        <v>14.4</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189</v>
      </c>
      <c r="AU149" s="244" t="s">
        <v>83</v>
      </c>
      <c r="AV149" s="13" t="s">
        <v>83</v>
      </c>
      <c r="AW149" s="13" t="s">
        <v>4</v>
      </c>
      <c r="AX149" s="13" t="s">
        <v>81</v>
      </c>
      <c r="AY149" s="244" t="s">
        <v>175</v>
      </c>
    </row>
    <row r="150" spans="1:63" s="12" customFormat="1" ht="22.8" customHeight="1">
      <c r="A150" s="12"/>
      <c r="B150" s="198"/>
      <c r="C150" s="199"/>
      <c r="D150" s="200" t="s">
        <v>72</v>
      </c>
      <c r="E150" s="212" t="s">
        <v>83</v>
      </c>
      <c r="F150" s="212" t="s">
        <v>338</v>
      </c>
      <c r="G150" s="199"/>
      <c r="H150" s="199"/>
      <c r="I150" s="202"/>
      <c r="J150" s="213">
        <f>BK150</f>
        <v>0</v>
      </c>
      <c r="K150" s="199"/>
      <c r="L150" s="204"/>
      <c r="M150" s="205"/>
      <c r="N150" s="206"/>
      <c r="O150" s="206"/>
      <c r="P150" s="207">
        <f>SUM(P151:P169)</f>
        <v>0</v>
      </c>
      <c r="Q150" s="206"/>
      <c r="R150" s="207">
        <f>SUM(R151:R169)</f>
        <v>11.88778134</v>
      </c>
      <c r="S150" s="206"/>
      <c r="T150" s="208">
        <f>SUM(T151:T169)</f>
        <v>0</v>
      </c>
      <c r="U150" s="12"/>
      <c r="V150" s="12"/>
      <c r="W150" s="12"/>
      <c r="X150" s="12"/>
      <c r="Y150" s="12"/>
      <c r="Z150" s="12"/>
      <c r="AA150" s="12"/>
      <c r="AB150" s="12"/>
      <c r="AC150" s="12"/>
      <c r="AD150" s="12"/>
      <c r="AE150" s="12"/>
      <c r="AR150" s="209" t="s">
        <v>81</v>
      </c>
      <c r="AT150" s="210" t="s">
        <v>72</v>
      </c>
      <c r="AU150" s="210" t="s">
        <v>81</v>
      </c>
      <c r="AY150" s="209" t="s">
        <v>175</v>
      </c>
      <c r="BK150" s="211">
        <f>SUM(BK151:BK169)</f>
        <v>0</v>
      </c>
    </row>
    <row r="151" spans="1:65" s="2" customFormat="1" ht="44.25" customHeight="1">
      <c r="A151" s="39"/>
      <c r="B151" s="40"/>
      <c r="C151" s="214" t="s">
        <v>272</v>
      </c>
      <c r="D151" s="214" t="s">
        <v>177</v>
      </c>
      <c r="E151" s="215" t="s">
        <v>976</v>
      </c>
      <c r="F151" s="216" t="s">
        <v>977</v>
      </c>
      <c r="G151" s="217" t="s">
        <v>342</v>
      </c>
      <c r="H151" s="218">
        <v>2</v>
      </c>
      <c r="I151" s="219"/>
      <c r="J151" s="220">
        <f>ROUND(I151*H151,2)</f>
        <v>0</v>
      </c>
      <c r="K151" s="221"/>
      <c r="L151" s="45"/>
      <c r="M151" s="222" t="s">
        <v>19</v>
      </c>
      <c r="N151" s="223" t="s">
        <v>44</v>
      </c>
      <c r="O151" s="85"/>
      <c r="P151" s="224">
        <f>O151*H151</f>
        <v>0</v>
      </c>
      <c r="Q151" s="224">
        <v>0.02464</v>
      </c>
      <c r="R151" s="224">
        <f>Q151*H151</f>
        <v>0.04928</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978</v>
      </c>
    </row>
    <row r="152" spans="1:47" s="2" customFormat="1" ht="12">
      <c r="A152" s="39"/>
      <c r="B152" s="40"/>
      <c r="C152" s="41"/>
      <c r="D152" s="228" t="s">
        <v>183</v>
      </c>
      <c r="E152" s="41"/>
      <c r="F152" s="229" t="s">
        <v>979</v>
      </c>
      <c r="G152" s="41"/>
      <c r="H152" s="41"/>
      <c r="I152" s="230"/>
      <c r="J152" s="41"/>
      <c r="K152" s="41"/>
      <c r="L152" s="45"/>
      <c r="M152" s="231"/>
      <c r="N152" s="232"/>
      <c r="O152" s="85"/>
      <c r="P152" s="85"/>
      <c r="Q152" s="85"/>
      <c r="R152" s="85"/>
      <c r="S152" s="85"/>
      <c r="T152" s="86"/>
      <c r="U152" s="39"/>
      <c r="V152" s="39"/>
      <c r="W152" s="39"/>
      <c r="X152" s="39"/>
      <c r="Y152" s="39"/>
      <c r="Z152" s="39"/>
      <c r="AA152" s="39"/>
      <c r="AB152" s="39"/>
      <c r="AC152" s="39"/>
      <c r="AD152" s="39"/>
      <c r="AE152" s="39"/>
      <c r="AT152" s="18" t="s">
        <v>183</v>
      </c>
      <c r="AU152" s="18" t="s">
        <v>83</v>
      </c>
    </row>
    <row r="153" spans="1:65" s="2" customFormat="1" ht="16.5" customHeight="1">
      <c r="A153" s="39"/>
      <c r="B153" s="40"/>
      <c r="C153" s="267" t="s">
        <v>278</v>
      </c>
      <c r="D153" s="267" t="s">
        <v>307</v>
      </c>
      <c r="E153" s="268" t="s">
        <v>980</v>
      </c>
      <c r="F153" s="269" t="s">
        <v>981</v>
      </c>
      <c r="G153" s="270" t="s">
        <v>358</v>
      </c>
      <c r="H153" s="271">
        <v>2</v>
      </c>
      <c r="I153" s="272"/>
      <c r="J153" s="273">
        <f>ROUND(I153*H153,2)</f>
        <v>0</v>
      </c>
      <c r="K153" s="274"/>
      <c r="L153" s="275"/>
      <c r="M153" s="276" t="s">
        <v>19</v>
      </c>
      <c r="N153" s="277" t="s">
        <v>44</v>
      </c>
      <c r="O153" s="85"/>
      <c r="P153" s="224">
        <f>O153*H153</f>
        <v>0</v>
      </c>
      <c r="Q153" s="224">
        <v>0.79</v>
      </c>
      <c r="R153" s="224">
        <f>Q153*H153</f>
        <v>1.58</v>
      </c>
      <c r="S153" s="224">
        <v>0</v>
      </c>
      <c r="T153" s="225">
        <f>S153*H153</f>
        <v>0</v>
      </c>
      <c r="U153" s="39"/>
      <c r="V153" s="39"/>
      <c r="W153" s="39"/>
      <c r="X153" s="39"/>
      <c r="Y153" s="39"/>
      <c r="Z153" s="39"/>
      <c r="AA153" s="39"/>
      <c r="AB153" s="39"/>
      <c r="AC153" s="39"/>
      <c r="AD153" s="39"/>
      <c r="AE153" s="39"/>
      <c r="AR153" s="226" t="s">
        <v>239</v>
      </c>
      <c r="AT153" s="226" t="s">
        <v>307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982</v>
      </c>
    </row>
    <row r="154" spans="1:65" s="2" customFormat="1" ht="24.15" customHeight="1">
      <c r="A154" s="39"/>
      <c r="B154" s="40"/>
      <c r="C154" s="214" t="s">
        <v>285</v>
      </c>
      <c r="D154" s="214" t="s">
        <v>177</v>
      </c>
      <c r="E154" s="215" t="s">
        <v>983</v>
      </c>
      <c r="F154" s="216" t="s">
        <v>984</v>
      </c>
      <c r="G154" s="217" t="s">
        <v>215</v>
      </c>
      <c r="H154" s="218">
        <v>0.902</v>
      </c>
      <c r="I154" s="219"/>
      <c r="J154" s="220">
        <f>ROUND(I154*H154,2)</f>
        <v>0</v>
      </c>
      <c r="K154" s="221"/>
      <c r="L154" s="45"/>
      <c r="M154" s="222" t="s">
        <v>19</v>
      </c>
      <c r="N154" s="223" t="s">
        <v>44</v>
      </c>
      <c r="O154" s="85"/>
      <c r="P154" s="224">
        <f>O154*H154</f>
        <v>0</v>
      </c>
      <c r="Q154" s="224">
        <v>2.50187</v>
      </c>
      <c r="R154" s="224">
        <f>Q154*H154</f>
        <v>2.2566867399999997</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985</v>
      </c>
    </row>
    <row r="155" spans="1:47" s="2" customFormat="1" ht="12">
      <c r="A155" s="39"/>
      <c r="B155" s="40"/>
      <c r="C155" s="41"/>
      <c r="D155" s="228" t="s">
        <v>183</v>
      </c>
      <c r="E155" s="41"/>
      <c r="F155" s="229" t="s">
        <v>986</v>
      </c>
      <c r="G155" s="41"/>
      <c r="H155" s="41"/>
      <c r="I155" s="230"/>
      <c r="J155" s="41"/>
      <c r="K155" s="41"/>
      <c r="L155" s="45"/>
      <c r="M155" s="231"/>
      <c r="N155" s="232"/>
      <c r="O155" s="85"/>
      <c r="P155" s="85"/>
      <c r="Q155" s="85"/>
      <c r="R155" s="85"/>
      <c r="S155" s="85"/>
      <c r="T155" s="86"/>
      <c r="U155" s="39"/>
      <c r="V155" s="39"/>
      <c r="W155" s="39"/>
      <c r="X155" s="39"/>
      <c r="Y155" s="39"/>
      <c r="Z155" s="39"/>
      <c r="AA155" s="39"/>
      <c r="AB155" s="39"/>
      <c r="AC155" s="39"/>
      <c r="AD155" s="39"/>
      <c r="AE155" s="39"/>
      <c r="AT155" s="18" t="s">
        <v>183</v>
      </c>
      <c r="AU155" s="18" t="s">
        <v>83</v>
      </c>
    </row>
    <row r="156" spans="1:51" s="13" customFormat="1" ht="12">
      <c r="A156" s="13"/>
      <c r="B156" s="233"/>
      <c r="C156" s="234"/>
      <c r="D156" s="235" t="s">
        <v>189</v>
      </c>
      <c r="E156" s="236" t="s">
        <v>19</v>
      </c>
      <c r="F156" s="237" t="s">
        <v>987</v>
      </c>
      <c r="G156" s="234"/>
      <c r="H156" s="238">
        <v>0.902</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189</v>
      </c>
      <c r="AU156" s="244" t="s">
        <v>83</v>
      </c>
      <c r="AV156" s="13" t="s">
        <v>83</v>
      </c>
      <c r="AW156" s="13" t="s">
        <v>35</v>
      </c>
      <c r="AX156" s="13" t="s">
        <v>81</v>
      </c>
      <c r="AY156" s="244" t="s">
        <v>175</v>
      </c>
    </row>
    <row r="157" spans="1:65" s="2" customFormat="1" ht="24.15" customHeight="1">
      <c r="A157" s="39"/>
      <c r="B157" s="40"/>
      <c r="C157" s="214" t="s">
        <v>8</v>
      </c>
      <c r="D157" s="214" t="s">
        <v>177</v>
      </c>
      <c r="E157" s="215" t="s">
        <v>988</v>
      </c>
      <c r="F157" s="216" t="s">
        <v>989</v>
      </c>
      <c r="G157" s="217" t="s">
        <v>215</v>
      </c>
      <c r="H157" s="218">
        <v>0.54</v>
      </c>
      <c r="I157" s="219"/>
      <c r="J157" s="220">
        <f>ROUND(I157*H157,2)</f>
        <v>0</v>
      </c>
      <c r="K157" s="221"/>
      <c r="L157" s="45"/>
      <c r="M157" s="222" t="s">
        <v>19</v>
      </c>
      <c r="N157" s="223" t="s">
        <v>44</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181</v>
      </c>
      <c r="AT157" s="226" t="s">
        <v>177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990</v>
      </c>
    </row>
    <row r="158" spans="1:47" s="2" customFormat="1" ht="12">
      <c r="A158" s="39"/>
      <c r="B158" s="40"/>
      <c r="C158" s="41"/>
      <c r="D158" s="228" t="s">
        <v>183</v>
      </c>
      <c r="E158" s="41"/>
      <c r="F158" s="229" t="s">
        <v>991</v>
      </c>
      <c r="G158" s="41"/>
      <c r="H158" s="41"/>
      <c r="I158" s="230"/>
      <c r="J158" s="41"/>
      <c r="K158" s="41"/>
      <c r="L158" s="45"/>
      <c r="M158" s="231"/>
      <c r="N158" s="232"/>
      <c r="O158" s="85"/>
      <c r="P158" s="85"/>
      <c r="Q158" s="85"/>
      <c r="R158" s="85"/>
      <c r="S158" s="85"/>
      <c r="T158" s="86"/>
      <c r="U158" s="39"/>
      <c r="V158" s="39"/>
      <c r="W158" s="39"/>
      <c r="X158" s="39"/>
      <c r="Y158" s="39"/>
      <c r="Z158" s="39"/>
      <c r="AA158" s="39"/>
      <c r="AB158" s="39"/>
      <c r="AC158" s="39"/>
      <c r="AD158" s="39"/>
      <c r="AE158" s="39"/>
      <c r="AT158" s="18" t="s">
        <v>183</v>
      </c>
      <c r="AU158" s="18" t="s">
        <v>83</v>
      </c>
    </row>
    <row r="159" spans="1:51" s="13" customFormat="1" ht="12">
      <c r="A159" s="13"/>
      <c r="B159" s="233"/>
      <c r="C159" s="234"/>
      <c r="D159" s="235" t="s">
        <v>189</v>
      </c>
      <c r="E159" s="236" t="s">
        <v>19</v>
      </c>
      <c r="F159" s="237" t="s">
        <v>992</v>
      </c>
      <c r="G159" s="234"/>
      <c r="H159" s="238">
        <v>0.54</v>
      </c>
      <c r="I159" s="239"/>
      <c r="J159" s="234"/>
      <c r="K159" s="234"/>
      <c r="L159" s="240"/>
      <c r="M159" s="241"/>
      <c r="N159" s="242"/>
      <c r="O159" s="242"/>
      <c r="P159" s="242"/>
      <c r="Q159" s="242"/>
      <c r="R159" s="242"/>
      <c r="S159" s="242"/>
      <c r="T159" s="243"/>
      <c r="U159" s="13"/>
      <c r="V159" s="13"/>
      <c r="W159" s="13"/>
      <c r="X159" s="13"/>
      <c r="Y159" s="13"/>
      <c r="Z159" s="13"/>
      <c r="AA159" s="13"/>
      <c r="AB159" s="13"/>
      <c r="AC159" s="13"/>
      <c r="AD159" s="13"/>
      <c r="AE159" s="13"/>
      <c r="AT159" s="244" t="s">
        <v>189</v>
      </c>
      <c r="AU159" s="244" t="s">
        <v>83</v>
      </c>
      <c r="AV159" s="13" t="s">
        <v>83</v>
      </c>
      <c r="AW159" s="13" t="s">
        <v>35</v>
      </c>
      <c r="AX159" s="13" t="s">
        <v>81</v>
      </c>
      <c r="AY159" s="244" t="s">
        <v>175</v>
      </c>
    </row>
    <row r="160" spans="1:65" s="2" customFormat="1" ht="33" customHeight="1">
      <c r="A160" s="39"/>
      <c r="B160" s="40"/>
      <c r="C160" s="214" t="s">
        <v>296</v>
      </c>
      <c r="D160" s="214" t="s">
        <v>177</v>
      </c>
      <c r="E160" s="215" t="s">
        <v>993</v>
      </c>
      <c r="F160" s="216" t="s">
        <v>994</v>
      </c>
      <c r="G160" s="217" t="s">
        <v>281</v>
      </c>
      <c r="H160" s="218">
        <v>0.228</v>
      </c>
      <c r="I160" s="219"/>
      <c r="J160" s="220">
        <f>ROUND(I160*H160,2)</f>
        <v>0</v>
      </c>
      <c r="K160" s="221"/>
      <c r="L160" s="45"/>
      <c r="M160" s="222" t="s">
        <v>19</v>
      </c>
      <c r="N160" s="223" t="s">
        <v>44</v>
      </c>
      <c r="O160" s="85"/>
      <c r="P160" s="224">
        <f>O160*H160</f>
        <v>0</v>
      </c>
      <c r="Q160" s="224">
        <v>0.10445</v>
      </c>
      <c r="R160" s="224">
        <f>Q160*H160</f>
        <v>0.023814600000000002</v>
      </c>
      <c r="S160" s="224">
        <v>0</v>
      </c>
      <c r="T160" s="225">
        <f>S160*H160</f>
        <v>0</v>
      </c>
      <c r="U160" s="39"/>
      <c r="V160" s="39"/>
      <c r="W160" s="39"/>
      <c r="X160" s="39"/>
      <c r="Y160" s="39"/>
      <c r="Z160" s="39"/>
      <c r="AA160" s="39"/>
      <c r="AB160" s="39"/>
      <c r="AC160" s="39"/>
      <c r="AD160" s="39"/>
      <c r="AE160" s="39"/>
      <c r="AR160" s="226" t="s">
        <v>181</v>
      </c>
      <c r="AT160" s="226" t="s">
        <v>177</v>
      </c>
      <c r="AU160" s="226" t="s">
        <v>83</v>
      </c>
      <c r="AY160" s="18" t="s">
        <v>175</v>
      </c>
      <c r="BE160" s="227">
        <f>IF(N160="základní",J160,0)</f>
        <v>0</v>
      </c>
      <c r="BF160" s="227">
        <f>IF(N160="snížená",J160,0)</f>
        <v>0</v>
      </c>
      <c r="BG160" s="227">
        <f>IF(N160="zákl. přenesená",J160,0)</f>
        <v>0</v>
      </c>
      <c r="BH160" s="227">
        <f>IF(N160="sníž. přenesená",J160,0)</f>
        <v>0</v>
      </c>
      <c r="BI160" s="227">
        <f>IF(N160="nulová",J160,0)</f>
        <v>0</v>
      </c>
      <c r="BJ160" s="18" t="s">
        <v>81</v>
      </c>
      <c r="BK160" s="227">
        <f>ROUND(I160*H160,2)</f>
        <v>0</v>
      </c>
      <c r="BL160" s="18" t="s">
        <v>181</v>
      </c>
      <c r="BM160" s="226" t="s">
        <v>995</v>
      </c>
    </row>
    <row r="161" spans="1:47" s="2" customFormat="1" ht="12">
      <c r="A161" s="39"/>
      <c r="B161" s="40"/>
      <c r="C161" s="41"/>
      <c r="D161" s="228" t="s">
        <v>183</v>
      </c>
      <c r="E161" s="41"/>
      <c r="F161" s="229" t="s">
        <v>996</v>
      </c>
      <c r="G161" s="41"/>
      <c r="H161" s="41"/>
      <c r="I161" s="230"/>
      <c r="J161" s="41"/>
      <c r="K161" s="41"/>
      <c r="L161" s="45"/>
      <c r="M161" s="231"/>
      <c r="N161" s="232"/>
      <c r="O161" s="85"/>
      <c r="P161" s="85"/>
      <c r="Q161" s="85"/>
      <c r="R161" s="85"/>
      <c r="S161" s="85"/>
      <c r="T161" s="86"/>
      <c r="U161" s="39"/>
      <c r="V161" s="39"/>
      <c r="W161" s="39"/>
      <c r="X161" s="39"/>
      <c r="Y161" s="39"/>
      <c r="Z161" s="39"/>
      <c r="AA161" s="39"/>
      <c r="AB161" s="39"/>
      <c r="AC161" s="39"/>
      <c r="AD161" s="39"/>
      <c r="AE161" s="39"/>
      <c r="AT161" s="18" t="s">
        <v>183</v>
      </c>
      <c r="AU161" s="18" t="s">
        <v>83</v>
      </c>
    </row>
    <row r="162" spans="1:65" s="2" customFormat="1" ht="21.75" customHeight="1">
      <c r="A162" s="39"/>
      <c r="B162" s="40"/>
      <c r="C162" s="267" t="s">
        <v>306</v>
      </c>
      <c r="D162" s="267" t="s">
        <v>307</v>
      </c>
      <c r="E162" s="268" t="s">
        <v>997</v>
      </c>
      <c r="F162" s="269" t="s">
        <v>998</v>
      </c>
      <c r="G162" s="270" t="s">
        <v>358</v>
      </c>
      <c r="H162" s="271">
        <v>1</v>
      </c>
      <c r="I162" s="272"/>
      <c r="J162" s="273">
        <f>ROUND(I162*H162,2)</f>
        <v>0</v>
      </c>
      <c r="K162" s="274"/>
      <c r="L162" s="275"/>
      <c r="M162" s="276" t="s">
        <v>19</v>
      </c>
      <c r="N162" s="277" t="s">
        <v>44</v>
      </c>
      <c r="O162" s="85"/>
      <c r="P162" s="224">
        <f>O162*H162</f>
        <v>0</v>
      </c>
      <c r="Q162" s="224">
        <v>0.228</v>
      </c>
      <c r="R162" s="224">
        <f>Q162*H162</f>
        <v>0.228</v>
      </c>
      <c r="S162" s="224">
        <v>0</v>
      </c>
      <c r="T162" s="225">
        <f>S162*H162</f>
        <v>0</v>
      </c>
      <c r="U162" s="39"/>
      <c r="V162" s="39"/>
      <c r="W162" s="39"/>
      <c r="X162" s="39"/>
      <c r="Y162" s="39"/>
      <c r="Z162" s="39"/>
      <c r="AA162" s="39"/>
      <c r="AB162" s="39"/>
      <c r="AC162" s="39"/>
      <c r="AD162" s="39"/>
      <c r="AE162" s="39"/>
      <c r="AR162" s="226" t="s">
        <v>239</v>
      </c>
      <c r="AT162" s="226" t="s">
        <v>307</v>
      </c>
      <c r="AU162" s="226" t="s">
        <v>83</v>
      </c>
      <c r="AY162" s="18" t="s">
        <v>175</v>
      </c>
      <c r="BE162" s="227">
        <f>IF(N162="základní",J162,0)</f>
        <v>0</v>
      </c>
      <c r="BF162" s="227">
        <f>IF(N162="snížená",J162,0)</f>
        <v>0</v>
      </c>
      <c r="BG162" s="227">
        <f>IF(N162="zákl. přenesená",J162,0)</f>
        <v>0</v>
      </c>
      <c r="BH162" s="227">
        <f>IF(N162="sníž. přenesená",J162,0)</f>
        <v>0</v>
      </c>
      <c r="BI162" s="227">
        <f>IF(N162="nulová",J162,0)</f>
        <v>0</v>
      </c>
      <c r="BJ162" s="18" t="s">
        <v>81</v>
      </c>
      <c r="BK162" s="227">
        <f>ROUND(I162*H162,2)</f>
        <v>0</v>
      </c>
      <c r="BL162" s="18" t="s">
        <v>181</v>
      </c>
      <c r="BM162" s="226" t="s">
        <v>999</v>
      </c>
    </row>
    <row r="163" spans="1:65" s="2" customFormat="1" ht="24.15" customHeight="1">
      <c r="A163" s="39"/>
      <c r="B163" s="40"/>
      <c r="C163" s="214" t="s">
        <v>312</v>
      </c>
      <c r="D163" s="214" t="s">
        <v>177</v>
      </c>
      <c r="E163" s="215" t="s">
        <v>1000</v>
      </c>
      <c r="F163" s="216" t="s">
        <v>1001</v>
      </c>
      <c r="G163" s="217" t="s">
        <v>215</v>
      </c>
      <c r="H163" s="218">
        <v>3.773</v>
      </c>
      <c r="I163" s="219"/>
      <c r="J163" s="220">
        <f>ROUND(I163*H163,2)</f>
        <v>0</v>
      </c>
      <c r="K163" s="221"/>
      <c r="L163" s="45"/>
      <c r="M163" s="222" t="s">
        <v>19</v>
      </c>
      <c r="N163" s="223" t="s">
        <v>44</v>
      </c>
      <c r="O163" s="85"/>
      <c r="P163" s="224">
        <f>O163*H163</f>
        <v>0</v>
      </c>
      <c r="Q163" s="224">
        <v>0</v>
      </c>
      <c r="R163" s="224">
        <f>Q163*H163</f>
        <v>0</v>
      </c>
      <c r="S163" s="224">
        <v>0</v>
      </c>
      <c r="T163" s="225">
        <f>S163*H163</f>
        <v>0</v>
      </c>
      <c r="U163" s="39"/>
      <c r="V163" s="39"/>
      <c r="W163" s="39"/>
      <c r="X163" s="39"/>
      <c r="Y163" s="39"/>
      <c r="Z163" s="39"/>
      <c r="AA163" s="39"/>
      <c r="AB163" s="39"/>
      <c r="AC163" s="39"/>
      <c r="AD163" s="39"/>
      <c r="AE163" s="39"/>
      <c r="AR163" s="226" t="s">
        <v>181</v>
      </c>
      <c r="AT163" s="226" t="s">
        <v>177</v>
      </c>
      <c r="AU163" s="226" t="s">
        <v>83</v>
      </c>
      <c r="AY163" s="18" t="s">
        <v>175</v>
      </c>
      <c r="BE163" s="227">
        <f>IF(N163="základní",J163,0)</f>
        <v>0</v>
      </c>
      <c r="BF163" s="227">
        <f>IF(N163="snížená",J163,0)</f>
        <v>0</v>
      </c>
      <c r="BG163" s="227">
        <f>IF(N163="zákl. přenesená",J163,0)</f>
        <v>0</v>
      </c>
      <c r="BH163" s="227">
        <f>IF(N163="sníž. přenesená",J163,0)</f>
        <v>0</v>
      </c>
      <c r="BI163" s="227">
        <f>IF(N163="nulová",J163,0)</f>
        <v>0</v>
      </c>
      <c r="BJ163" s="18" t="s">
        <v>81</v>
      </c>
      <c r="BK163" s="227">
        <f>ROUND(I163*H163,2)</f>
        <v>0</v>
      </c>
      <c r="BL163" s="18" t="s">
        <v>181</v>
      </c>
      <c r="BM163" s="226" t="s">
        <v>1002</v>
      </c>
    </row>
    <row r="164" spans="1:47" s="2" customFormat="1" ht="12">
      <c r="A164" s="39"/>
      <c r="B164" s="40"/>
      <c r="C164" s="41"/>
      <c r="D164" s="228" t="s">
        <v>183</v>
      </c>
      <c r="E164" s="41"/>
      <c r="F164" s="229" t="s">
        <v>1003</v>
      </c>
      <c r="G164" s="41"/>
      <c r="H164" s="41"/>
      <c r="I164" s="230"/>
      <c r="J164" s="41"/>
      <c r="K164" s="41"/>
      <c r="L164" s="45"/>
      <c r="M164" s="231"/>
      <c r="N164" s="232"/>
      <c r="O164" s="85"/>
      <c r="P164" s="85"/>
      <c r="Q164" s="85"/>
      <c r="R164" s="85"/>
      <c r="S164" s="85"/>
      <c r="T164" s="86"/>
      <c r="U164" s="39"/>
      <c r="V164" s="39"/>
      <c r="W164" s="39"/>
      <c r="X164" s="39"/>
      <c r="Y164" s="39"/>
      <c r="Z164" s="39"/>
      <c r="AA164" s="39"/>
      <c r="AB164" s="39"/>
      <c r="AC164" s="39"/>
      <c r="AD164" s="39"/>
      <c r="AE164" s="39"/>
      <c r="AT164" s="18" t="s">
        <v>183</v>
      </c>
      <c r="AU164" s="18" t="s">
        <v>83</v>
      </c>
    </row>
    <row r="165" spans="1:51" s="15" customFormat="1" ht="12">
      <c r="A165" s="15"/>
      <c r="B165" s="257"/>
      <c r="C165" s="258"/>
      <c r="D165" s="235" t="s">
        <v>189</v>
      </c>
      <c r="E165" s="259" t="s">
        <v>19</v>
      </c>
      <c r="F165" s="260" t="s">
        <v>1004</v>
      </c>
      <c r="G165" s="258"/>
      <c r="H165" s="259" t="s">
        <v>19</v>
      </c>
      <c r="I165" s="261"/>
      <c r="J165" s="258"/>
      <c r="K165" s="258"/>
      <c r="L165" s="262"/>
      <c r="M165" s="263"/>
      <c r="N165" s="264"/>
      <c r="O165" s="264"/>
      <c r="P165" s="264"/>
      <c r="Q165" s="264"/>
      <c r="R165" s="264"/>
      <c r="S165" s="264"/>
      <c r="T165" s="265"/>
      <c r="U165" s="15"/>
      <c r="V165" s="15"/>
      <c r="W165" s="15"/>
      <c r="X165" s="15"/>
      <c r="Y165" s="15"/>
      <c r="Z165" s="15"/>
      <c r="AA165" s="15"/>
      <c r="AB165" s="15"/>
      <c r="AC165" s="15"/>
      <c r="AD165" s="15"/>
      <c r="AE165" s="15"/>
      <c r="AT165" s="266" t="s">
        <v>189</v>
      </c>
      <c r="AU165" s="266" t="s">
        <v>83</v>
      </c>
      <c r="AV165" s="15" t="s">
        <v>81</v>
      </c>
      <c r="AW165" s="15" t="s">
        <v>35</v>
      </c>
      <c r="AX165" s="15" t="s">
        <v>73</v>
      </c>
      <c r="AY165" s="266" t="s">
        <v>175</v>
      </c>
    </row>
    <row r="166" spans="1:51" s="13" customFormat="1" ht="12">
      <c r="A166" s="13"/>
      <c r="B166" s="233"/>
      <c r="C166" s="234"/>
      <c r="D166" s="235" t="s">
        <v>189</v>
      </c>
      <c r="E166" s="236" t="s">
        <v>19</v>
      </c>
      <c r="F166" s="237" t="s">
        <v>1005</v>
      </c>
      <c r="G166" s="234"/>
      <c r="H166" s="238">
        <v>3.773</v>
      </c>
      <c r="I166" s="239"/>
      <c r="J166" s="234"/>
      <c r="K166" s="234"/>
      <c r="L166" s="240"/>
      <c r="M166" s="241"/>
      <c r="N166" s="242"/>
      <c r="O166" s="242"/>
      <c r="P166" s="242"/>
      <c r="Q166" s="242"/>
      <c r="R166" s="242"/>
      <c r="S166" s="242"/>
      <c r="T166" s="243"/>
      <c r="U166" s="13"/>
      <c r="V166" s="13"/>
      <c r="W166" s="13"/>
      <c r="X166" s="13"/>
      <c r="Y166" s="13"/>
      <c r="Z166" s="13"/>
      <c r="AA166" s="13"/>
      <c r="AB166" s="13"/>
      <c r="AC166" s="13"/>
      <c r="AD166" s="13"/>
      <c r="AE166" s="13"/>
      <c r="AT166" s="244" t="s">
        <v>189</v>
      </c>
      <c r="AU166" s="244" t="s">
        <v>83</v>
      </c>
      <c r="AV166" s="13" t="s">
        <v>83</v>
      </c>
      <c r="AW166" s="13" t="s">
        <v>35</v>
      </c>
      <c r="AX166" s="13" t="s">
        <v>81</v>
      </c>
      <c r="AY166" s="244" t="s">
        <v>175</v>
      </c>
    </row>
    <row r="167" spans="1:65" s="2" customFormat="1" ht="16.5" customHeight="1">
      <c r="A167" s="39"/>
      <c r="B167" s="40"/>
      <c r="C167" s="267" t="s">
        <v>317</v>
      </c>
      <c r="D167" s="267" t="s">
        <v>307</v>
      </c>
      <c r="E167" s="268" t="s">
        <v>1006</v>
      </c>
      <c r="F167" s="269" t="s">
        <v>1007</v>
      </c>
      <c r="G167" s="270" t="s">
        <v>281</v>
      </c>
      <c r="H167" s="271">
        <v>7.75</v>
      </c>
      <c r="I167" s="272"/>
      <c r="J167" s="273">
        <f>ROUND(I167*H167,2)</f>
        <v>0</v>
      </c>
      <c r="K167" s="274"/>
      <c r="L167" s="275"/>
      <c r="M167" s="276" t="s">
        <v>19</v>
      </c>
      <c r="N167" s="277" t="s">
        <v>44</v>
      </c>
      <c r="O167" s="85"/>
      <c r="P167" s="224">
        <f>O167*H167</f>
        <v>0</v>
      </c>
      <c r="Q167" s="224">
        <v>1</v>
      </c>
      <c r="R167" s="224">
        <f>Q167*H167</f>
        <v>7.75</v>
      </c>
      <c r="S167" s="224">
        <v>0</v>
      </c>
      <c r="T167" s="225">
        <f>S167*H167</f>
        <v>0</v>
      </c>
      <c r="U167" s="39"/>
      <c r="V167" s="39"/>
      <c r="W167" s="39"/>
      <c r="X167" s="39"/>
      <c r="Y167" s="39"/>
      <c r="Z167" s="39"/>
      <c r="AA167" s="39"/>
      <c r="AB167" s="39"/>
      <c r="AC167" s="39"/>
      <c r="AD167" s="39"/>
      <c r="AE167" s="39"/>
      <c r="AR167" s="226" t="s">
        <v>239</v>
      </c>
      <c r="AT167" s="226" t="s">
        <v>307</v>
      </c>
      <c r="AU167" s="226" t="s">
        <v>83</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1008</v>
      </c>
    </row>
    <row r="168" spans="1:51" s="15" customFormat="1" ht="12">
      <c r="A168" s="15"/>
      <c r="B168" s="257"/>
      <c r="C168" s="258"/>
      <c r="D168" s="235" t="s">
        <v>189</v>
      </c>
      <c r="E168" s="259" t="s">
        <v>19</v>
      </c>
      <c r="F168" s="260" t="s">
        <v>1009</v>
      </c>
      <c r="G168" s="258"/>
      <c r="H168" s="259" t="s">
        <v>19</v>
      </c>
      <c r="I168" s="261"/>
      <c r="J168" s="258"/>
      <c r="K168" s="258"/>
      <c r="L168" s="262"/>
      <c r="M168" s="263"/>
      <c r="N168" s="264"/>
      <c r="O168" s="264"/>
      <c r="P168" s="264"/>
      <c r="Q168" s="264"/>
      <c r="R168" s="264"/>
      <c r="S168" s="264"/>
      <c r="T168" s="265"/>
      <c r="U168" s="15"/>
      <c r="V168" s="15"/>
      <c r="W168" s="15"/>
      <c r="X168" s="15"/>
      <c r="Y168" s="15"/>
      <c r="Z168" s="15"/>
      <c r="AA168" s="15"/>
      <c r="AB168" s="15"/>
      <c r="AC168" s="15"/>
      <c r="AD168" s="15"/>
      <c r="AE168" s="15"/>
      <c r="AT168" s="266" t="s">
        <v>189</v>
      </c>
      <c r="AU168" s="266" t="s">
        <v>83</v>
      </c>
      <c r="AV168" s="15" t="s">
        <v>81</v>
      </c>
      <c r="AW168" s="15" t="s">
        <v>35</v>
      </c>
      <c r="AX168" s="15" t="s">
        <v>73</v>
      </c>
      <c r="AY168" s="266" t="s">
        <v>175</v>
      </c>
    </row>
    <row r="169" spans="1:51" s="13" customFormat="1" ht="12">
      <c r="A169" s="13"/>
      <c r="B169" s="233"/>
      <c r="C169" s="234"/>
      <c r="D169" s="235" t="s">
        <v>189</v>
      </c>
      <c r="E169" s="236" t="s">
        <v>19</v>
      </c>
      <c r="F169" s="237" t="s">
        <v>1010</v>
      </c>
      <c r="G169" s="234"/>
      <c r="H169" s="238">
        <v>7.75</v>
      </c>
      <c r="I169" s="239"/>
      <c r="J169" s="234"/>
      <c r="K169" s="234"/>
      <c r="L169" s="240"/>
      <c r="M169" s="241"/>
      <c r="N169" s="242"/>
      <c r="O169" s="242"/>
      <c r="P169" s="242"/>
      <c r="Q169" s="242"/>
      <c r="R169" s="242"/>
      <c r="S169" s="242"/>
      <c r="T169" s="243"/>
      <c r="U169" s="13"/>
      <c r="V169" s="13"/>
      <c r="W169" s="13"/>
      <c r="X169" s="13"/>
      <c r="Y169" s="13"/>
      <c r="Z169" s="13"/>
      <c r="AA169" s="13"/>
      <c r="AB169" s="13"/>
      <c r="AC169" s="13"/>
      <c r="AD169" s="13"/>
      <c r="AE169" s="13"/>
      <c r="AT169" s="244" t="s">
        <v>189</v>
      </c>
      <c r="AU169" s="244" t="s">
        <v>83</v>
      </c>
      <c r="AV169" s="13" t="s">
        <v>83</v>
      </c>
      <c r="AW169" s="13" t="s">
        <v>35</v>
      </c>
      <c r="AX169" s="13" t="s">
        <v>81</v>
      </c>
      <c r="AY169" s="244" t="s">
        <v>175</v>
      </c>
    </row>
    <row r="170" spans="1:63" s="12" customFormat="1" ht="22.8" customHeight="1">
      <c r="A170" s="12"/>
      <c r="B170" s="198"/>
      <c r="C170" s="199"/>
      <c r="D170" s="200" t="s">
        <v>72</v>
      </c>
      <c r="E170" s="212" t="s">
        <v>181</v>
      </c>
      <c r="F170" s="212" t="s">
        <v>347</v>
      </c>
      <c r="G170" s="199"/>
      <c r="H170" s="199"/>
      <c r="I170" s="202"/>
      <c r="J170" s="213">
        <f>BK170</f>
        <v>0</v>
      </c>
      <c r="K170" s="199"/>
      <c r="L170" s="204"/>
      <c r="M170" s="205"/>
      <c r="N170" s="206"/>
      <c r="O170" s="206"/>
      <c r="P170" s="207">
        <f>SUM(P171:P176)</f>
        <v>0</v>
      </c>
      <c r="Q170" s="206"/>
      <c r="R170" s="207">
        <f>SUM(R171:R176)</f>
        <v>0</v>
      </c>
      <c r="S170" s="206"/>
      <c r="T170" s="208">
        <f>SUM(T171:T176)</f>
        <v>0</v>
      </c>
      <c r="U170" s="12"/>
      <c r="V170" s="12"/>
      <c r="W170" s="12"/>
      <c r="X170" s="12"/>
      <c r="Y170" s="12"/>
      <c r="Z170" s="12"/>
      <c r="AA170" s="12"/>
      <c r="AB170" s="12"/>
      <c r="AC170" s="12"/>
      <c r="AD170" s="12"/>
      <c r="AE170" s="12"/>
      <c r="AR170" s="209" t="s">
        <v>81</v>
      </c>
      <c r="AT170" s="210" t="s">
        <v>72</v>
      </c>
      <c r="AU170" s="210" t="s">
        <v>81</v>
      </c>
      <c r="AY170" s="209" t="s">
        <v>175</v>
      </c>
      <c r="BK170" s="211">
        <f>SUM(BK171:BK176)</f>
        <v>0</v>
      </c>
    </row>
    <row r="171" spans="1:65" s="2" customFormat="1" ht="33" customHeight="1">
      <c r="A171" s="39"/>
      <c r="B171" s="40"/>
      <c r="C171" s="214" t="s">
        <v>323</v>
      </c>
      <c r="D171" s="214" t="s">
        <v>177</v>
      </c>
      <c r="E171" s="215" t="s">
        <v>349</v>
      </c>
      <c r="F171" s="216" t="s">
        <v>350</v>
      </c>
      <c r="G171" s="217" t="s">
        <v>215</v>
      </c>
      <c r="H171" s="218">
        <v>3.6</v>
      </c>
      <c r="I171" s="219"/>
      <c r="J171" s="220">
        <f>ROUND(I171*H171,2)</f>
        <v>0</v>
      </c>
      <c r="K171" s="221"/>
      <c r="L171" s="45"/>
      <c r="M171" s="222" t="s">
        <v>19</v>
      </c>
      <c r="N171" s="223" t="s">
        <v>44</v>
      </c>
      <c r="O171" s="85"/>
      <c r="P171" s="224">
        <f>O171*H171</f>
        <v>0</v>
      </c>
      <c r="Q171" s="224">
        <v>0</v>
      </c>
      <c r="R171" s="224">
        <f>Q171*H171</f>
        <v>0</v>
      </c>
      <c r="S171" s="224">
        <v>0</v>
      </c>
      <c r="T171" s="225">
        <f>S171*H171</f>
        <v>0</v>
      </c>
      <c r="U171" s="39"/>
      <c r="V171" s="39"/>
      <c r="W171" s="39"/>
      <c r="X171" s="39"/>
      <c r="Y171" s="39"/>
      <c r="Z171" s="39"/>
      <c r="AA171" s="39"/>
      <c r="AB171" s="39"/>
      <c r="AC171" s="39"/>
      <c r="AD171" s="39"/>
      <c r="AE171" s="39"/>
      <c r="AR171" s="226" t="s">
        <v>181</v>
      </c>
      <c r="AT171" s="226" t="s">
        <v>177</v>
      </c>
      <c r="AU171" s="226" t="s">
        <v>83</v>
      </c>
      <c r="AY171" s="18" t="s">
        <v>175</v>
      </c>
      <c r="BE171" s="227">
        <f>IF(N171="základní",J171,0)</f>
        <v>0</v>
      </c>
      <c r="BF171" s="227">
        <f>IF(N171="snížená",J171,0)</f>
        <v>0</v>
      </c>
      <c r="BG171" s="227">
        <f>IF(N171="zákl. přenesená",J171,0)</f>
        <v>0</v>
      </c>
      <c r="BH171" s="227">
        <f>IF(N171="sníž. přenesená",J171,0)</f>
        <v>0</v>
      </c>
      <c r="BI171" s="227">
        <f>IF(N171="nulová",J171,0)</f>
        <v>0</v>
      </c>
      <c r="BJ171" s="18" t="s">
        <v>81</v>
      </c>
      <c r="BK171" s="227">
        <f>ROUND(I171*H171,2)</f>
        <v>0</v>
      </c>
      <c r="BL171" s="18" t="s">
        <v>181</v>
      </c>
      <c r="BM171" s="226" t="s">
        <v>1011</v>
      </c>
    </row>
    <row r="172" spans="1:47" s="2" customFormat="1" ht="12">
      <c r="A172" s="39"/>
      <c r="B172" s="40"/>
      <c r="C172" s="41"/>
      <c r="D172" s="228" t="s">
        <v>183</v>
      </c>
      <c r="E172" s="41"/>
      <c r="F172" s="229" t="s">
        <v>1012</v>
      </c>
      <c r="G172" s="41"/>
      <c r="H172" s="41"/>
      <c r="I172" s="230"/>
      <c r="J172" s="41"/>
      <c r="K172" s="41"/>
      <c r="L172" s="45"/>
      <c r="M172" s="231"/>
      <c r="N172" s="232"/>
      <c r="O172" s="85"/>
      <c r="P172" s="85"/>
      <c r="Q172" s="85"/>
      <c r="R172" s="85"/>
      <c r="S172" s="85"/>
      <c r="T172" s="86"/>
      <c r="U172" s="39"/>
      <c r="V172" s="39"/>
      <c r="W172" s="39"/>
      <c r="X172" s="39"/>
      <c r="Y172" s="39"/>
      <c r="Z172" s="39"/>
      <c r="AA172" s="39"/>
      <c r="AB172" s="39"/>
      <c r="AC172" s="39"/>
      <c r="AD172" s="39"/>
      <c r="AE172" s="39"/>
      <c r="AT172" s="18" t="s">
        <v>183</v>
      </c>
      <c r="AU172" s="18" t="s">
        <v>83</v>
      </c>
    </row>
    <row r="173" spans="1:51" s="15" customFormat="1" ht="12">
      <c r="A173" s="15"/>
      <c r="B173" s="257"/>
      <c r="C173" s="258"/>
      <c r="D173" s="235" t="s">
        <v>189</v>
      </c>
      <c r="E173" s="259" t="s">
        <v>19</v>
      </c>
      <c r="F173" s="260" t="s">
        <v>930</v>
      </c>
      <c r="G173" s="258"/>
      <c r="H173" s="259" t="s">
        <v>19</v>
      </c>
      <c r="I173" s="261"/>
      <c r="J173" s="258"/>
      <c r="K173" s="258"/>
      <c r="L173" s="262"/>
      <c r="M173" s="263"/>
      <c r="N173" s="264"/>
      <c r="O173" s="264"/>
      <c r="P173" s="264"/>
      <c r="Q173" s="264"/>
      <c r="R173" s="264"/>
      <c r="S173" s="264"/>
      <c r="T173" s="265"/>
      <c r="U173" s="15"/>
      <c r="V173" s="15"/>
      <c r="W173" s="15"/>
      <c r="X173" s="15"/>
      <c r="Y173" s="15"/>
      <c r="Z173" s="15"/>
      <c r="AA173" s="15"/>
      <c r="AB173" s="15"/>
      <c r="AC173" s="15"/>
      <c r="AD173" s="15"/>
      <c r="AE173" s="15"/>
      <c r="AT173" s="266" t="s">
        <v>189</v>
      </c>
      <c r="AU173" s="266" t="s">
        <v>83</v>
      </c>
      <c r="AV173" s="15" t="s">
        <v>81</v>
      </c>
      <c r="AW173" s="15" t="s">
        <v>35</v>
      </c>
      <c r="AX173" s="15" t="s">
        <v>73</v>
      </c>
      <c r="AY173" s="266" t="s">
        <v>175</v>
      </c>
    </row>
    <row r="174" spans="1:51" s="13" customFormat="1" ht="12">
      <c r="A174" s="13"/>
      <c r="B174" s="233"/>
      <c r="C174" s="234"/>
      <c r="D174" s="235" t="s">
        <v>189</v>
      </c>
      <c r="E174" s="236" t="s">
        <v>19</v>
      </c>
      <c r="F174" s="237" t="s">
        <v>1013</v>
      </c>
      <c r="G174" s="234"/>
      <c r="H174" s="238">
        <v>3.6</v>
      </c>
      <c r="I174" s="239"/>
      <c r="J174" s="234"/>
      <c r="K174" s="234"/>
      <c r="L174" s="240"/>
      <c r="M174" s="241"/>
      <c r="N174" s="242"/>
      <c r="O174" s="242"/>
      <c r="P174" s="242"/>
      <c r="Q174" s="242"/>
      <c r="R174" s="242"/>
      <c r="S174" s="242"/>
      <c r="T174" s="243"/>
      <c r="U174" s="13"/>
      <c r="V174" s="13"/>
      <c r="W174" s="13"/>
      <c r="X174" s="13"/>
      <c r="Y174" s="13"/>
      <c r="Z174" s="13"/>
      <c r="AA174" s="13"/>
      <c r="AB174" s="13"/>
      <c r="AC174" s="13"/>
      <c r="AD174" s="13"/>
      <c r="AE174" s="13"/>
      <c r="AT174" s="244" t="s">
        <v>189</v>
      </c>
      <c r="AU174" s="244" t="s">
        <v>83</v>
      </c>
      <c r="AV174" s="13" t="s">
        <v>83</v>
      </c>
      <c r="AW174" s="13" t="s">
        <v>35</v>
      </c>
      <c r="AX174" s="13" t="s">
        <v>81</v>
      </c>
      <c r="AY174" s="244" t="s">
        <v>175</v>
      </c>
    </row>
    <row r="175" spans="1:65" s="2" customFormat="1" ht="44.25" customHeight="1">
      <c r="A175" s="39"/>
      <c r="B175" s="40"/>
      <c r="C175" s="214" t="s">
        <v>7</v>
      </c>
      <c r="D175" s="214" t="s">
        <v>177</v>
      </c>
      <c r="E175" s="215" t="s">
        <v>1014</v>
      </c>
      <c r="F175" s="216" t="s">
        <v>1015</v>
      </c>
      <c r="G175" s="217" t="s">
        <v>180</v>
      </c>
      <c r="H175" s="218">
        <v>6.85</v>
      </c>
      <c r="I175" s="219"/>
      <c r="J175" s="220">
        <f>ROUND(I175*H175,2)</f>
        <v>0</v>
      </c>
      <c r="K175" s="221"/>
      <c r="L175" s="45"/>
      <c r="M175" s="222" t="s">
        <v>19</v>
      </c>
      <c r="N175" s="223" t="s">
        <v>44</v>
      </c>
      <c r="O175" s="85"/>
      <c r="P175" s="224">
        <f>O175*H175</f>
        <v>0</v>
      </c>
      <c r="Q175" s="224">
        <v>0</v>
      </c>
      <c r="R175" s="224">
        <f>Q175*H175</f>
        <v>0</v>
      </c>
      <c r="S175" s="224">
        <v>0</v>
      </c>
      <c r="T175" s="225">
        <f>S175*H175</f>
        <v>0</v>
      </c>
      <c r="U175" s="39"/>
      <c r="V175" s="39"/>
      <c r="W175" s="39"/>
      <c r="X175" s="39"/>
      <c r="Y175" s="39"/>
      <c r="Z175" s="39"/>
      <c r="AA175" s="39"/>
      <c r="AB175" s="39"/>
      <c r="AC175" s="39"/>
      <c r="AD175" s="39"/>
      <c r="AE175" s="39"/>
      <c r="AR175" s="226" t="s">
        <v>181</v>
      </c>
      <c r="AT175" s="226" t="s">
        <v>177</v>
      </c>
      <c r="AU175" s="226" t="s">
        <v>83</v>
      </c>
      <c r="AY175" s="18" t="s">
        <v>175</v>
      </c>
      <c r="BE175" s="227">
        <f>IF(N175="základní",J175,0)</f>
        <v>0</v>
      </c>
      <c r="BF175" s="227">
        <f>IF(N175="snížená",J175,0)</f>
        <v>0</v>
      </c>
      <c r="BG175" s="227">
        <f>IF(N175="zákl. přenesená",J175,0)</f>
        <v>0</v>
      </c>
      <c r="BH175" s="227">
        <f>IF(N175="sníž. přenesená",J175,0)</f>
        <v>0</v>
      </c>
      <c r="BI175" s="227">
        <f>IF(N175="nulová",J175,0)</f>
        <v>0</v>
      </c>
      <c r="BJ175" s="18" t="s">
        <v>81</v>
      </c>
      <c r="BK175" s="227">
        <f>ROUND(I175*H175,2)</f>
        <v>0</v>
      </c>
      <c r="BL175" s="18" t="s">
        <v>181</v>
      </c>
      <c r="BM175" s="226" t="s">
        <v>1016</v>
      </c>
    </row>
    <row r="176" spans="1:47" s="2" customFormat="1" ht="12">
      <c r="A176" s="39"/>
      <c r="B176" s="40"/>
      <c r="C176" s="41"/>
      <c r="D176" s="228" t="s">
        <v>183</v>
      </c>
      <c r="E176" s="41"/>
      <c r="F176" s="229" t="s">
        <v>1017</v>
      </c>
      <c r="G176" s="41"/>
      <c r="H176" s="41"/>
      <c r="I176" s="230"/>
      <c r="J176" s="41"/>
      <c r="K176" s="41"/>
      <c r="L176" s="45"/>
      <c r="M176" s="231"/>
      <c r="N176" s="232"/>
      <c r="O176" s="85"/>
      <c r="P176" s="85"/>
      <c r="Q176" s="85"/>
      <c r="R176" s="85"/>
      <c r="S176" s="85"/>
      <c r="T176" s="86"/>
      <c r="U176" s="39"/>
      <c r="V176" s="39"/>
      <c r="W176" s="39"/>
      <c r="X176" s="39"/>
      <c r="Y176" s="39"/>
      <c r="Z176" s="39"/>
      <c r="AA176" s="39"/>
      <c r="AB176" s="39"/>
      <c r="AC176" s="39"/>
      <c r="AD176" s="39"/>
      <c r="AE176" s="39"/>
      <c r="AT176" s="18" t="s">
        <v>183</v>
      </c>
      <c r="AU176" s="18" t="s">
        <v>83</v>
      </c>
    </row>
    <row r="177" spans="1:63" s="12" customFormat="1" ht="22.8" customHeight="1">
      <c r="A177" s="12"/>
      <c r="B177" s="198"/>
      <c r="C177" s="199"/>
      <c r="D177" s="200" t="s">
        <v>72</v>
      </c>
      <c r="E177" s="212" t="s">
        <v>212</v>
      </c>
      <c r="F177" s="212" t="s">
        <v>383</v>
      </c>
      <c r="G177" s="199"/>
      <c r="H177" s="199"/>
      <c r="I177" s="202"/>
      <c r="J177" s="213">
        <f>BK177</f>
        <v>0</v>
      </c>
      <c r="K177" s="199"/>
      <c r="L177" s="204"/>
      <c r="M177" s="205"/>
      <c r="N177" s="206"/>
      <c r="O177" s="206"/>
      <c r="P177" s="207">
        <f>SUM(P178:P183)</f>
        <v>0</v>
      </c>
      <c r="Q177" s="206"/>
      <c r="R177" s="207">
        <f>SUM(R178:R183)</f>
        <v>1.453898</v>
      </c>
      <c r="S177" s="206"/>
      <c r="T177" s="208">
        <f>SUM(T178:T183)</f>
        <v>0</v>
      </c>
      <c r="U177" s="12"/>
      <c r="V177" s="12"/>
      <c r="W177" s="12"/>
      <c r="X177" s="12"/>
      <c r="Y177" s="12"/>
      <c r="Z177" s="12"/>
      <c r="AA177" s="12"/>
      <c r="AB177" s="12"/>
      <c r="AC177" s="12"/>
      <c r="AD177" s="12"/>
      <c r="AE177" s="12"/>
      <c r="AR177" s="209" t="s">
        <v>81</v>
      </c>
      <c r="AT177" s="210" t="s">
        <v>72</v>
      </c>
      <c r="AU177" s="210" t="s">
        <v>81</v>
      </c>
      <c r="AY177" s="209" t="s">
        <v>175</v>
      </c>
      <c r="BK177" s="211">
        <f>SUM(BK178:BK183)</f>
        <v>0</v>
      </c>
    </row>
    <row r="178" spans="1:65" s="2" customFormat="1" ht="66.75" customHeight="1">
      <c r="A178" s="39"/>
      <c r="B178" s="40"/>
      <c r="C178" s="214" t="s">
        <v>332</v>
      </c>
      <c r="D178" s="214" t="s">
        <v>177</v>
      </c>
      <c r="E178" s="215" t="s">
        <v>1018</v>
      </c>
      <c r="F178" s="216" t="s">
        <v>1019</v>
      </c>
      <c r="G178" s="217" t="s">
        <v>180</v>
      </c>
      <c r="H178" s="218">
        <v>6.85</v>
      </c>
      <c r="I178" s="219"/>
      <c r="J178" s="220">
        <f>ROUND(I178*H178,2)</f>
        <v>0</v>
      </c>
      <c r="K178" s="221"/>
      <c r="L178" s="45"/>
      <c r="M178" s="222" t="s">
        <v>19</v>
      </c>
      <c r="N178" s="223" t="s">
        <v>44</v>
      </c>
      <c r="O178" s="85"/>
      <c r="P178" s="224">
        <f>O178*H178</f>
        <v>0</v>
      </c>
      <c r="Q178" s="224">
        <v>0.101</v>
      </c>
      <c r="R178" s="224">
        <f>Q178*H178</f>
        <v>0.69185</v>
      </c>
      <c r="S178" s="224">
        <v>0</v>
      </c>
      <c r="T178" s="225">
        <f>S178*H178</f>
        <v>0</v>
      </c>
      <c r="U178" s="39"/>
      <c r="V178" s="39"/>
      <c r="W178" s="39"/>
      <c r="X178" s="39"/>
      <c r="Y178" s="39"/>
      <c r="Z178" s="39"/>
      <c r="AA178" s="39"/>
      <c r="AB178" s="39"/>
      <c r="AC178" s="39"/>
      <c r="AD178" s="39"/>
      <c r="AE178" s="39"/>
      <c r="AR178" s="226" t="s">
        <v>181</v>
      </c>
      <c r="AT178" s="226" t="s">
        <v>177</v>
      </c>
      <c r="AU178" s="226" t="s">
        <v>83</v>
      </c>
      <c r="AY178" s="18" t="s">
        <v>175</v>
      </c>
      <c r="BE178" s="227">
        <f>IF(N178="základní",J178,0)</f>
        <v>0</v>
      </c>
      <c r="BF178" s="227">
        <f>IF(N178="snížená",J178,0)</f>
        <v>0</v>
      </c>
      <c r="BG178" s="227">
        <f>IF(N178="zákl. přenesená",J178,0)</f>
        <v>0</v>
      </c>
      <c r="BH178" s="227">
        <f>IF(N178="sníž. přenesená",J178,0)</f>
        <v>0</v>
      </c>
      <c r="BI178" s="227">
        <f>IF(N178="nulová",J178,0)</f>
        <v>0</v>
      </c>
      <c r="BJ178" s="18" t="s">
        <v>81</v>
      </c>
      <c r="BK178" s="227">
        <f>ROUND(I178*H178,2)</f>
        <v>0</v>
      </c>
      <c r="BL178" s="18" t="s">
        <v>181</v>
      </c>
      <c r="BM178" s="226" t="s">
        <v>1020</v>
      </c>
    </row>
    <row r="179" spans="1:47" s="2" customFormat="1" ht="12">
      <c r="A179" s="39"/>
      <c r="B179" s="40"/>
      <c r="C179" s="41"/>
      <c r="D179" s="228" t="s">
        <v>183</v>
      </c>
      <c r="E179" s="41"/>
      <c r="F179" s="229" t="s">
        <v>1021</v>
      </c>
      <c r="G179" s="41"/>
      <c r="H179" s="41"/>
      <c r="I179" s="230"/>
      <c r="J179" s="41"/>
      <c r="K179" s="41"/>
      <c r="L179" s="45"/>
      <c r="M179" s="231"/>
      <c r="N179" s="232"/>
      <c r="O179" s="85"/>
      <c r="P179" s="85"/>
      <c r="Q179" s="85"/>
      <c r="R179" s="85"/>
      <c r="S179" s="85"/>
      <c r="T179" s="86"/>
      <c r="U179" s="39"/>
      <c r="V179" s="39"/>
      <c r="W179" s="39"/>
      <c r="X179" s="39"/>
      <c r="Y179" s="39"/>
      <c r="Z179" s="39"/>
      <c r="AA179" s="39"/>
      <c r="AB179" s="39"/>
      <c r="AC179" s="39"/>
      <c r="AD179" s="39"/>
      <c r="AE179" s="39"/>
      <c r="AT179" s="18" t="s">
        <v>183</v>
      </c>
      <c r="AU179" s="18" t="s">
        <v>83</v>
      </c>
    </row>
    <row r="180" spans="1:51" s="15" customFormat="1" ht="12">
      <c r="A180" s="15"/>
      <c r="B180" s="257"/>
      <c r="C180" s="258"/>
      <c r="D180" s="235" t="s">
        <v>189</v>
      </c>
      <c r="E180" s="259" t="s">
        <v>19</v>
      </c>
      <c r="F180" s="260" t="s">
        <v>1022</v>
      </c>
      <c r="G180" s="258"/>
      <c r="H180" s="259" t="s">
        <v>19</v>
      </c>
      <c r="I180" s="261"/>
      <c r="J180" s="258"/>
      <c r="K180" s="258"/>
      <c r="L180" s="262"/>
      <c r="M180" s="263"/>
      <c r="N180" s="264"/>
      <c r="O180" s="264"/>
      <c r="P180" s="264"/>
      <c r="Q180" s="264"/>
      <c r="R180" s="264"/>
      <c r="S180" s="264"/>
      <c r="T180" s="265"/>
      <c r="U180" s="15"/>
      <c r="V180" s="15"/>
      <c r="W180" s="15"/>
      <c r="X180" s="15"/>
      <c r="Y180" s="15"/>
      <c r="Z180" s="15"/>
      <c r="AA180" s="15"/>
      <c r="AB180" s="15"/>
      <c r="AC180" s="15"/>
      <c r="AD180" s="15"/>
      <c r="AE180" s="15"/>
      <c r="AT180" s="266" t="s">
        <v>189</v>
      </c>
      <c r="AU180" s="266" t="s">
        <v>83</v>
      </c>
      <c r="AV180" s="15" t="s">
        <v>81</v>
      </c>
      <c r="AW180" s="15" t="s">
        <v>35</v>
      </c>
      <c r="AX180" s="15" t="s">
        <v>73</v>
      </c>
      <c r="AY180" s="266" t="s">
        <v>175</v>
      </c>
    </row>
    <row r="181" spans="1:51" s="13" customFormat="1" ht="12">
      <c r="A181" s="13"/>
      <c r="B181" s="233"/>
      <c r="C181" s="234"/>
      <c r="D181" s="235" t="s">
        <v>189</v>
      </c>
      <c r="E181" s="236" t="s">
        <v>19</v>
      </c>
      <c r="F181" s="237" t="s">
        <v>1023</v>
      </c>
      <c r="G181" s="234"/>
      <c r="H181" s="238">
        <v>6.85</v>
      </c>
      <c r="I181" s="239"/>
      <c r="J181" s="234"/>
      <c r="K181" s="234"/>
      <c r="L181" s="240"/>
      <c r="M181" s="241"/>
      <c r="N181" s="242"/>
      <c r="O181" s="242"/>
      <c r="P181" s="242"/>
      <c r="Q181" s="242"/>
      <c r="R181" s="242"/>
      <c r="S181" s="242"/>
      <c r="T181" s="243"/>
      <c r="U181" s="13"/>
      <c r="V181" s="13"/>
      <c r="W181" s="13"/>
      <c r="X181" s="13"/>
      <c r="Y181" s="13"/>
      <c r="Z181" s="13"/>
      <c r="AA181" s="13"/>
      <c r="AB181" s="13"/>
      <c r="AC181" s="13"/>
      <c r="AD181" s="13"/>
      <c r="AE181" s="13"/>
      <c r="AT181" s="244" t="s">
        <v>189</v>
      </c>
      <c r="AU181" s="244" t="s">
        <v>83</v>
      </c>
      <c r="AV181" s="13" t="s">
        <v>83</v>
      </c>
      <c r="AW181" s="13" t="s">
        <v>35</v>
      </c>
      <c r="AX181" s="13" t="s">
        <v>81</v>
      </c>
      <c r="AY181" s="244" t="s">
        <v>175</v>
      </c>
    </row>
    <row r="182" spans="1:65" s="2" customFormat="1" ht="16.5" customHeight="1">
      <c r="A182" s="39"/>
      <c r="B182" s="40"/>
      <c r="C182" s="267" t="s">
        <v>339</v>
      </c>
      <c r="D182" s="267" t="s">
        <v>307</v>
      </c>
      <c r="E182" s="268" t="s">
        <v>1024</v>
      </c>
      <c r="F182" s="269" t="s">
        <v>1025</v>
      </c>
      <c r="G182" s="270" t="s">
        <v>180</v>
      </c>
      <c r="H182" s="271">
        <v>7.056</v>
      </c>
      <c r="I182" s="272"/>
      <c r="J182" s="273">
        <f>ROUND(I182*H182,2)</f>
        <v>0</v>
      </c>
      <c r="K182" s="274"/>
      <c r="L182" s="275"/>
      <c r="M182" s="276" t="s">
        <v>19</v>
      </c>
      <c r="N182" s="277" t="s">
        <v>44</v>
      </c>
      <c r="O182" s="85"/>
      <c r="P182" s="224">
        <f>O182*H182</f>
        <v>0</v>
      </c>
      <c r="Q182" s="224">
        <v>0.108</v>
      </c>
      <c r="R182" s="224">
        <f>Q182*H182</f>
        <v>0.762048</v>
      </c>
      <c r="S182" s="224">
        <v>0</v>
      </c>
      <c r="T182" s="225">
        <f>S182*H182</f>
        <v>0</v>
      </c>
      <c r="U182" s="39"/>
      <c r="V182" s="39"/>
      <c r="W182" s="39"/>
      <c r="X182" s="39"/>
      <c r="Y182" s="39"/>
      <c r="Z182" s="39"/>
      <c r="AA182" s="39"/>
      <c r="AB182" s="39"/>
      <c r="AC182" s="39"/>
      <c r="AD182" s="39"/>
      <c r="AE182" s="39"/>
      <c r="AR182" s="226" t="s">
        <v>239</v>
      </c>
      <c r="AT182" s="226" t="s">
        <v>307</v>
      </c>
      <c r="AU182" s="226" t="s">
        <v>83</v>
      </c>
      <c r="AY182" s="18" t="s">
        <v>175</v>
      </c>
      <c r="BE182" s="227">
        <f>IF(N182="základní",J182,0)</f>
        <v>0</v>
      </c>
      <c r="BF182" s="227">
        <f>IF(N182="snížená",J182,0)</f>
        <v>0</v>
      </c>
      <c r="BG182" s="227">
        <f>IF(N182="zákl. přenesená",J182,0)</f>
        <v>0</v>
      </c>
      <c r="BH182" s="227">
        <f>IF(N182="sníž. přenesená",J182,0)</f>
        <v>0</v>
      </c>
      <c r="BI182" s="227">
        <f>IF(N182="nulová",J182,0)</f>
        <v>0</v>
      </c>
      <c r="BJ182" s="18" t="s">
        <v>81</v>
      </c>
      <c r="BK182" s="227">
        <f>ROUND(I182*H182,2)</f>
        <v>0</v>
      </c>
      <c r="BL182" s="18" t="s">
        <v>181</v>
      </c>
      <c r="BM182" s="226" t="s">
        <v>1026</v>
      </c>
    </row>
    <row r="183" spans="1:51" s="13" customFormat="1" ht="12">
      <c r="A183" s="13"/>
      <c r="B183" s="233"/>
      <c r="C183" s="234"/>
      <c r="D183" s="235" t="s">
        <v>189</v>
      </c>
      <c r="E183" s="234"/>
      <c r="F183" s="237" t="s">
        <v>1027</v>
      </c>
      <c r="G183" s="234"/>
      <c r="H183" s="238">
        <v>7.056</v>
      </c>
      <c r="I183" s="239"/>
      <c r="J183" s="234"/>
      <c r="K183" s="234"/>
      <c r="L183" s="240"/>
      <c r="M183" s="241"/>
      <c r="N183" s="242"/>
      <c r="O183" s="242"/>
      <c r="P183" s="242"/>
      <c r="Q183" s="242"/>
      <c r="R183" s="242"/>
      <c r="S183" s="242"/>
      <c r="T183" s="243"/>
      <c r="U183" s="13"/>
      <c r="V183" s="13"/>
      <c r="W183" s="13"/>
      <c r="X183" s="13"/>
      <c r="Y183" s="13"/>
      <c r="Z183" s="13"/>
      <c r="AA183" s="13"/>
      <c r="AB183" s="13"/>
      <c r="AC183" s="13"/>
      <c r="AD183" s="13"/>
      <c r="AE183" s="13"/>
      <c r="AT183" s="244" t="s">
        <v>189</v>
      </c>
      <c r="AU183" s="244" t="s">
        <v>83</v>
      </c>
      <c r="AV183" s="13" t="s">
        <v>83</v>
      </c>
      <c r="AW183" s="13" t="s">
        <v>4</v>
      </c>
      <c r="AX183" s="13" t="s">
        <v>81</v>
      </c>
      <c r="AY183" s="244" t="s">
        <v>175</v>
      </c>
    </row>
    <row r="184" spans="1:63" s="12" customFormat="1" ht="22.8" customHeight="1">
      <c r="A184" s="12"/>
      <c r="B184" s="198"/>
      <c r="C184" s="199"/>
      <c r="D184" s="200" t="s">
        <v>72</v>
      </c>
      <c r="E184" s="212" t="s">
        <v>239</v>
      </c>
      <c r="F184" s="212" t="s">
        <v>516</v>
      </c>
      <c r="G184" s="199"/>
      <c r="H184" s="199"/>
      <c r="I184" s="202"/>
      <c r="J184" s="213">
        <f>BK184</f>
        <v>0</v>
      </c>
      <c r="K184" s="199"/>
      <c r="L184" s="204"/>
      <c r="M184" s="205"/>
      <c r="N184" s="206"/>
      <c r="O184" s="206"/>
      <c r="P184" s="207">
        <f>SUM(P185:P202)</f>
        <v>0</v>
      </c>
      <c r="Q184" s="206"/>
      <c r="R184" s="207">
        <f>SUM(R185:R202)</f>
        <v>0.010325999999999998</v>
      </c>
      <c r="S184" s="206"/>
      <c r="T184" s="208">
        <f>SUM(T185:T202)</f>
        <v>0</v>
      </c>
      <c r="U184" s="12"/>
      <c r="V184" s="12"/>
      <c r="W184" s="12"/>
      <c r="X184" s="12"/>
      <c r="Y184" s="12"/>
      <c r="Z184" s="12"/>
      <c r="AA184" s="12"/>
      <c r="AB184" s="12"/>
      <c r="AC184" s="12"/>
      <c r="AD184" s="12"/>
      <c r="AE184" s="12"/>
      <c r="AR184" s="209" t="s">
        <v>81</v>
      </c>
      <c r="AT184" s="210" t="s">
        <v>72</v>
      </c>
      <c r="AU184" s="210" t="s">
        <v>81</v>
      </c>
      <c r="AY184" s="209" t="s">
        <v>175</v>
      </c>
      <c r="BK184" s="211">
        <f>SUM(BK185:BK202)</f>
        <v>0</v>
      </c>
    </row>
    <row r="185" spans="1:65" s="2" customFormat="1" ht="37.8" customHeight="1">
      <c r="A185" s="39"/>
      <c r="B185" s="40"/>
      <c r="C185" s="214" t="s">
        <v>348</v>
      </c>
      <c r="D185" s="214" t="s">
        <v>177</v>
      </c>
      <c r="E185" s="215" t="s">
        <v>1028</v>
      </c>
      <c r="F185" s="216" t="s">
        <v>1029</v>
      </c>
      <c r="G185" s="217" t="s">
        <v>342</v>
      </c>
      <c r="H185" s="218">
        <v>30</v>
      </c>
      <c r="I185" s="219"/>
      <c r="J185" s="220">
        <f>ROUND(I185*H185,2)</f>
        <v>0</v>
      </c>
      <c r="K185" s="221"/>
      <c r="L185" s="45"/>
      <c r="M185" s="222" t="s">
        <v>19</v>
      </c>
      <c r="N185" s="223" t="s">
        <v>44</v>
      </c>
      <c r="O185" s="85"/>
      <c r="P185" s="224">
        <f>O185*H185</f>
        <v>0</v>
      </c>
      <c r="Q185" s="224">
        <v>0</v>
      </c>
      <c r="R185" s="224">
        <f>Q185*H185</f>
        <v>0</v>
      </c>
      <c r="S185" s="224">
        <v>0</v>
      </c>
      <c r="T185" s="225">
        <f>S185*H185</f>
        <v>0</v>
      </c>
      <c r="U185" s="39"/>
      <c r="V185" s="39"/>
      <c r="W185" s="39"/>
      <c r="X185" s="39"/>
      <c r="Y185" s="39"/>
      <c r="Z185" s="39"/>
      <c r="AA185" s="39"/>
      <c r="AB185" s="39"/>
      <c r="AC185" s="39"/>
      <c r="AD185" s="39"/>
      <c r="AE185" s="39"/>
      <c r="AR185" s="226" t="s">
        <v>181</v>
      </c>
      <c r="AT185" s="226" t="s">
        <v>177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1030</v>
      </c>
    </row>
    <row r="186" spans="1:47" s="2" customFormat="1" ht="12">
      <c r="A186" s="39"/>
      <c r="B186" s="40"/>
      <c r="C186" s="41"/>
      <c r="D186" s="228" t="s">
        <v>183</v>
      </c>
      <c r="E186" s="41"/>
      <c r="F186" s="229" t="s">
        <v>1031</v>
      </c>
      <c r="G186" s="41"/>
      <c r="H186" s="41"/>
      <c r="I186" s="230"/>
      <c r="J186" s="41"/>
      <c r="K186" s="41"/>
      <c r="L186" s="45"/>
      <c r="M186" s="231"/>
      <c r="N186" s="232"/>
      <c r="O186" s="85"/>
      <c r="P186" s="85"/>
      <c r="Q186" s="85"/>
      <c r="R186" s="85"/>
      <c r="S186" s="85"/>
      <c r="T186" s="86"/>
      <c r="U186" s="39"/>
      <c r="V186" s="39"/>
      <c r="W186" s="39"/>
      <c r="X186" s="39"/>
      <c r="Y186" s="39"/>
      <c r="Z186" s="39"/>
      <c r="AA186" s="39"/>
      <c r="AB186" s="39"/>
      <c r="AC186" s="39"/>
      <c r="AD186" s="39"/>
      <c r="AE186" s="39"/>
      <c r="AT186" s="18" t="s">
        <v>183</v>
      </c>
      <c r="AU186" s="18" t="s">
        <v>83</v>
      </c>
    </row>
    <row r="187" spans="1:65" s="2" customFormat="1" ht="24.15" customHeight="1">
      <c r="A187" s="39"/>
      <c r="B187" s="40"/>
      <c r="C187" s="267" t="s">
        <v>355</v>
      </c>
      <c r="D187" s="267" t="s">
        <v>307</v>
      </c>
      <c r="E187" s="268" t="s">
        <v>1032</v>
      </c>
      <c r="F187" s="269" t="s">
        <v>1033</v>
      </c>
      <c r="G187" s="270" t="s">
        <v>342</v>
      </c>
      <c r="H187" s="271">
        <v>30.45</v>
      </c>
      <c r="I187" s="272"/>
      <c r="J187" s="273">
        <f>ROUND(I187*H187,2)</f>
        <v>0</v>
      </c>
      <c r="K187" s="274"/>
      <c r="L187" s="275"/>
      <c r="M187" s="276" t="s">
        <v>19</v>
      </c>
      <c r="N187" s="277" t="s">
        <v>44</v>
      </c>
      <c r="O187" s="85"/>
      <c r="P187" s="224">
        <f>O187*H187</f>
        <v>0</v>
      </c>
      <c r="Q187" s="224">
        <v>0.00028</v>
      </c>
      <c r="R187" s="224">
        <f>Q187*H187</f>
        <v>0.008525999999999999</v>
      </c>
      <c r="S187" s="224">
        <v>0</v>
      </c>
      <c r="T187" s="225">
        <f>S187*H187</f>
        <v>0</v>
      </c>
      <c r="U187" s="39"/>
      <c r="V187" s="39"/>
      <c r="W187" s="39"/>
      <c r="X187" s="39"/>
      <c r="Y187" s="39"/>
      <c r="Z187" s="39"/>
      <c r="AA187" s="39"/>
      <c r="AB187" s="39"/>
      <c r="AC187" s="39"/>
      <c r="AD187" s="39"/>
      <c r="AE187" s="39"/>
      <c r="AR187" s="226" t="s">
        <v>239</v>
      </c>
      <c r="AT187" s="226" t="s">
        <v>307</v>
      </c>
      <c r="AU187" s="226" t="s">
        <v>83</v>
      </c>
      <c r="AY187" s="18" t="s">
        <v>175</v>
      </c>
      <c r="BE187" s="227">
        <f>IF(N187="základní",J187,0)</f>
        <v>0</v>
      </c>
      <c r="BF187" s="227">
        <f>IF(N187="snížená",J187,0)</f>
        <v>0</v>
      </c>
      <c r="BG187" s="227">
        <f>IF(N187="zákl. přenesená",J187,0)</f>
        <v>0</v>
      </c>
      <c r="BH187" s="227">
        <f>IF(N187="sníž. přenesená",J187,0)</f>
        <v>0</v>
      </c>
      <c r="BI187" s="227">
        <f>IF(N187="nulová",J187,0)</f>
        <v>0</v>
      </c>
      <c r="BJ187" s="18" t="s">
        <v>81</v>
      </c>
      <c r="BK187" s="227">
        <f>ROUND(I187*H187,2)</f>
        <v>0</v>
      </c>
      <c r="BL187" s="18" t="s">
        <v>181</v>
      </c>
      <c r="BM187" s="226" t="s">
        <v>1034</v>
      </c>
    </row>
    <row r="188" spans="1:51" s="13" customFormat="1" ht="12">
      <c r="A188" s="13"/>
      <c r="B188" s="233"/>
      <c r="C188" s="234"/>
      <c r="D188" s="235" t="s">
        <v>189</v>
      </c>
      <c r="E188" s="234"/>
      <c r="F188" s="237" t="s">
        <v>1035</v>
      </c>
      <c r="G188" s="234"/>
      <c r="H188" s="238">
        <v>30.45</v>
      </c>
      <c r="I188" s="239"/>
      <c r="J188" s="234"/>
      <c r="K188" s="234"/>
      <c r="L188" s="240"/>
      <c r="M188" s="241"/>
      <c r="N188" s="242"/>
      <c r="O188" s="242"/>
      <c r="P188" s="242"/>
      <c r="Q188" s="242"/>
      <c r="R188" s="242"/>
      <c r="S188" s="242"/>
      <c r="T188" s="243"/>
      <c r="U188" s="13"/>
      <c r="V188" s="13"/>
      <c r="W188" s="13"/>
      <c r="X188" s="13"/>
      <c r="Y188" s="13"/>
      <c r="Z188" s="13"/>
      <c r="AA188" s="13"/>
      <c r="AB188" s="13"/>
      <c r="AC188" s="13"/>
      <c r="AD188" s="13"/>
      <c r="AE188" s="13"/>
      <c r="AT188" s="244" t="s">
        <v>189</v>
      </c>
      <c r="AU188" s="244" t="s">
        <v>83</v>
      </c>
      <c r="AV188" s="13" t="s">
        <v>83</v>
      </c>
      <c r="AW188" s="13" t="s">
        <v>4</v>
      </c>
      <c r="AX188" s="13" t="s">
        <v>81</v>
      </c>
      <c r="AY188" s="244" t="s">
        <v>175</v>
      </c>
    </row>
    <row r="189" spans="1:65" s="2" customFormat="1" ht="21.75" customHeight="1">
      <c r="A189" s="39"/>
      <c r="B189" s="40"/>
      <c r="C189" s="214" t="s">
        <v>363</v>
      </c>
      <c r="D189" s="214" t="s">
        <v>177</v>
      </c>
      <c r="E189" s="215" t="s">
        <v>1036</v>
      </c>
      <c r="F189" s="216" t="s">
        <v>1037</v>
      </c>
      <c r="G189" s="217" t="s">
        <v>342</v>
      </c>
      <c r="H189" s="218">
        <v>30</v>
      </c>
      <c r="I189" s="219"/>
      <c r="J189" s="220">
        <f>ROUND(I189*H189,2)</f>
        <v>0</v>
      </c>
      <c r="K189" s="221"/>
      <c r="L189" s="45"/>
      <c r="M189" s="222" t="s">
        <v>19</v>
      </c>
      <c r="N189" s="223" t="s">
        <v>44</v>
      </c>
      <c r="O189" s="85"/>
      <c r="P189" s="224">
        <f>O189*H189</f>
        <v>0</v>
      </c>
      <c r="Q189" s="224">
        <v>6E-05</v>
      </c>
      <c r="R189" s="224">
        <f>Q189*H189</f>
        <v>0.0018</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1038</v>
      </c>
    </row>
    <row r="190" spans="1:47" s="2" customFormat="1" ht="12">
      <c r="A190" s="39"/>
      <c r="B190" s="40"/>
      <c r="C190" s="41"/>
      <c r="D190" s="228" t="s">
        <v>183</v>
      </c>
      <c r="E190" s="41"/>
      <c r="F190" s="229" t="s">
        <v>1039</v>
      </c>
      <c r="G190" s="41"/>
      <c r="H190" s="41"/>
      <c r="I190" s="230"/>
      <c r="J190" s="41"/>
      <c r="K190" s="41"/>
      <c r="L190" s="45"/>
      <c r="M190" s="231"/>
      <c r="N190" s="232"/>
      <c r="O190" s="85"/>
      <c r="P190" s="85"/>
      <c r="Q190" s="85"/>
      <c r="R190" s="85"/>
      <c r="S190" s="85"/>
      <c r="T190" s="86"/>
      <c r="U190" s="39"/>
      <c r="V190" s="39"/>
      <c r="W190" s="39"/>
      <c r="X190" s="39"/>
      <c r="Y190" s="39"/>
      <c r="Z190" s="39"/>
      <c r="AA190" s="39"/>
      <c r="AB190" s="39"/>
      <c r="AC190" s="39"/>
      <c r="AD190" s="39"/>
      <c r="AE190" s="39"/>
      <c r="AT190" s="18" t="s">
        <v>183</v>
      </c>
      <c r="AU190" s="18" t="s">
        <v>83</v>
      </c>
    </row>
    <row r="191" spans="1:65" s="2" customFormat="1" ht="16.5" customHeight="1">
      <c r="A191" s="39"/>
      <c r="B191" s="40"/>
      <c r="C191" s="214" t="s">
        <v>367</v>
      </c>
      <c r="D191" s="214" t="s">
        <v>177</v>
      </c>
      <c r="E191" s="215" t="s">
        <v>1040</v>
      </c>
      <c r="F191" s="216" t="s">
        <v>1041</v>
      </c>
      <c r="G191" s="217" t="s">
        <v>342</v>
      </c>
      <c r="H191" s="218">
        <v>54</v>
      </c>
      <c r="I191" s="219"/>
      <c r="J191" s="220">
        <f>ROUND(I191*H191,2)</f>
        <v>0</v>
      </c>
      <c r="K191" s="221"/>
      <c r="L191" s="45"/>
      <c r="M191" s="222" t="s">
        <v>19</v>
      </c>
      <c r="N191" s="223" t="s">
        <v>44</v>
      </c>
      <c r="O191" s="85"/>
      <c r="P191" s="224">
        <f>O191*H191</f>
        <v>0</v>
      </c>
      <c r="Q191" s="224">
        <v>0</v>
      </c>
      <c r="R191" s="224">
        <f>Q191*H191</f>
        <v>0</v>
      </c>
      <c r="S191" s="224">
        <v>0</v>
      </c>
      <c r="T191" s="225">
        <f>S191*H191</f>
        <v>0</v>
      </c>
      <c r="U191" s="39"/>
      <c r="V191" s="39"/>
      <c r="W191" s="39"/>
      <c r="X191" s="39"/>
      <c r="Y191" s="39"/>
      <c r="Z191" s="39"/>
      <c r="AA191" s="39"/>
      <c r="AB191" s="39"/>
      <c r="AC191" s="39"/>
      <c r="AD191" s="39"/>
      <c r="AE191" s="39"/>
      <c r="AR191" s="226" t="s">
        <v>181</v>
      </c>
      <c r="AT191" s="226" t="s">
        <v>177</v>
      </c>
      <c r="AU191" s="226" t="s">
        <v>83</v>
      </c>
      <c r="AY191" s="18" t="s">
        <v>175</v>
      </c>
      <c r="BE191" s="227">
        <f>IF(N191="základní",J191,0)</f>
        <v>0</v>
      </c>
      <c r="BF191" s="227">
        <f>IF(N191="snížená",J191,0)</f>
        <v>0</v>
      </c>
      <c r="BG191" s="227">
        <f>IF(N191="zákl. přenesená",J191,0)</f>
        <v>0</v>
      </c>
      <c r="BH191" s="227">
        <f>IF(N191="sníž. přenesená",J191,0)</f>
        <v>0</v>
      </c>
      <c r="BI191" s="227">
        <f>IF(N191="nulová",J191,0)</f>
        <v>0</v>
      </c>
      <c r="BJ191" s="18" t="s">
        <v>81</v>
      </c>
      <c r="BK191" s="227">
        <f>ROUND(I191*H191,2)</f>
        <v>0</v>
      </c>
      <c r="BL191" s="18" t="s">
        <v>181</v>
      </c>
      <c r="BM191" s="226" t="s">
        <v>1042</v>
      </c>
    </row>
    <row r="192" spans="1:47" s="2" customFormat="1" ht="12">
      <c r="A192" s="39"/>
      <c r="B192" s="40"/>
      <c r="C192" s="41"/>
      <c r="D192" s="235" t="s">
        <v>203</v>
      </c>
      <c r="E192" s="41"/>
      <c r="F192" s="256" t="s">
        <v>1043</v>
      </c>
      <c r="G192" s="41"/>
      <c r="H192" s="41"/>
      <c r="I192" s="230"/>
      <c r="J192" s="41"/>
      <c r="K192" s="41"/>
      <c r="L192" s="45"/>
      <c r="M192" s="231"/>
      <c r="N192" s="232"/>
      <c r="O192" s="85"/>
      <c r="P192" s="85"/>
      <c r="Q192" s="85"/>
      <c r="R192" s="85"/>
      <c r="S192" s="85"/>
      <c r="T192" s="86"/>
      <c r="U192" s="39"/>
      <c r="V192" s="39"/>
      <c r="W192" s="39"/>
      <c r="X192" s="39"/>
      <c r="Y192" s="39"/>
      <c r="Z192" s="39"/>
      <c r="AA192" s="39"/>
      <c r="AB192" s="39"/>
      <c r="AC192" s="39"/>
      <c r="AD192" s="39"/>
      <c r="AE192" s="39"/>
      <c r="AT192" s="18" t="s">
        <v>203</v>
      </c>
      <c r="AU192" s="18" t="s">
        <v>83</v>
      </c>
    </row>
    <row r="193" spans="1:51" s="15" customFormat="1" ht="12">
      <c r="A193" s="15"/>
      <c r="B193" s="257"/>
      <c r="C193" s="258"/>
      <c r="D193" s="235" t="s">
        <v>189</v>
      </c>
      <c r="E193" s="259" t="s">
        <v>19</v>
      </c>
      <c r="F193" s="260" t="s">
        <v>1044</v>
      </c>
      <c r="G193" s="258"/>
      <c r="H193" s="259" t="s">
        <v>19</v>
      </c>
      <c r="I193" s="261"/>
      <c r="J193" s="258"/>
      <c r="K193" s="258"/>
      <c r="L193" s="262"/>
      <c r="M193" s="263"/>
      <c r="N193" s="264"/>
      <c r="O193" s="264"/>
      <c r="P193" s="264"/>
      <c r="Q193" s="264"/>
      <c r="R193" s="264"/>
      <c r="S193" s="264"/>
      <c r="T193" s="265"/>
      <c r="U193" s="15"/>
      <c r="V193" s="15"/>
      <c r="W193" s="15"/>
      <c r="X193" s="15"/>
      <c r="Y193" s="15"/>
      <c r="Z193" s="15"/>
      <c r="AA193" s="15"/>
      <c r="AB193" s="15"/>
      <c r="AC193" s="15"/>
      <c r="AD193" s="15"/>
      <c r="AE193" s="15"/>
      <c r="AT193" s="266" t="s">
        <v>189</v>
      </c>
      <c r="AU193" s="266" t="s">
        <v>83</v>
      </c>
      <c r="AV193" s="15" t="s">
        <v>81</v>
      </c>
      <c r="AW193" s="15" t="s">
        <v>35</v>
      </c>
      <c r="AX193" s="15" t="s">
        <v>73</v>
      </c>
      <c r="AY193" s="266" t="s">
        <v>175</v>
      </c>
    </row>
    <row r="194" spans="1:51" s="13" customFormat="1" ht="12">
      <c r="A194" s="13"/>
      <c r="B194" s="233"/>
      <c r="C194" s="234"/>
      <c r="D194" s="235" t="s">
        <v>189</v>
      </c>
      <c r="E194" s="236" t="s">
        <v>19</v>
      </c>
      <c r="F194" s="237" t="s">
        <v>1045</v>
      </c>
      <c r="G194" s="234"/>
      <c r="H194" s="238">
        <v>54</v>
      </c>
      <c r="I194" s="239"/>
      <c r="J194" s="234"/>
      <c r="K194" s="234"/>
      <c r="L194" s="240"/>
      <c r="M194" s="241"/>
      <c r="N194" s="242"/>
      <c r="O194" s="242"/>
      <c r="P194" s="242"/>
      <c r="Q194" s="242"/>
      <c r="R194" s="242"/>
      <c r="S194" s="242"/>
      <c r="T194" s="243"/>
      <c r="U194" s="13"/>
      <c r="V194" s="13"/>
      <c r="W194" s="13"/>
      <c r="X194" s="13"/>
      <c r="Y194" s="13"/>
      <c r="Z194" s="13"/>
      <c r="AA194" s="13"/>
      <c r="AB194" s="13"/>
      <c r="AC194" s="13"/>
      <c r="AD194" s="13"/>
      <c r="AE194" s="13"/>
      <c r="AT194" s="244" t="s">
        <v>189</v>
      </c>
      <c r="AU194" s="244" t="s">
        <v>83</v>
      </c>
      <c r="AV194" s="13" t="s">
        <v>83</v>
      </c>
      <c r="AW194" s="13" t="s">
        <v>35</v>
      </c>
      <c r="AX194" s="13" t="s">
        <v>81</v>
      </c>
      <c r="AY194" s="244" t="s">
        <v>175</v>
      </c>
    </row>
    <row r="195" spans="1:65" s="2" customFormat="1" ht="16.5" customHeight="1">
      <c r="A195" s="39"/>
      <c r="B195" s="40"/>
      <c r="C195" s="214" t="s">
        <v>372</v>
      </c>
      <c r="D195" s="214" t="s">
        <v>177</v>
      </c>
      <c r="E195" s="215" t="s">
        <v>1046</v>
      </c>
      <c r="F195" s="216" t="s">
        <v>1047</v>
      </c>
      <c r="G195" s="217" t="s">
        <v>358</v>
      </c>
      <c r="H195" s="218">
        <v>2</v>
      </c>
      <c r="I195" s="219"/>
      <c r="J195" s="220">
        <f>ROUND(I195*H195,2)</f>
        <v>0</v>
      </c>
      <c r="K195" s="221"/>
      <c r="L195" s="45"/>
      <c r="M195" s="222" t="s">
        <v>19</v>
      </c>
      <c r="N195" s="223" t="s">
        <v>44</v>
      </c>
      <c r="O195" s="85"/>
      <c r="P195" s="224">
        <f>O195*H195</f>
        <v>0</v>
      </c>
      <c r="Q195" s="224">
        <v>0</v>
      </c>
      <c r="R195" s="224">
        <f>Q195*H195</f>
        <v>0</v>
      </c>
      <c r="S195" s="224">
        <v>0</v>
      </c>
      <c r="T195" s="225">
        <f>S195*H195</f>
        <v>0</v>
      </c>
      <c r="U195" s="39"/>
      <c r="V195" s="39"/>
      <c r="W195" s="39"/>
      <c r="X195" s="39"/>
      <c r="Y195" s="39"/>
      <c r="Z195" s="39"/>
      <c r="AA195" s="39"/>
      <c r="AB195" s="39"/>
      <c r="AC195" s="39"/>
      <c r="AD195" s="39"/>
      <c r="AE195" s="39"/>
      <c r="AR195" s="226" t="s">
        <v>1048</v>
      </c>
      <c r="AT195" s="226" t="s">
        <v>177</v>
      </c>
      <c r="AU195" s="226" t="s">
        <v>83</v>
      </c>
      <c r="AY195" s="18" t="s">
        <v>175</v>
      </c>
      <c r="BE195" s="227">
        <f>IF(N195="základní",J195,0)</f>
        <v>0</v>
      </c>
      <c r="BF195" s="227">
        <f>IF(N195="snížená",J195,0)</f>
        <v>0</v>
      </c>
      <c r="BG195" s="227">
        <f>IF(N195="zákl. přenesená",J195,0)</f>
        <v>0</v>
      </c>
      <c r="BH195" s="227">
        <f>IF(N195="sníž. přenesená",J195,0)</f>
        <v>0</v>
      </c>
      <c r="BI195" s="227">
        <f>IF(N195="nulová",J195,0)</f>
        <v>0</v>
      </c>
      <c r="BJ195" s="18" t="s">
        <v>81</v>
      </c>
      <c r="BK195" s="227">
        <f>ROUND(I195*H195,2)</f>
        <v>0</v>
      </c>
      <c r="BL195" s="18" t="s">
        <v>1048</v>
      </c>
      <c r="BM195" s="226" t="s">
        <v>1049</v>
      </c>
    </row>
    <row r="196" spans="1:47" s="2" customFormat="1" ht="12">
      <c r="A196" s="39"/>
      <c r="B196" s="40"/>
      <c r="C196" s="41"/>
      <c r="D196" s="235" t="s">
        <v>203</v>
      </c>
      <c r="E196" s="41"/>
      <c r="F196" s="256" t="s">
        <v>1050</v>
      </c>
      <c r="G196" s="41"/>
      <c r="H196" s="41"/>
      <c r="I196" s="230"/>
      <c r="J196" s="41"/>
      <c r="K196" s="41"/>
      <c r="L196" s="45"/>
      <c r="M196" s="231"/>
      <c r="N196" s="232"/>
      <c r="O196" s="85"/>
      <c r="P196" s="85"/>
      <c r="Q196" s="85"/>
      <c r="R196" s="85"/>
      <c r="S196" s="85"/>
      <c r="T196" s="86"/>
      <c r="U196" s="39"/>
      <c r="V196" s="39"/>
      <c r="W196" s="39"/>
      <c r="X196" s="39"/>
      <c r="Y196" s="39"/>
      <c r="Z196" s="39"/>
      <c r="AA196" s="39"/>
      <c r="AB196" s="39"/>
      <c r="AC196" s="39"/>
      <c r="AD196" s="39"/>
      <c r="AE196" s="39"/>
      <c r="AT196" s="18" t="s">
        <v>203</v>
      </c>
      <c r="AU196" s="18" t="s">
        <v>83</v>
      </c>
    </row>
    <row r="197" spans="1:65" s="2" customFormat="1" ht="16.5" customHeight="1">
      <c r="A197" s="39"/>
      <c r="B197" s="40"/>
      <c r="C197" s="214" t="s">
        <v>376</v>
      </c>
      <c r="D197" s="214" t="s">
        <v>177</v>
      </c>
      <c r="E197" s="215" t="s">
        <v>1051</v>
      </c>
      <c r="F197" s="216" t="s">
        <v>1052</v>
      </c>
      <c r="G197" s="217" t="s">
        <v>1053</v>
      </c>
      <c r="H197" s="218">
        <v>1</v>
      </c>
      <c r="I197" s="219"/>
      <c r="J197" s="220">
        <f>ROUND(I197*H197,2)</f>
        <v>0</v>
      </c>
      <c r="K197" s="221"/>
      <c r="L197" s="45"/>
      <c r="M197" s="222" t="s">
        <v>19</v>
      </c>
      <c r="N197" s="223" t="s">
        <v>44</v>
      </c>
      <c r="O197" s="85"/>
      <c r="P197" s="224">
        <f>O197*H197</f>
        <v>0</v>
      </c>
      <c r="Q197" s="224">
        <v>0</v>
      </c>
      <c r="R197" s="224">
        <f>Q197*H197</f>
        <v>0</v>
      </c>
      <c r="S197" s="224">
        <v>0</v>
      </c>
      <c r="T197" s="225">
        <f>S197*H197</f>
        <v>0</v>
      </c>
      <c r="U197" s="39"/>
      <c r="V197" s="39"/>
      <c r="W197" s="39"/>
      <c r="X197" s="39"/>
      <c r="Y197" s="39"/>
      <c r="Z197" s="39"/>
      <c r="AA197" s="39"/>
      <c r="AB197" s="39"/>
      <c r="AC197" s="39"/>
      <c r="AD197" s="39"/>
      <c r="AE197" s="39"/>
      <c r="AR197" s="226" t="s">
        <v>1048</v>
      </c>
      <c r="AT197" s="226" t="s">
        <v>177</v>
      </c>
      <c r="AU197" s="226" t="s">
        <v>83</v>
      </c>
      <c r="AY197" s="18" t="s">
        <v>175</v>
      </c>
      <c r="BE197" s="227">
        <f>IF(N197="základní",J197,0)</f>
        <v>0</v>
      </c>
      <c r="BF197" s="227">
        <f>IF(N197="snížená",J197,0)</f>
        <v>0</v>
      </c>
      <c r="BG197" s="227">
        <f>IF(N197="zákl. přenesená",J197,0)</f>
        <v>0</v>
      </c>
      <c r="BH197" s="227">
        <f>IF(N197="sníž. přenesená",J197,0)</f>
        <v>0</v>
      </c>
      <c r="BI197" s="227">
        <f>IF(N197="nulová",J197,0)</f>
        <v>0</v>
      </c>
      <c r="BJ197" s="18" t="s">
        <v>81</v>
      </c>
      <c r="BK197" s="227">
        <f>ROUND(I197*H197,2)</f>
        <v>0</v>
      </c>
      <c r="BL197" s="18" t="s">
        <v>1048</v>
      </c>
      <c r="BM197" s="226" t="s">
        <v>1054</v>
      </c>
    </row>
    <row r="198" spans="1:65" s="2" customFormat="1" ht="16.5" customHeight="1">
      <c r="A198" s="39"/>
      <c r="B198" s="40"/>
      <c r="C198" s="214" t="s">
        <v>384</v>
      </c>
      <c r="D198" s="214" t="s">
        <v>177</v>
      </c>
      <c r="E198" s="215" t="s">
        <v>1055</v>
      </c>
      <c r="F198" s="216" t="s">
        <v>1056</v>
      </c>
      <c r="G198" s="217" t="s">
        <v>358</v>
      </c>
      <c r="H198" s="218">
        <v>2</v>
      </c>
      <c r="I198" s="219"/>
      <c r="J198" s="220">
        <f>ROUND(I198*H198,2)</f>
        <v>0</v>
      </c>
      <c r="K198" s="221"/>
      <c r="L198" s="45"/>
      <c r="M198" s="222" t="s">
        <v>19</v>
      </c>
      <c r="N198" s="223" t="s">
        <v>44</v>
      </c>
      <c r="O198" s="85"/>
      <c r="P198" s="224">
        <f>O198*H198</f>
        <v>0</v>
      </c>
      <c r="Q198" s="224">
        <v>0</v>
      </c>
      <c r="R198" s="224">
        <f>Q198*H198</f>
        <v>0</v>
      </c>
      <c r="S198" s="224">
        <v>0</v>
      </c>
      <c r="T198" s="225">
        <f>S198*H198</f>
        <v>0</v>
      </c>
      <c r="U198" s="39"/>
      <c r="V198" s="39"/>
      <c r="W198" s="39"/>
      <c r="X198" s="39"/>
      <c r="Y198" s="39"/>
      <c r="Z198" s="39"/>
      <c r="AA198" s="39"/>
      <c r="AB198" s="39"/>
      <c r="AC198" s="39"/>
      <c r="AD198" s="39"/>
      <c r="AE198" s="39"/>
      <c r="AR198" s="226" t="s">
        <v>1048</v>
      </c>
      <c r="AT198" s="226" t="s">
        <v>177</v>
      </c>
      <c r="AU198" s="226" t="s">
        <v>83</v>
      </c>
      <c r="AY198" s="18" t="s">
        <v>175</v>
      </c>
      <c r="BE198" s="227">
        <f>IF(N198="základní",J198,0)</f>
        <v>0</v>
      </c>
      <c r="BF198" s="227">
        <f>IF(N198="snížená",J198,0)</f>
        <v>0</v>
      </c>
      <c r="BG198" s="227">
        <f>IF(N198="zákl. přenesená",J198,0)</f>
        <v>0</v>
      </c>
      <c r="BH198" s="227">
        <f>IF(N198="sníž. přenesená",J198,0)</f>
        <v>0</v>
      </c>
      <c r="BI198" s="227">
        <f>IF(N198="nulová",J198,0)</f>
        <v>0</v>
      </c>
      <c r="BJ198" s="18" t="s">
        <v>81</v>
      </c>
      <c r="BK198" s="227">
        <f>ROUND(I198*H198,2)</f>
        <v>0</v>
      </c>
      <c r="BL198" s="18" t="s">
        <v>1048</v>
      </c>
      <c r="BM198" s="226" t="s">
        <v>1057</v>
      </c>
    </row>
    <row r="199" spans="1:47" s="2" customFormat="1" ht="12">
      <c r="A199" s="39"/>
      <c r="B199" s="40"/>
      <c r="C199" s="41"/>
      <c r="D199" s="235" t="s">
        <v>203</v>
      </c>
      <c r="E199" s="41"/>
      <c r="F199" s="256" t="s">
        <v>1058</v>
      </c>
      <c r="G199" s="41"/>
      <c r="H199" s="41"/>
      <c r="I199" s="230"/>
      <c r="J199" s="41"/>
      <c r="K199" s="41"/>
      <c r="L199" s="45"/>
      <c r="M199" s="231"/>
      <c r="N199" s="232"/>
      <c r="O199" s="85"/>
      <c r="P199" s="85"/>
      <c r="Q199" s="85"/>
      <c r="R199" s="85"/>
      <c r="S199" s="85"/>
      <c r="T199" s="86"/>
      <c r="U199" s="39"/>
      <c r="V199" s="39"/>
      <c r="W199" s="39"/>
      <c r="X199" s="39"/>
      <c r="Y199" s="39"/>
      <c r="Z199" s="39"/>
      <c r="AA199" s="39"/>
      <c r="AB199" s="39"/>
      <c r="AC199" s="39"/>
      <c r="AD199" s="39"/>
      <c r="AE199" s="39"/>
      <c r="AT199" s="18" t="s">
        <v>203</v>
      </c>
      <c r="AU199" s="18" t="s">
        <v>83</v>
      </c>
    </row>
    <row r="200" spans="1:65" s="2" customFormat="1" ht="37.8" customHeight="1">
      <c r="A200" s="39"/>
      <c r="B200" s="40"/>
      <c r="C200" s="214" t="s">
        <v>238</v>
      </c>
      <c r="D200" s="214" t="s">
        <v>177</v>
      </c>
      <c r="E200" s="215" t="s">
        <v>1059</v>
      </c>
      <c r="F200" s="216" t="s">
        <v>1060</v>
      </c>
      <c r="G200" s="217" t="s">
        <v>1053</v>
      </c>
      <c r="H200" s="218">
        <v>1</v>
      </c>
      <c r="I200" s="219"/>
      <c r="J200" s="220">
        <f>ROUND(I200*H200,2)</f>
        <v>0</v>
      </c>
      <c r="K200" s="221"/>
      <c r="L200" s="45"/>
      <c r="M200" s="222" t="s">
        <v>19</v>
      </c>
      <c r="N200" s="223" t="s">
        <v>44</v>
      </c>
      <c r="O200" s="85"/>
      <c r="P200" s="224">
        <f>O200*H200</f>
        <v>0</v>
      </c>
      <c r="Q200" s="224">
        <v>0</v>
      </c>
      <c r="R200" s="224">
        <f>Q200*H200</f>
        <v>0</v>
      </c>
      <c r="S200" s="224">
        <v>0</v>
      </c>
      <c r="T200" s="225">
        <f>S200*H200</f>
        <v>0</v>
      </c>
      <c r="U200" s="39"/>
      <c r="V200" s="39"/>
      <c r="W200" s="39"/>
      <c r="X200" s="39"/>
      <c r="Y200" s="39"/>
      <c r="Z200" s="39"/>
      <c r="AA200" s="39"/>
      <c r="AB200" s="39"/>
      <c r="AC200" s="39"/>
      <c r="AD200" s="39"/>
      <c r="AE200" s="39"/>
      <c r="AR200" s="226" t="s">
        <v>1048</v>
      </c>
      <c r="AT200" s="226" t="s">
        <v>177</v>
      </c>
      <c r="AU200" s="226" t="s">
        <v>83</v>
      </c>
      <c r="AY200" s="18" t="s">
        <v>175</v>
      </c>
      <c r="BE200" s="227">
        <f>IF(N200="základní",J200,0)</f>
        <v>0</v>
      </c>
      <c r="BF200" s="227">
        <f>IF(N200="snížená",J200,0)</f>
        <v>0</v>
      </c>
      <c r="BG200" s="227">
        <f>IF(N200="zákl. přenesená",J200,0)</f>
        <v>0</v>
      </c>
      <c r="BH200" s="227">
        <f>IF(N200="sníž. přenesená",J200,0)</f>
        <v>0</v>
      </c>
      <c r="BI200" s="227">
        <f>IF(N200="nulová",J200,0)</f>
        <v>0</v>
      </c>
      <c r="BJ200" s="18" t="s">
        <v>81</v>
      </c>
      <c r="BK200" s="227">
        <f>ROUND(I200*H200,2)</f>
        <v>0</v>
      </c>
      <c r="BL200" s="18" t="s">
        <v>1048</v>
      </c>
      <c r="BM200" s="226" t="s">
        <v>1061</v>
      </c>
    </row>
    <row r="201" spans="1:47" s="2" customFormat="1" ht="12">
      <c r="A201" s="39"/>
      <c r="B201" s="40"/>
      <c r="C201" s="41"/>
      <c r="D201" s="235" t="s">
        <v>203</v>
      </c>
      <c r="E201" s="41"/>
      <c r="F201" s="256" t="s">
        <v>1062</v>
      </c>
      <c r="G201" s="41"/>
      <c r="H201" s="41"/>
      <c r="I201" s="230"/>
      <c r="J201" s="41"/>
      <c r="K201" s="41"/>
      <c r="L201" s="45"/>
      <c r="M201" s="231"/>
      <c r="N201" s="232"/>
      <c r="O201" s="85"/>
      <c r="P201" s="85"/>
      <c r="Q201" s="85"/>
      <c r="R201" s="85"/>
      <c r="S201" s="85"/>
      <c r="T201" s="86"/>
      <c r="U201" s="39"/>
      <c r="V201" s="39"/>
      <c r="W201" s="39"/>
      <c r="X201" s="39"/>
      <c r="Y201" s="39"/>
      <c r="Z201" s="39"/>
      <c r="AA201" s="39"/>
      <c r="AB201" s="39"/>
      <c r="AC201" s="39"/>
      <c r="AD201" s="39"/>
      <c r="AE201" s="39"/>
      <c r="AT201" s="18" t="s">
        <v>203</v>
      </c>
      <c r="AU201" s="18" t="s">
        <v>83</v>
      </c>
    </row>
    <row r="202" spans="1:65" s="2" customFormat="1" ht="24.15" customHeight="1">
      <c r="A202" s="39"/>
      <c r="B202" s="40"/>
      <c r="C202" s="214" t="s">
        <v>396</v>
      </c>
      <c r="D202" s="214" t="s">
        <v>177</v>
      </c>
      <c r="E202" s="215" t="s">
        <v>1063</v>
      </c>
      <c r="F202" s="216" t="s">
        <v>1064</v>
      </c>
      <c r="G202" s="217" t="s">
        <v>1053</v>
      </c>
      <c r="H202" s="218">
        <v>1</v>
      </c>
      <c r="I202" s="219"/>
      <c r="J202" s="220">
        <f>ROUND(I202*H202,2)</f>
        <v>0</v>
      </c>
      <c r="K202" s="221"/>
      <c r="L202" s="45"/>
      <c r="M202" s="222" t="s">
        <v>19</v>
      </c>
      <c r="N202" s="223" t="s">
        <v>44</v>
      </c>
      <c r="O202" s="85"/>
      <c r="P202" s="224">
        <f>O202*H202</f>
        <v>0</v>
      </c>
      <c r="Q202" s="224">
        <v>0</v>
      </c>
      <c r="R202" s="224">
        <f>Q202*H202</f>
        <v>0</v>
      </c>
      <c r="S202" s="224">
        <v>0</v>
      </c>
      <c r="T202" s="225">
        <f>S202*H202</f>
        <v>0</v>
      </c>
      <c r="U202" s="39"/>
      <c r="V202" s="39"/>
      <c r="W202" s="39"/>
      <c r="X202" s="39"/>
      <c r="Y202" s="39"/>
      <c r="Z202" s="39"/>
      <c r="AA202" s="39"/>
      <c r="AB202" s="39"/>
      <c r="AC202" s="39"/>
      <c r="AD202" s="39"/>
      <c r="AE202" s="39"/>
      <c r="AR202" s="226" t="s">
        <v>1048</v>
      </c>
      <c r="AT202" s="226" t="s">
        <v>177</v>
      </c>
      <c r="AU202" s="226" t="s">
        <v>83</v>
      </c>
      <c r="AY202" s="18" t="s">
        <v>175</v>
      </c>
      <c r="BE202" s="227">
        <f>IF(N202="základní",J202,0)</f>
        <v>0</v>
      </c>
      <c r="BF202" s="227">
        <f>IF(N202="snížená",J202,0)</f>
        <v>0</v>
      </c>
      <c r="BG202" s="227">
        <f>IF(N202="zákl. přenesená",J202,0)</f>
        <v>0</v>
      </c>
      <c r="BH202" s="227">
        <f>IF(N202="sníž. přenesená",J202,0)</f>
        <v>0</v>
      </c>
      <c r="BI202" s="227">
        <f>IF(N202="nulová",J202,0)</f>
        <v>0</v>
      </c>
      <c r="BJ202" s="18" t="s">
        <v>81</v>
      </c>
      <c r="BK202" s="227">
        <f>ROUND(I202*H202,2)</f>
        <v>0</v>
      </c>
      <c r="BL202" s="18" t="s">
        <v>1048</v>
      </c>
      <c r="BM202" s="226" t="s">
        <v>1065</v>
      </c>
    </row>
    <row r="203" spans="1:63" s="12" customFormat="1" ht="22.8" customHeight="1">
      <c r="A203" s="12"/>
      <c r="B203" s="198"/>
      <c r="C203" s="199"/>
      <c r="D203" s="200" t="s">
        <v>72</v>
      </c>
      <c r="E203" s="212" t="s">
        <v>715</v>
      </c>
      <c r="F203" s="212" t="s">
        <v>716</v>
      </c>
      <c r="G203" s="199"/>
      <c r="H203" s="199"/>
      <c r="I203" s="202"/>
      <c r="J203" s="213">
        <f>BK203</f>
        <v>0</v>
      </c>
      <c r="K203" s="199"/>
      <c r="L203" s="204"/>
      <c r="M203" s="205"/>
      <c r="N203" s="206"/>
      <c r="O203" s="206"/>
      <c r="P203" s="207">
        <f>SUM(P204:P205)</f>
        <v>0</v>
      </c>
      <c r="Q203" s="206"/>
      <c r="R203" s="207">
        <f>SUM(R204:R205)</f>
        <v>0</v>
      </c>
      <c r="S203" s="206"/>
      <c r="T203" s="208">
        <f>SUM(T204:T205)</f>
        <v>0</v>
      </c>
      <c r="U203" s="12"/>
      <c r="V203" s="12"/>
      <c r="W203" s="12"/>
      <c r="X203" s="12"/>
      <c r="Y203" s="12"/>
      <c r="Z203" s="12"/>
      <c r="AA203" s="12"/>
      <c r="AB203" s="12"/>
      <c r="AC203" s="12"/>
      <c r="AD203" s="12"/>
      <c r="AE203" s="12"/>
      <c r="AR203" s="209" t="s">
        <v>81</v>
      </c>
      <c r="AT203" s="210" t="s">
        <v>72</v>
      </c>
      <c r="AU203" s="210" t="s">
        <v>81</v>
      </c>
      <c r="AY203" s="209" t="s">
        <v>175</v>
      </c>
      <c r="BK203" s="211">
        <f>SUM(BK204:BK205)</f>
        <v>0</v>
      </c>
    </row>
    <row r="204" spans="1:65" s="2" customFormat="1" ht="37.8" customHeight="1">
      <c r="A204" s="39"/>
      <c r="B204" s="40"/>
      <c r="C204" s="214" t="s">
        <v>401</v>
      </c>
      <c r="D204" s="214" t="s">
        <v>177</v>
      </c>
      <c r="E204" s="215" t="s">
        <v>1066</v>
      </c>
      <c r="F204" s="216" t="s">
        <v>1067</v>
      </c>
      <c r="G204" s="217" t="s">
        <v>281</v>
      </c>
      <c r="H204" s="218">
        <v>13.418</v>
      </c>
      <c r="I204" s="219"/>
      <c r="J204" s="220">
        <f>ROUND(I204*H204,2)</f>
        <v>0</v>
      </c>
      <c r="K204" s="221"/>
      <c r="L204" s="45"/>
      <c r="M204" s="222" t="s">
        <v>19</v>
      </c>
      <c r="N204" s="223" t="s">
        <v>44</v>
      </c>
      <c r="O204" s="85"/>
      <c r="P204" s="224">
        <f>O204*H204</f>
        <v>0</v>
      </c>
      <c r="Q204" s="224">
        <v>0</v>
      </c>
      <c r="R204" s="224">
        <f>Q204*H204</f>
        <v>0</v>
      </c>
      <c r="S204" s="224">
        <v>0</v>
      </c>
      <c r="T204" s="225">
        <f>S204*H204</f>
        <v>0</v>
      </c>
      <c r="U204" s="39"/>
      <c r="V204" s="39"/>
      <c r="W204" s="39"/>
      <c r="X204" s="39"/>
      <c r="Y204" s="39"/>
      <c r="Z204" s="39"/>
      <c r="AA204" s="39"/>
      <c r="AB204" s="39"/>
      <c r="AC204" s="39"/>
      <c r="AD204" s="39"/>
      <c r="AE204" s="39"/>
      <c r="AR204" s="226" t="s">
        <v>181</v>
      </c>
      <c r="AT204" s="226" t="s">
        <v>177</v>
      </c>
      <c r="AU204" s="226" t="s">
        <v>83</v>
      </c>
      <c r="AY204" s="18" t="s">
        <v>175</v>
      </c>
      <c r="BE204" s="227">
        <f>IF(N204="základní",J204,0)</f>
        <v>0</v>
      </c>
      <c r="BF204" s="227">
        <f>IF(N204="snížená",J204,0)</f>
        <v>0</v>
      </c>
      <c r="BG204" s="227">
        <f>IF(N204="zákl. přenesená",J204,0)</f>
        <v>0</v>
      </c>
      <c r="BH204" s="227">
        <f>IF(N204="sníž. přenesená",J204,0)</f>
        <v>0</v>
      </c>
      <c r="BI204" s="227">
        <f>IF(N204="nulová",J204,0)</f>
        <v>0</v>
      </c>
      <c r="BJ204" s="18" t="s">
        <v>81</v>
      </c>
      <c r="BK204" s="227">
        <f>ROUND(I204*H204,2)</f>
        <v>0</v>
      </c>
      <c r="BL204" s="18" t="s">
        <v>181</v>
      </c>
      <c r="BM204" s="226" t="s">
        <v>1068</v>
      </c>
    </row>
    <row r="205" spans="1:47" s="2" customFormat="1" ht="12">
      <c r="A205" s="39"/>
      <c r="B205" s="40"/>
      <c r="C205" s="41"/>
      <c r="D205" s="228" t="s">
        <v>183</v>
      </c>
      <c r="E205" s="41"/>
      <c r="F205" s="229" t="s">
        <v>1069</v>
      </c>
      <c r="G205" s="41"/>
      <c r="H205" s="41"/>
      <c r="I205" s="230"/>
      <c r="J205" s="41"/>
      <c r="K205" s="41"/>
      <c r="L205" s="45"/>
      <c r="M205" s="281"/>
      <c r="N205" s="282"/>
      <c r="O205" s="283"/>
      <c r="P205" s="283"/>
      <c r="Q205" s="283"/>
      <c r="R205" s="283"/>
      <c r="S205" s="283"/>
      <c r="T205" s="284"/>
      <c r="U205" s="39"/>
      <c r="V205" s="39"/>
      <c r="W205" s="39"/>
      <c r="X205" s="39"/>
      <c r="Y205" s="39"/>
      <c r="Z205" s="39"/>
      <c r="AA205" s="39"/>
      <c r="AB205" s="39"/>
      <c r="AC205" s="39"/>
      <c r="AD205" s="39"/>
      <c r="AE205" s="39"/>
      <c r="AT205" s="18" t="s">
        <v>183</v>
      </c>
      <c r="AU205" s="18" t="s">
        <v>83</v>
      </c>
    </row>
    <row r="206" spans="1:31" s="2" customFormat="1" ht="6.95" customHeight="1">
      <c r="A206" s="39"/>
      <c r="B206" s="60"/>
      <c r="C206" s="61"/>
      <c r="D206" s="61"/>
      <c r="E206" s="61"/>
      <c r="F206" s="61"/>
      <c r="G206" s="61"/>
      <c r="H206" s="61"/>
      <c r="I206" s="61"/>
      <c r="J206" s="61"/>
      <c r="K206" s="61"/>
      <c r="L206" s="45"/>
      <c r="M206" s="39"/>
      <c r="O206" s="39"/>
      <c r="P206" s="39"/>
      <c r="Q206" s="39"/>
      <c r="R206" s="39"/>
      <c r="S206" s="39"/>
      <c r="T206" s="39"/>
      <c r="U206" s="39"/>
      <c r="V206" s="39"/>
      <c r="W206" s="39"/>
      <c r="X206" s="39"/>
      <c r="Y206" s="39"/>
      <c r="Z206" s="39"/>
      <c r="AA206" s="39"/>
      <c r="AB206" s="39"/>
      <c r="AC206" s="39"/>
      <c r="AD206" s="39"/>
      <c r="AE206" s="39"/>
    </row>
  </sheetData>
  <sheetProtection password="CC35" sheet="1" objects="1" scenarios="1" formatColumns="0" formatRows="0" autoFilter="0"/>
  <autoFilter ref="C85:K205"/>
  <mergeCells count="9">
    <mergeCell ref="E7:H7"/>
    <mergeCell ref="E9:H9"/>
    <mergeCell ref="E18:H18"/>
    <mergeCell ref="E27:H27"/>
    <mergeCell ref="E48:H48"/>
    <mergeCell ref="E50:H50"/>
    <mergeCell ref="E76:H76"/>
    <mergeCell ref="E78:H78"/>
    <mergeCell ref="L2:V2"/>
  </mergeCells>
  <hyperlinks>
    <hyperlink ref="F90" r:id="rId1" display="https://podminky.urs.cz/item/CS_URS_2023_01/121151106"/>
    <hyperlink ref="F97" r:id="rId2" display="https://podminky.urs.cz/item/CS_URS_2023_01/132151102"/>
    <hyperlink ref="F102" r:id="rId3" display="https://podminky.urs.cz/item/CS_URS_2023_01/134702101"/>
    <hyperlink ref="F108" r:id="rId4" display="https://podminky.urs.cz/item/CS_URS_2023_01/162251102"/>
    <hyperlink ref="F116" r:id="rId5" display="https://podminky.urs.cz/item/CS_URS_2023_01/162351104"/>
    <hyperlink ref="F121" r:id="rId6" display="https://podminky.urs.cz/item/CS_URS_2023_01/162751119"/>
    <hyperlink ref="F125" r:id="rId7" display="https://podminky.urs.cz/item/CS_URS_2023_01/171201231"/>
    <hyperlink ref="F128" r:id="rId8" display="https://podminky.urs.cz/item/CS_URS_2023_01/171251201"/>
    <hyperlink ref="F130" r:id="rId9" display="https://podminky.urs.cz/item/CS_URS_2023_01/174111103"/>
    <hyperlink ref="F145" r:id="rId10" display="https://podminky.urs.cz/item/CS_URS_2023_01/175151101"/>
    <hyperlink ref="F152" r:id="rId11" display="https://podminky.urs.cz/item/CS_URS_2023_01/242111113"/>
    <hyperlink ref="F155" r:id="rId12" display="https://podminky.urs.cz/item/CS_URS_2023_01/243311111"/>
    <hyperlink ref="F158" r:id="rId13" display="https://podminky.urs.cz/item/CS_URS_2023_01/243571113"/>
    <hyperlink ref="F161" r:id="rId14" display="https://podminky.urs.cz/item/CS_URS_2023_01/245111111"/>
    <hyperlink ref="F164" r:id="rId15" display="https://podminky.urs.cz/item/CS_URS_2023_01/247681114"/>
    <hyperlink ref="F172" r:id="rId16" display="https://podminky.urs.cz/item/CS_URS_2023_01/451573111"/>
    <hyperlink ref="F176" r:id="rId17" display="https://podminky.urs.cz/item/CS_URS_2023_01/451577777"/>
    <hyperlink ref="F179" r:id="rId18" display="https://podminky.urs.cz/item/CS_URS_2023_01/596811220"/>
    <hyperlink ref="F186" r:id="rId19" display="https://podminky.urs.cz/item/CS_URS_2023_01/871161211"/>
    <hyperlink ref="F190" r:id="rId20" display="https://podminky.urs.cz/item/CS_URS_2023_01/899722111"/>
    <hyperlink ref="F205" r:id="rId21" display="https://podminky.urs.cz/item/CS_URS_2023_01/998254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2"/>
</worksheet>
</file>

<file path=xl/worksheets/sheet5.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2:12" s="1" customFormat="1" ht="12" customHeight="1">
      <c r="B8" s="21"/>
      <c r="D8" s="143" t="s">
        <v>141</v>
      </c>
      <c r="L8" s="21"/>
    </row>
    <row r="9" spans="1:31" s="2" customFormat="1" ht="16.5" customHeight="1">
      <c r="A9" s="39"/>
      <c r="B9" s="45"/>
      <c r="C9" s="39"/>
      <c r="D9" s="39"/>
      <c r="E9" s="144" t="s">
        <v>919</v>
      </c>
      <c r="F9" s="39"/>
      <c r="G9" s="39"/>
      <c r="H9" s="39"/>
      <c r="I9" s="39"/>
      <c r="J9" s="39"/>
      <c r="K9" s="39"/>
      <c r="L9" s="145"/>
      <c r="S9" s="39"/>
      <c r="T9" s="39"/>
      <c r="U9" s="39"/>
      <c r="V9" s="39"/>
      <c r="W9" s="39"/>
      <c r="X9" s="39"/>
      <c r="Y9" s="39"/>
      <c r="Z9" s="39"/>
      <c r="AA9" s="39"/>
      <c r="AB9" s="39"/>
      <c r="AC9" s="39"/>
      <c r="AD9" s="39"/>
      <c r="AE9" s="39"/>
    </row>
    <row r="10" spans="1:31" s="2" customFormat="1" ht="12" customHeight="1">
      <c r="A10" s="39"/>
      <c r="B10" s="45"/>
      <c r="C10" s="39"/>
      <c r="D10" s="143" t="s">
        <v>1070</v>
      </c>
      <c r="E10" s="39"/>
      <c r="F10" s="39"/>
      <c r="G10" s="39"/>
      <c r="H10" s="39"/>
      <c r="I10" s="39"/>
      <c r="J10" s="39"/>
      <c r="K10" s="39"/>
      <c r="L10" s="145"/>
      <c r="S10" s="39"/>
      <c r="T10" s="39"/>
      <c r="U10" s="39"/>
      <c r="V10" s="39"/>
      <c r="W10" s="39"/>
      <c r="X10" s="39"/>
      <c r="Y10" s="39"/>
      <c r="Z10" s="39"/>
      <c r="AA10" s="39"/>
      <c r="AB10" s="39"/>
      <c r="AC10" s="39"/>
      <c r="AD10" s="39"/>
      <c r="AE10" s="39"/>
    </row>
    <row r="11" spans="1:31" s="2" customFormat="1" ht="16.5" customHeight="1">
      <c r="A11" s="39"/>
      <c r="B11" s="45"/>
      <c r="C11" s="39"/>
      <c r="D11" s="39"/>
      <c r="E11" s="146" t="s">
        <v>1071</v>
      </c>
      <c r="F11" s="39"/>
      <c r="G11" s="39"/>
      <c r="H11" s="39"/>
      <c r="I11" s="39"/>
      <c r="J11" s="39"/>
      <c r="K11" s="39"/>
      <c r="L11" s="145"/>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145"/>
      <c r="S12" s="39"/>
      <c r="T12" s="39"/>
      <c r="U12" s="39"/>
      <c r="V12" s="39"/>
      <c r="W12" s="39"/>
      <c r="X12" s="39"/>
      <c r="Y12" s="39"/>
      <c r="Z12" s="39"/>
      <c r="AA12" s="39"/>
      <c r="AB12" s="39"/>
      <c r="AC12" s="39"/>
      <c r="AD12" s="39"/>
      <c r="AE12" s="39"/>
    </row>
    <row r="13" spans="1:31" s="2" customFormat="1" ht="12" customHeight="1">
      <c r="A13" s="39"/>
      <c r="B13" s="45"/>
      <c r="C13" s="39"/>
      <c r="D13" s="143" t="s">
        <v>18</v>
      </c>
      <c r="E13" s="39"/>
      <c r="F13" s="134" t="s">
        <v>19</v>
      </c>
      <c r="G13" s="39"/>
      <c r="H13" s="39"/>
      <c r="I13" s="143" t="s">
        <v>20</v>
      </c>
      <c r="J13" s="134" t="s">
        <v>19</v>
      </c>
      <c r="K13" s="39"/>
      <c r="L13" s="145"/>
      <c r="S13" s="39"/>
      <c r="T13" s="39"/>
      <c r="U13" s="39"/>
      <c r="V13" s="39"/>
      <c r="W13" s="39"/>
      <c r="X13" s="39"/>
      <c r="Y13" s="39"/>
      <c r="Z13" s="39"/>
      <c r="AA13" s="39"/>
      <c r="AB13" s="39"/>
      <c r="AC13" s="39"/>
      <c r="AD13" s="39"/>
      <c r="AE13" s="39"/>
    </row>
    <row r="14" spans="1:31" s="2" customFormat="1" ht="12" customHeight="1">
      <c r="A14" s="39"/>
      <c r="B14" s="45"/>
      <c r="C14" s="39"/>
      <c r="D14" s="143" t="s">
        <v>21</v>
      </c>
      <c r="E14" s="39"/>
      <c r="F14" s="134" t="s">
        <v>22</v>
      </c>
      <c r="G14" s="39"/>
      <c r="H14" s="39"/>
      <c r="I14" s="143" t="s">
        <v>23</v>
      </c>
      <c r="J14" s="147" t="str">
        <f>'Rekapitulace stavby'!AN8</f>
        <v>1. 2. 2023</v>
      </c>
      <c r="K14" s="39"/>
      <c r="L14" s="145"/>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145"/>
      <c r="S15" s="39"/>
      <c r="T15" s="39"/>
      <c r="U15" s="39"/>
      <c r="V15" s="39"/>
      <c r="W15" s="39"/>
      <c r="X15" s="39"/>
      <c r="Y15" s="39"/>
      <c r="Z15" s="39"/>
      <c r="AA15" s="39"/>
      <c r="AB15" s="39"/>
      <c r="AC15" s="39"/>
      <c r="AD15" s="39"/>
      <c r="AE15" s="39"/>
    </row>
    <row r="16" spans="1:31" s="2" customFormat="1" ht="12" customHeight="1">
      <c r="A16" s="39"/>
      <c r="B16" s="45"/>
      <c r="C16" s="39"/>
      <c r="D16" s="143" t="s">
        <v>25</v>
      </c>
      <c r="E16" s="39"/>
      <c r="F16" s="39"/>
      <c r="G16" s="39"/>
      <c r="H16" s="39"/>
      <c r="I16" s="143" t="s">
        <v>26</v>
      </c>
      <c r="J16" s="134" t="s">
        <v>27</v>
      </c>
      <c r="K16" s="39"/>
      <c r="L16" s="145"/>
      <c r="S16" s="39"/>
      <c r="T16" s="39"/>
      <c r="U16" s="39"/>
      <c r="V16" s="39"/>
      <c r="W16" s="39"/>
      <c r="X16" s="39"/>
      <c r="Y16" s="39"/>
      <c r="Z16" s="39"/>
      <c r="AA16" s="39"/>
      <c r="AB16" s="39"/>
      <c r="AC16" s="39"/>
      <c r="AD16" s="39"/>
      <c r="AE16" s="39"/>
    </row>
    <row r="17" spans="1:31" s="2" customFormat="1" ht="18" customHeight="1">
      <c r="A17" s="39"/>
      <c r="B17" s="45"/>
      <c r="C17" s="39"/>
      <c r="D17" s="39"/>
      <c r="E17" s="134" t="s">
        <v>28</v>
      </c>
      <c r="F17" s="39"/>
      <c r="G17" s="39"/>
      <c r="H17" s="39"/>
      <c r="I17" s="143" t="s">
        <v>29</v>
      </c>
      <c r="J17" s="134" t="s">
        <v>19</v>
      </c>
      <c r="K17" s="39"/>
      <c r="L17" s="145"/>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145"/>
      <c r="S18" s="39"/>
      <c r="T18" s="39"/>
      <c r="U18" s="39"/>
      <c r="V18" s="39"/>
      <c r="W18" s="39"/>
      <c r="X18" s="39"/>
      <c r="Y18" s="39"/>
      <c r="Z18" s="39"/>
      <c r="AA18" s="39"/>
      <c r="AB18" s="39"/>
      <c r="AC18" s="39"/>
      <c r="AD18" s="39"/>
      <c r="AE18" s="39"/>
    </row>
    <row r="19" spans="1:31" s="2" customFormat="1" ht="12" customHeight="1">
      <c r="A19" s="39"/>
      <c r="B19" s="45"/>
      <c r="C19" s="39"/>
      <c r="D19" s="143" t="s">
        <v>30</v>
      </c>
      <c r="E19" s="39"/>
      <c r="F19" s="39"/>
      <c r="G19" s="39"/>
      <c r="H19" s="39"/>
      <c r="I19" s="143" t="s">
        <v>26</v>
      </c>
      <c r="J19" s="34" t="str">
        <f>'Rekapitulace stavby'!AN13</f>
        <v>Vyplň údaj</v>
      </c>
      <c r="K19" s="39"/>
      <c r="L19" s="145"/>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34"/>
      <c r="G20" s="134"/>
      <c r="H20" s="134"/>
      <c r="I20" s="143" t="s">
        <v>29</v>
      </c>
      <c r="J20" s="34" t="str">
        <f>'Rekapitulace stavby'!AN14</f>
        <v>Vyplň údaj</v>
      </c>
      <c r="K20" s="39"/>
      <c r="L20" s="145"/>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145"/>
      <c r="S21" s="39"/>
      <c r="T21" s="39"/>
      <c r="U21" s="39"/>
      <c r="V21" s="39"/>
      <c r="W21" s="39"/>
      <c r="X21" s="39"/>
      <c r="Y21" s="39"/>
      <c r="Z21" s="39"/>
      <c r="AA21" s="39"/>
      <c r="AB21" s="39"/>
      <c r="AC21" s="39"/>
      <c r="AD21" s="39"/>
      <c r="AE21" s="39"/>
    </row>
    <row r="22" spans="1:31" s="2" customFormat="1" ht="12" customHeight="1">
      <c r="A22" s="39"/>
      <c r="B22" s="45"/>
      <c r="C22" s="39"/>
      <c r="D22" s="143" t="s">
        <v>32</v>
      </c>
      <c r="E22" s="39"/>
      <c r="F22" s="39"/>
      <c r="G22" s="39"/>
      <c r="H22" s="39"/>
      <c r="I22" s="143" t="s">
        <v>26</v>
      </c>
      <c r="J22" s="134" t="s">
        <v>33</v>
      </c>
      <c r="K22" s="39"/>
      <c r="L22" s="145"/>
      <c r="S22" s="39"/>
      <c r="T22" s="39"/>
      <c r="U22" s="39"/>
      <c r="V22" s="39"/>
      <c r="W22" s="39"/>
      <c r="X22" s="39"/>
      <c r="Y22" s="39"/>
      <c r="Z22" s="39"/>
      <c r="AA22" s="39"/>
      <c r="AB22" s="39"/>
      <c r="AC22" s="39"/>
      <c r="AD22" s="39"/>
      <c r="AE22" s="39"/>
    </row>
    <row r="23" spans="1:31" s="2" customFormat="1" ht="18" customHeight="1">
      <c r="A23" s="39"/>
      <c r="B23" s="45"/>
      <c r="C23" s="39"/>
      <c r="D23" s="39"/>
      <c r="E23" s="134" t="s">
        <v>34</v>
      </c>
      <c r="F23" s="39"/>
      <c r="G23" s="39"/>
      <c r="H23" s="39"/>
      <c r="I23" s="143" t="s">
        <v>29</v>
      </c>
      <c r="J23" s="134" t="s">
        <v>19</v>
      </c>
      <c r="K23" s="39"/>
      <c r="L23" s="145"/>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145"/>
      <c r="S24" s="39"/>
      <c r="T24" s="39"/>
      <c r="U24" s="39"/>
      <c r="V24" s="39"/>
      <c r="W24" s="39"/>
      <c r="X24" s="39"/>
      <c r="Y24" s="39"/>
      <c r="Z24" s="39"/>
      <c r="AA24" s="39"/>
      <c r="AB24" s="39"/>
      <c r="AC24" s="39"/>
      <c r="AD24" s="39"/>
      <c r="AE24" s="39"/>
    </row>
    <row r="25" spans="1:31" s="2" customFormat="1" ht="12" customHeight="1">
      <c r="A25" s="39"/>
      <c r="B25" s="45"/>
      <c r="C25" s="39"/>
      <c r="D25" s="143" t="s">
        <v>36</v>
      </c>
      <c r="E25" s="39"/>
      <c r="F25" s="39"/>
      <c r="G25" s="39"/>
      <c r="H25" s="39"/>
      <c r="I25" s="143" t="s">
        <v>26</v>
      </c>
      <c r="J25" s="134" t="s">
        <v>33</v>
      </c>
      <c r="K25" s="39"/>
      <c r="L25" s="145"/>
      <c r="S25" s="39"/>
      <c r="T25" s="39"/>
      <c r="U25" s="39"/>
      <c r="V25" s="39"/>
      <c r="W25" s="39"/>
      <c r="X25" s="39"/>
      <c r="Y25" s="39"/>
      <c r="Z25" s="39"/>
      <c r="AA25" s="39"/>
      <c r="AB25" s="39"/>
      <c r="AC25" s="39"/>
      <c r="AD25" s="39"/>
      <c r="AE25" s="39"/>
    </row>
    <row r="26" spans="1:31" s="2" customFormat="1" ht="18" customHeight="1">
      <c r="A26" s="39"/>
      <c r="B26" s="45"/>
      <c r="C26" s="39"/>
      <c r="D26" s="39"/>
      <c r="E26" s="134" t="s">
        <v>34</v>
      </c>
      <c r="F26" s="39"/>
      <c r="G26" s="39"/>
      <c r="H26" s="39"/>
      <c r="I26" s="143" t="s">
        <v>29</v>
      </c>
      <c r="J26" s="134" t="s">
        <v>19</v>
      </c>
      <c r="K26" s="39"/>
      <c r="L26" s="145"/>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145"/>
      <c r="S27" s="39"/>
      <c r="T27" s="39"/>
      <c r="U27" s="39"/>
      <c r="V27" s="39"/>
      <c r="W27" s="39"/>
      <c r="X27" s="39"/>
      <c r="Y27" s="39"/>
      <c r="Z27" s="39"/>
      <c r="AA27" s="39"/>
      <c r="AB27" s="39"/>
      <c r="AC27" s="39"/>
      <c r="AD27" s="39"/>
      <c r="AE27" s="39"/>
    </row>
    <row r="28" spans="1:31" s="2" customFormat="1" ht="12" customHeight="1">
      <c r="A28" s="39"/>
      <c r="B28" s="45"/>
      <c r="C28" s="39"/>
      <c r="D28" s="143" t="s">
        <v>37</v>
      </c>
      <c r="E28" s="39"/>
      <c r="F28" s="39"/>
      <c r="G28" s="39"/>
      <c r="H28" s="39"/>
      <c r="I28" s="39"/>
      <c r="J28" s="39"/>
      <c r="K28" s="39"/>
      <c r="L28" s="145"/>
      <c r="S28" s="39"/>
      <c r="T28" s="39"/>
      <c r="U28" s="39"/>
      <c r="V28" s="39"/>
      <c r="W28" s="39"/>
      <c r="X28" s="39"/>
      <c r="Y28" s="39"/>
      <c r="Z28" s="39"/>
      <c r="AA28" s="39"/>
      <c r="AB28" s="39"/>
      <c r="AC28" s="39"/>
      <c r="AD28" s="39"/>
      <c r="AE28" s="39"/>
    </row>
    <row r="29" spans="1:31" s="8" customFormat="1" ht="16.5" customHeight="1">
      <c r="A29" s="148"/>
      <c r="B29" s="149"/>
      <c r="C29" s="148"/>
      <c r="D29" s="148"/>
      <c r="E29" s="150" t="s">
        <v>19</v>
      </c>
      <c r="F29" s="150"/>
      <c r="G29" s="150"/>
      <c r="H29" s="150"/>
      <c r="I29" s="148"/>
      <c r="J29" s="148"/>
      <c r="K29" s="148"/>
      <c r="L29" s="151"/>
      <c r="S29" s="148"/>
      <c r="T29" s="148"/>
      <c r="U29" s="148"/>
      <c r="V29" s="148"/>
      <c r="W29" s="148"/>
      <c r="X29" s="148"/>
      <c r="Y29" s="148"/>
      <c r="Z29" s="148"/>
      <c r="AA29" s="148"/>
      <c r="AB29" s="148"/>
      <c r="AC29" s="148"/>
      <c r="AD29" s="148"/>
      <c r="AE29" s="148"/>
    </row>
    <row r="30" spans="1:31" s="2" customFormat="1" ht="6.95" customHeight="1">
      <c r="A30" s="39"/>
      <c r="B30" s="45"/>
      <c r="C30" s="39"/>
      <c r="D30" s="39"/>
      <c r="E30" s="39"/>
      <c r="F30" s="39"/>
      <c r="G30" s="39"/>
      <c r="H30" s="39"/>
      <c r="I30" s="39"/>
      <c r="J30" s="39"/>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25.4" customHeight="1">
      <c r="A32" s="39"/>
      <c r="B32" s="45"/>
      <c r="C32" s="39"/>
      <c r="D32" s="153" t="s">
        <v>39</v>
      </c>
      <c r="E32" s="39"/>
      <c r="F32" s="39"/>
      <c r="G32" s="39"/>
      <c r="H32" s="39"/>
      <c r="I32" s="39"/>
      <c r="J32" s="154">
        <f>ROUND(J90,2)</f>
        <v>0</v>
      </c>
      <c r="K32" s="39"/>
      <c r="L32" s="145"/>
      <c r="S32" s="39"/>
      <c r="T32" s="39"/>
      <c r="U32" s="39"/>
      <c r="V32" s="39"/>
      <c r="W32" s="39"/>
      <c r="X32" s="39"/>
      <c r="Y32" s="39"/>
      <c r="Z32" s="39"/>
      <c r="AA32" s="39"/>
      <c r="AB32" s="39"/>
      <c r="AC32" s="39"/>
      <c r="AD32" s="39"/>
      <c r="AE32" s="39"/>
    </row>
    <row r="33" spans="1:31" s="2" customFormat="1" ht="6.95" customHeight="1">
      <c r="A33" s="39"/>
      <c r="B33" s="45"/>
      <c r="C33" s="39"/>
      <c r="D33" s="152"/>
      <c r="E33" s="152"/>
      <c r="F33" s="152"/>
      <c r="G33" s="152"/>
      <c r="H33" s="152"/>
      <c r="I33" s="152"/>
      <c r="J33" s="152"/>
      <c r="K33" s="152"/>
      <c r="L33" s="145"/>
      <c r="S33" s="39"/>
      <c r="T33" s="39"/>
      <c r="U33" s="39"/>
      <c r="V33" s="39"/>
      <c r="W33" s="39"/>
      <c r="X33" s="39"/>
      <c r="Y33" s="39"/>
      <c r="Z33" s="39"/>
      <c r="AA33" s="39"/>
      <c r="AB33" s="39"/>
      <c r="AC33" s="39"/>
      <c r="AD33" s="39"/>
      <c r="AE33" s="39"/>
    </row>
    <row r="34" spans="1:31" s="2" customFormat="1" ht="14.4" customHeight="1">
      <c r="A34" s="39"/>
      <c r="B34" s="45"/>
      <c r="C34" s="39"/>
      <c r="D34" s="39"/>
      <c r="E34" s="39"/>
      <c r="F34" s="155" t="s">
        <v>41</v>
      </c>
      <c r="G34" s="39"/>
      <c r="H34" s="39"/>
      <c r="I34" s="155" t="s">
        <v>40</v>
      </c>
      <c r="J34" s="155" t="s">
        <v>42</v>
      </c>
      <c r="K34" s="39"/>
      <c r="L34" s="145"/>
      <c r="S34" s="39"/>
      <c r="T34" s="39"/>
      <c r="U34" s="39"/>
      <c r="V34" s="39"/>
      <c r="W34" s="39"/>
      <c r="X34" s="39"/>
      <c r="Y34" s="39"/>
      <c r="Z34" s="39"/>
      <c r="AA34" s="39"/>
      <c r="AB34" s="39"/>
      <c r="AC34" s="39"/>
      <c r="AD34" s="39"/>
      <c r="AE34" s="39"/>
    </row>
    <row r="35" spans="1:31" s="2" customFormat="1" ht="14.4" customHeight="1">
      <c r="A35" s="39"/>
      <c r="B35" s="45"/>
      <c r="C35" s="39"/>
      <c r="D35" s="156" t="s">
        <v>43</v>
      </c>
      <c r="E35" s="143" t="s">
        <v>44</v>
      </c>
      <c r="F35" s="157">
        <f>ROUND((SUM(BE90:BE154)),2)</f>
        <v>0</v>
      </c>
      <c r="G35" s="39"/>
      <c r="H35" s="39"/>
      <c r="I35" s="158">
        <v>0.21</v>
      </c>
      <c r="J35" s="157">
        <f>ROUND(((SUM(BE90:BE154))*I35),2)</f>
        <v>0</v>
      </c>
      <c r="K35" s="39"/>
      <c r="L35" s="145"/>
      <c r="S35" s="39"/>
      <c r="T35" s="39"/>
      <c r="U35" s="39"/>
      <c r="V35" s="39"/>
      <c r="W35" s="39"/>
      <c r="X35" s="39"/>
      <c r="Y35" s="39"/>
      <c r="Z35" s="39"/>
      <c r="AA35" s="39"/>
      <c r="AB35" s="39"/>
      <c r="AC35" s="39"/>
      <c r="AD35" s="39"/>
      <c r="AE35" s="39"/>
    </row>
    <row r="36" spans="1:31" s="2" customFormat="1" ht="14.4" customHeight="1">
      <c r="A36" s="39"/>
      <c r="B36" s="45"/>
      <c r="C36" s="39"/>
      <c r="D36" s="39"/>
      <c r="E36" s="143" t="s">
        <v>45</v>
      </c>
      <c r="F36" s="157">
        <f>ROUND((SUM(BF90:BF154)),2)</f>
        <v>0</v>
      </c>
      <c r="G36" s="39"/>
      <c r="H36" s="39"/>
      <c r="I36" s="158">
        <v>0.15</v>
      </c>
      <c r="J36" s="157">
        <f>ROUND(((SUM(BF90:BF154))*I36),2)</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46</v>
      </c>
      <c r="F37" s="157">
        <f>ROUND((SUM(BG90:BG154)),2)</f>
        <v>0</v>
      </c>
      <c r="G37" s="39"/>
      <c r="H37" s="39"/>
      <c r="I37" s="158">
        <v>0.21</v>
      </c>
      <c r="J37" s="157">
        <f>0</f>
        <v>0</v>
      </c>
      <c r="K37" s="39"/>
      <c r="L37" s="145"/>
      <c r="S37" s="39"/>
      <c r="T37" s="39"/>
      <c r="U37" s="39"/>
      <c r="V37" s="39"/>
      <c r="W37" s="39"/>
      <c r="X37" s="39"/>
      <c r="Y37" s="39"/>
      <c r="Z37" s="39"/>
      <c r="AA37" s="39"/>
      <c r="AB37" s="39"/>
      <c r="AC37" s="39"/>
      <c r="AD37" s="39"/>
      <c r="AE37" s="39"/>
    </row>
    <row r="38" spans="1:31" s="2" customFormat="1" ht="14.4" customHeight="1" hidden="1">
      <c r="A38" s="39"/>
      <c r="B38" s="45"/>
      <c r="C38" s="39"/>
      <c r="D38" s="39"/>
      <c r="E38" s="143" t="s">
        <v>47</v>
      </c>
      <c r="F38" s="157">
        <f>ROUND((SUM(BH90:BH154)),2)</f>
        <v>0</v>
      </c>
      <c r="G38" s="39"/>
      <c r="H38" s="39"/>
      <c r="I38" s="158">
        <v>0.15</v>
      </c>
      <c r="J38" s="157">
        <f>0</f>
        <v>0</v>
      </c>
      <c r="K38" s="39"/>
      <c r="L38" s="145"/>
      <c r="S38" s="39"/>
      <c r="T38" s="39"/>
      <c r="U38" s="39"/>
      <c r="V38" s="39"/>
      <c r="W38" s="39"/>
      <c r="X38" s="39"/>
      <c r="Y38" s="39"/>
      <c r="Z38" s="39"/>
      <c r="AA38" s="39"/>
      <c r="AB38" s="39"/>
      <c r="AC38" s="39"/>
      <c r="AD38" s="39"/>
      <c r="AE38" s="39"/>
    </row>
    <row r="39" spans="1:31" s="2" customFormat="1" ht="14.4" customHeight="1" hidden="1">
      <c r="A39" s="39"/>
      <c r="B39" s="45"/>
      <c r="C39" s="39"/>
      <c r="D39" s="39"/>
      <c r="E39" s="143" t="s">
        <v>48</v>
      </c>
      <c r="F39" s="157">
        <f>ROUND((SUM(BI90:BI154)),2)</f>
        <v>0</v>
      </c>
      <c r="G39" s="39"/>
      <c r="H39" s="39"/>
      <c r="I39" s="158">
        <v>0</v>
      </c>
      <c r="J39" s="157">
        <f>0</f>
        <v>0</v>
      </c>
      <c r="K39" s="39"/>
      <c r="L39" s="145"/>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145"/>
      <c r="S40" s="39"/>
      <c r="T40" s="39"/>
      <c r="U40" s="39"/>
      <c r="V40" s="39"/>
      <c r="W40" s="39"/>
      <c r="X40" s="39"/>
      <c r="Y40" s="39"/>
      <c r="Z40" s="39"/>
      <c r="AA40" s="39"/>
      <c r="AB40" s="39"/>
      <c r="AC40" s="39"/>
      <c r="AD40" s="39"/>
      <c r="AE40" s="39"/>
    </row>
    <row r="41" spans="1:31" s="2" customFormat="1" ht="25.4" customHeight="1">
      <c r="A41" s="39"/>
      <c r="B41" s="45"/>
      <c r="C41" s="159"/>
      <c r="D41" s="160" t="s">
        <v>49</v>
      </c>
      <c r="E41" s="161"/>
      <c r="F41" s="161"/>
      <c r="G41" s="162" t="s">
        <v>50</v>
      </c>
      <c r="H41" s="163" t="s">
        <v>51</v>
      </c>
      <c r="I41" s="161"/>
      <c r="J41" s="164">
        <f>SUM(J32:J39)</f>
        <v>0</v>
      </c>
      <c r="K41" s="165"/>
      <c r="L41" s="145"/>
      <c r="S41" s="39"/>
      <c r="T41" s="39"/>
      <c r="U41" s="39"/>
      <c r="V41" s="39"/>
      <c r="W41" s="39"/>
      <c r="X41" s="39"/>
      <c r="Y41" s="39"/>
      <c r="Z41" s="39"/>
      <c r="AA41" s="39"/>
      <c r="AB41" s="39"/>
      <c r="AC41" s="39"/>
      <c r="AD41" s="39"/>
      <c r="AE41" s="39"/>
    </row>
    <row r="42" spans="1:31" s="2" customFormat="1" ht="14.4" customHeight="1">
      <c r="A42" s="39"/>
      <c r="B42" s="166"/>
      <c r="C42" s="167"/>
      <c r="D42" s="167"/>
      <c r="E42" s="167"/>
      <c r="F42" s="167"/>
      <c r="G42" s="167"/>
      <c r="H42" s="167"/>
      <c r="I42" s="167"/>
      <c r="J42" s="167"/>
      <c r="K42" s="167"/>
      <c r="L42" s="145"/>
      <c r="S42" s="39"/>
      <c r="T42" s="39"/>
      <c r="U42" s="39"/>
      <c r="V42" s="39"/>
      <c r="W42" s="39"/>
      <c r="X42" s="39"/>
      <c r="Y42" s="39"/>
      <c r="Z42" s="39"/>
      <c r="AA42" s="39"/>
      <c r="AB42" s="39"/>
      <c r="AC42" s="39"/>
      <c r="AD42" s="39"/>
      <c r="AE42" s="39"/>
    </row>
    <row r="46" spans="1:31" s="2" customFormat="1" ht="6.95" customHeight="1">
      <c r="A46" s="39"/>
      <c r="B46" s="168"/>
      <c r="C46" s="169"/>
      <c r="D46" s="169"/>
      <c r="E46" s="169"/>
      <c r="F46" s="169"/>
      <c r="G46" s="169"/>
      <c r="H46" s="169"/>
      <c r="I46" s="169"/>
      <c r="J46" s="169"/>
      <c r="K46" s="169"/>
      <c r="L46" s="145"/>
      <c r="S46" s="39"/>
      <c r="T46" s="39"/>
      <c r="U46" s="39"/>
      <c r="V46" s="39"/>
      <c r="W46" s="39"/>
      <c r="X46" s="39"/>
      <c r="Y46" s="39"/>
      <c r="Z46" s="39"/>
      <c r="AA46" s="39"/>
      <c r="AB46" s="39"/>
      <c r="AC46" s="39"/>
      <c r="AD46" s="39"/>
      <c r="AE46" s="39"/>
    </row>
    <row r="47" spans="1:31" s="2" customFormat="1" ht="24.95" customHeight="1">
      <c r="A47" s="39"/>
      <c r="B47" s="40"/>
      <c r="C47" s="24" t="s">
        <v>143</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170" t="str">
        <f>E7</f>
        <v>Kylešovice - sběrný dvůr</v>
      </c>
      <c r="F50" s="33"/>
      <c r="G50" s="33"/>
      <c r="H50" s="33"/>
      <c r="I50" s="41"/>
      <c r="J50" s="41"/>
      <c r="K50" s="41"/>
      <c r="L50" s="145"/>
      <c r="S50" s="39"/>
      <c r="T50" s="39"/>
      <c r="U50" s="39"/>
      <c r="V50" s="39"/>
      <c r="W50" s="39"/>
      <c r="X50" s="39"/>
      <c r="Y50" s="39"/>
      <c r="Z50" s="39"/>
      <c r="AA50" s="39"/>
      <c r="AB50" s="39"/>
      <c r="AC50" s="39"/>
      <c r="AD50" s="39"/>
      <c r="AE50" s="39"/>
    </row>
    <row r="51" spans="2:12" s="1" customFormat="1" ht="12" customHeight="1">
      <c r="B51" s="22"/>
      <c r="C51" s="33" t="s">
        <v>141</v>
      </c>
      <c r="D51" s="23"/>
      <c r="E51" s="23"/>
      <c r="F51" s="23"/>
      <c r="G51" s="23"/>
      <c r="H51" s="23"/>
      <c r="I51" s="23"/>
      <c r="J51" s="23"/>
      <c r="K51" s="23"/>
      <c r="L51" s="21"/>
    </row>
    <row r="52" spans="1:31" s="2" customFormat="1" ht="16.5" customHeight="1">
      <c r="A52" s="39"/>
      <c r="B52" s="40"/>
      <c r="C52" s="41"/>
      <c r="D52" s="41"/>
      <c r="E52" s="170" t="s">
        <v>919</v>
      </c>
      <c r="F52" s="41"/>
      <c r="G52" s="41"/>
      <c r="H52" s="41"/>
      <c r="I52" s="41"/>
      <c r="J52" s="41"/>
      <c r="K52" s="41"/>
      <c r="L52" s="145"/>
      <c r="S52" s="39"/>
      <c r="T52" s="39"/>
      <c r="U52" s="39"/>
      <c r="V52" s="39"/>
      <c r="W52" s="39"/>
      <c r="X52" s="39"/>
      <c r="Y52" s="39"/>
      <c r="Z52" s="39"/>
      <c r="AA52" s="39"/>
      <c r="AB52" s="39"/>
      <c r="AC52" s="39"/>
      <c r="AD52" s="39"/>
      <c r="AE52" s="39"/>
    </row>
    <row r="53" spans="1:31" s="2" customFormat="1" ht="12" customHeight="1">
      <c r="A53" s="39"/>
      <c r="B53" s="40"/>
      <c r="C53" s="33" t="s">
        <v>1070</v>
      </c>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16.5" customHeight="1">
      <c r="A54" s="39"/>
      <c r="B54" s="40"/>
      <c r="C54" s="41"/>
      <c r="D54" s="41"/>
      <c r="E54" s="70" t="str">
        <f>E11</f>
        <v>IO 03 El - Elektrovýzbroj vrtu</v>
      </c>
      <c r="F54" s="41"/>
      <c r="G54" s="41"/>
      <c r="H54" s="41"/>
      <c r="I54" s="41"/>
      <c r="J54" s="41"/>
      <c r="K54" s="41"/>
      <c r="L54" s="145"/>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145"/>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Kylešovice</v>
      </c>
      <c r="G56" s="41"/>
      <c r="H56" s="41"/>
      <c r="I56" s="33" t="s">
        <v>23</v>
      </c>
      <c r="J56" s="73" t="str">
        <f>IF(J14="","",J14)</f>
        <v>1. 2. 2023</v>
      </c>
      <c r="K56" s="41"/>
      <c r="L56" s="145"/>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145"/>
      <c r="S57" s="39"/>
      <c r="T57" s="39"/>
      <c r="U57" s="39"/>
      <c r="V57" s="39"/>
      <c r="W57" s="39"/>
      <c r="X57" s="39"/>
      <c r="Y57" s="39"/>
      <c r="Z57" s="39"/>
      <c r="AA57" s="39"/>
      <c r="AB57" s="39"/>
      <c r="AC57" s="39"/>
      <c r="AD57" s="39"/>
      <c r="AE57" s="39"/>
    </row>
    <row r="58" spans="1:31" s="2" customFormat="1" ht="25.65" customHeight="1">
      <c r="A58" s="39"/>
      <c r="B58" s="40"/>
      <c r="C58" s="33" t="s">
        <v>25</v>
      </c>
      <c r="D58" s="41"/>
      <c r="E58" s="41"/>
      <c r="F58" s="28" t="str">
        <f>E17</f>
        <v>statutární město Opava, Horní náměstí 69, Opava</v>
      </c>
      <c r="G58" s="41"/>
      <c r="H58" s="41"/>
      <c r="I58" s="33" t="s">
        <v>32</v>
      </c>
      <c r="J58" s="37" t="str">
        <f>E23</f>
        <v>Agroprojekt Jihlava, spol. s.r.o.</v>
      </c>
      <c r="K58" s="41"/>
      <c r="L58" s="145"/>
      <c r="S58" s="39"/>
      <c r="T58" s="39"/>
      <c r="U58" s="39"/>
      <c r="V58" s="39"/>
      <c r="W58" s="39"/>
      <c r="X58" s="39"/>
      <c r="Y58" s="39"/>
      <c r="Z58" s="39"/>
      <c r="AA58" s="39"/>
      <c r="AB58" s="39"/>
      <c r="AC58" s="39"/>
      <c r="AD58" s="39"/>
      <c r="AE58" s="39"/>
    </row>
    <row r="59" spans="1:31" s="2" customFormat="1" ht="25.65" customHeight="1">
      <c r="A59" s="39"/>
      <c r="B59" s="40"/>
      <c r="C59" s="33" t="s">
        <v>30</v>
      </c>
      <c r="D59" s="41"/>
      <c r="E59" s="41"/>
      <c r="F59" s="28" t="str">
        <f>IF(E20="","",E20)</f>
        <v>Vyplň údaj</v>
      </c>
      <c r="G59" s="41"/>
      <c r="H59" s="41"/>
      <c r="I59" s="33" t="s">
        <v>36</v>
      </c>
      <c r="J59" s="37" t="str">
        <f>E26</f>
        <v>Agroprojekt Jihlava, spol. s.r.o.</v>
      </c>
      <c r="K59" s="41"/>
      <c r="L59" s="145"/>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145"/>
      <c r="S60" s="39"/>
      <c r="T60" s="39"/>
      <c r="U60" s="39"/>
      <c r="V60" s="39"/>
      <c r="W60" s="39"/>
      <c r="X60" s="39"/>
      <c r="Y60" s="39"/>
      <c r="Z60" s="39"/>
      <c r="AA60" s="39"/>
      <c r="AB60" s="39"/>
      <c r="AC60" s="39"/>
      <c r="AD60" s="39"/>
      <c r="AE60" s="39"/>
    </row>
    <row r="61" spans="1:31" s="2" customFormat="1" ht="29.25" customHeight="1">
      <c r="A61" s="39"/>
      <c r="B61" s="40"/>
      <c r="C61" s="171" t="s">
        <v>144</v>
      </c>
      <c r="D61" s="172"/>
      <c r="E61" s="172"/>
      <c r="F61" s="172"/>
      <c r="G61" s="172"/>
      <c r="H61" s="172"/>
      <c r="I61" s="172"/>
      <c r="J61" s="173" t="s">
        <v>145</v>
      </c>
      <c r="K61" s="172"/>
      <c r="L61" s="145"/>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145"/>
      <c r="S62" s="39"/>
      <c r="T62" s="39"/>
      <c r="U62" s="39"/>
      <c r="V62" s="39"/>
      <c r="W62" s="39"/>
      <c r="X62" s="39"/>
      <c r="Y62" s="39"/>
      <c r="Z62" s="39"/>
      <c r="AA62" s="39"/>
      <c r="AB62" s="39"/>
      <c r="AC62" s="39"/>
      <c r="AD62" s="39"/>
      <c r="AE62" s="39"/>
    </row>
    <row r="63" spans="1:47" s="2" customFormat="1" ht="22.8" customHeight="1">
      <c r="A63" s="39"/>
      <c r="B63" s="40"/>
      <c r="C63" s="174" t="s">
        <v>71</v>
      </c>
      <c r="D63" s="41"/>
      <c r="E63" s="41"/>
      <c r="F63" s="41"/>
      <c r="G63" s="41"/>
      <c r="H63" s="41"/>
      <c r="I63" s="41"/>
      <c r="J63" s="103">
        <f>J90</f>
        <v>0</v>
      </c>
      <c r="K63" s="41"/>
      <c r="L63" s="145"/>
      <c r="S63" s="39"/>
      <c r="T63" s="39"/>
      <c r="U63" s="39"/>
      <c r="V63" s="39"/>
      <c r="W63" s="39"/>
      <c r="X63" s="39"/>
      <c r="Y63" s="39"/>
      <c r="Z63" s="39"/>
      <c r="AA63" s="39"/>
      <c r="AB63" s="39"/>
      <c r="AC63" s="39"/>
      <c r="AD63" s="39"/>
      <c r="AE63" s="39"/>
      <c r="AU63" s="18" t="s">
        <v>146</v>
      </c>
    </row>
    <row r="64" spans="1:31" s="9" customFormat="1" ht="24.95" customHeight="1">
      <c r="A64" s="9"/>
      <c r="B64" s="175"/>
      <c r="C64" s="176"/>
      <c r="D64" s="177" t="s">
        <v>1072</v>
      </c>
      <c r="E64" s="178"/>
      <c r="F64" s="178"/>
      <c r="G64" s="178"/>
      <c r="H64" s="178"/>
      <c r="I64" s="178"/>
      <c r="J64" s="179">
        <f>J91</f>
        <v>0</v>
      </c>
      <c r="K64" s="176"/>
      <c r="L64" s="180"/>
      <c r="S64" s="9"/>
      <c r="T64" s="9"/>
      <c r="U64" s="9"/>
      <c r="V64" s="9"/>
      <c r="W64" s="9"/>
      <c r="X64" s="9"/>
      <c r="Y64" s="9"/>
      <c r="Z64" s="9"/>
      <c r="AA64" s="9"/>
      <c r="AB64" s="9"/>
      <c r="AC64" s="9"/>
      <c r="AD64" s="9"/>
      <c r="AE64" s="9"/>
    </row>
    <row r="65" spans="1:31" s="10" customFormat="1" ht="19.9" customHeight="1">
      <c r="A65" s="10"/>
      <c r="B65" s="181"/>
      <c r="C65" s="126"/>
      <c r="D65" s="182" t="s">
        <v>1073</v>
      </c>
      <c r="E65" s="183"/>
      <c r="F65" s="183"/>
      <c r="G65" s="183"/>
      <c r="H65" s="183"/>
      <c r="I65" s="183"/>
      <c r="J65" s="184">
        <f>J92</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1074</v>
      </c>
      <c r="E66" s="183"/>
      <c r="F66" s="183"/>
      <c r="G66" s="183"/>
      <c r="H66" s="183"/>
      <c r="I66" s="183"/>
      <c r="J66" s="184">
        <f>J123</f>
        <v>0</v>
      </c>
      <c r="K66" s="126"/>
      <c r="L66" s="185"/>
      <c r="S66" s="10"/>
      <c r="T66" s="10"/>
      <c r="U66" s="10"/>
      <c r="V66" s="10"/>
      <c r="W66" s="10"/>
      <c r="X66" s="10"/>
      <c r="Y66" s="10"/>
      <c r="Z66" s="10"/>
      <c r="AA66" s="10"/>
      <c r="AB66" s="10"/>
      <c r="AC66" s="10"/>
      <c r="AD66" s="10"/>
      <c r="AE66" s="10"/>
    </row>
    <row r="67" spans="1:31" s="10" customFormat="1" ht="14.85" customHeight="1">
      <c r="A67" s="10"/>
      <c r="B67" s="181"/>
      <c r="C67" s="126"/>
      <c r="D67" s="182" t="s">
        <v>1075</v>
      </c>
      <c r="E67" s="183"/>
      <c r="F67" s="183"/>
      <c r="G67" s="183"/>
      <c r="H67" s="183"/>
      <c r="I67" s="183"/>
      <c r="J67" s="184">
        <f>J146</f>
        <v>0</v>
      </c>
      <c r="K67" s="126"/>
      <c r="L67" s="185"/>
      <c r="S67" s="10"/>
      <c r="T67" s="10"/>
      <c r="U67" s="10"/>
      <c r="V67" s="10"/>
      <c r="W67" s="10"/>
      <c r="X67" s="10"/>
      <c r="Y67" s="10"/>
      <c r="Z67" s="10"/>
      <c r="AA67" s="10"/>
      <c r="AB67" s="10"/>
      <c r="AC67" s="10"/>
      <c r="AD67" s="10"/>
      <c r="AE67" s="10"/>
    </row>
    <row r="68" spans="1:31" s="10" customFormat="1" ht="14.85" customHeight="1">
      <c r="A68" s="10"/>
      <c r="B68" s="181"/>
      <c r="C68" s="126"/>
      <c r="D68" s="182" t="s">
        <v>1076</v>
      </c>
      <c r="E68" s="183"/>
      <c r="F68" s="183"/>
      <c r="G68" s="183"/>
      <c r="H68" s="183"/>
      <c r="I68" s="183"/>
      <c r="J68" s="184">
        <f>J147</f>
        <v>0</v>
      </c>
      <c r="K68" s="126"/>
      <c r="L68" s="185"/>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145"/>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145"/>
      <c r="S74" s="39"/>
      <c r="T74" s="39"/>
      <c r="U74" s="39"/>
      <c r="V74" s="39"/>
      <c r="W74" s="39"/>
      <c r="X74" s="39"/>
      <c r="Y74" s="39"/>
      <c r="Z74" s="39"/>
      <c r="AA74" s="39"/>
      <c r="AB74" s="39"/>
      <c r="AC74" s="39"/>
      <c r="AD74" s="39"/>
      <c r="AE74" s="39"/>
    </row>
    <row r="75" spans="1:31" s="2" customFormat="1" ht="24.95" customHeight="1">
      <c r="A75" s="39"/>
      <c r="B75" s="40"/>
      <c r="C75" s="24" t="s">
        <v>160</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6.5" customHeight="1">
      <c r="A78" s="39"/>
      <c r="B78" s="40"/>
      <c r="C78" s="41"/>
      <c r="D78" s="41"/>
      <c r="E78" s="170" t="str">
        <f>E7</f>
        <v>Kylešovice - sběrný dvůr</v>
      </c>
      <c r="F78" s="33"/>
      <c r="G78" s="33"/>
      <c r="H78" s="33"/>
      <c r="I78" s="41"/>
      <c r="J78" s="41"/>
      <c r="K78" s="41"/>
      <c r="L78" s="145"/>
      <c r="S78" s="39"/>
      <c r="T78" s="39"/>
      <c r="U78" s="39"/>
      <c r="V78" s="39"/>
      <c r="W78" s="39"/>
      <c r="X78" s="39"/>
      <c r="Y78" s="39"/>
      <c r="Z78" s="39"/>
      <c r="AA78" s="39"/>
      <c r="AB78" s="39"/>
      <c r="AC78" s="39"/>
      <c r="AD78" s="39"/>
      <c r="AE78" s="39"/>
    </row>
    <row r="79" spans="2:12" s="1" customFormat="1" ht="12" customHeight="1">
      <c r="B79" s="22"/>
      <c r="C79" s="33" t="s">
        <v>141</v>
      </c>
      <c r="D79" s="23"/>
      <c r="E79" s="23"/>
      <c r="F79" s="23"/>
      <c r="G79" s="23"/>
      <c r="H79" s="23"/>
      <c r="I79" s="23"/>
      <c r="J79" s="23"/>
      <c r="K79" s="23"/>
      <c r="L79" s="21"/>
    </row>
    <row r="80" spans="1:31" s="2" customFormat="1" ht="16.5" customHeight="1">
      <c r="A80" s="39"/>
      <c r="B80" s="40"/>
      <c r="C80" s="41"/>
      <c r="D80" s="41"/>
      <c r="E80" s="170" t="s">
        <v>919</v>
      </c>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1070</v>
      </c>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6.5" customHeight="1">
      <c r="A82" s="39"/>
      <c r="B82" s="40"/>
      <c r="C82" s="41"/>
      <c r="D82" s="41"/>
      <c r="E82" s="70" t="str">
        <f>E11</f>
        <v>IO 03 El - Elektrovýzbroj vrtu</v>
      </c>
      <c r="F82" s="41"/>
      <c r="G82" s="41"/>
      <c r="H82" s="41"/>
      <c r="I82" s="41"/>
      <c r="J82" s="41"/>
      <c r="K82" s="41"/>
      <c r="L82" s="14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Kylešovice</v>
      </c>
      <c r="G84" s="41"/>
      <c r="H84" s="41"/>
      <c r="I84" s="33" t="s">
        <v>23</v>
      </c>
      <c r="J84" s="73" t="str">
        <f>IF(J14="","",J14)</f>
        <v>1. 2. 2023</v>
      </c>
      <c r="K84" s="41"/>
      <c r="L84" s="14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2" customFormat="1" ht="25.65" customHeight="1">
      <c r="A86" s="39"/>
      <c r="B86" s="40"/>
      <c r="C86" s="33" t="s">
        <v>25</v>
      </c>
      <c r="D86" s="41"/>
      <c r="E86" s="41"/>
      <c r="F86" s="28" t="str">
        <f>E17</f>
        <v>statutární město Opava, Horní náměstí 69, Opava</v>
      </c>
      <c r="G86" s="41"/>
      <c r="H86" s="41"/>
      <c r="I86" s="33" t="s">
        <v>32</v>
      </c>
      <c r="J86" s="37" t="str">
        <f>E23</f>
        <v>Agroprojekt Jihlava, spol. s.r.o.</v>
      </c>
      <c r="K86" s="41"/>
      <c r="L86" s="145"/>
      <c r="S86" s="39"/>
      <c r="T86" s="39"/>
      <c r="U86" s="39"/>
      <c r="V86" s="39"/>
      <c r="W86" s="39"/>
      <c r="X86" s="39"/>
      <c r="Y86" s="39"/>
      <c r="Z86" s="39"/>
      <c r="AA86" s="39"/>
      <c r="AB86" s="39"/>
      <c r="AC86" s="39"/>
      <c r="AD86" s="39"/>
      <c r="AE86" s="39"/>
    </row>
    <row r="87" spans="1:31" s="2" customFormat="1" ht="25.65" customHeight="1">
      <c r="A87" s="39"/>
      <c r="B87" s="40"/>
      <c r="C87" s="33" t="s">
        <v>30</v>
      </c>
      <c r="D87" s="41"/>
      <c r="E87" s="41"/>
      <c r="F87" s="28" t="str">
        <f>IF(E20="","",E20)</f>
        <v>Vyplň údaj</v>
      </c>
      <c r="G87" s="41"/>
      <c r="H87" s="41"/>
      <c r="I87" s="33" t="s">
        <v>36</v>
      </c>
      <c r="J87" s="37" t="str">
        <f>E26</f>
        <v>Agroprojekt Jihlava, spol. s.r.o.</v>
      </c>
      <c r="K87" s="41"/>
      <c r="L87" s="14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11" customFormat="1" ht="29.25" customHeight="1">
      <c r="A89" s="186"/>
      <c r="B89" s="187"/>
      <c r="C89" s="188" t="s">
        <v>161</v>
      </c>
      <c r="D89" s="189" t="s">
        <v>58</v>
      </c>
      <c r="E89" s="189" t="s">
        <v>54</v>
      </c>
      <c r="F89" s="189" t="s">
        <v>55</v>
      </c>
      <c r="G89" s="189" t="s">
        <v>162</v>
      </c>
      <c r="H89" s="189" t="s">
        <v>163</v>
      </c>
      <c r="I89" s="189" t="s">
        <v>164</v>
      </c>
      <c r="J89" s="190" t="s">
        <v>145</v>
      </c>
      <c r="K89" s="191" t="s">
        <v>165</v>
      </c>
      <c r="L89" s="192"/>
      <c r="M89" s="93" t="s">
        <v>19</v>
      </c>
      <c r="N89" s="94" t="s">
        <v>43</v>
      </c>
      <c r="O89" s="94" t="s">
        <v>166</v>
      </c>
      <c r="P89" s="94" t="s">
        <v>167</v>
      </c>
      <c r="Q89" s="94" t="s">
        <v>168</v>
      </c>
      <c r="R89" s="94" t="s">
        <v>169</v>
      </c>
      <c r="S89" s="94" t="s">
        <v>170</v>
      </c>
      <c r="T89" s="95" t="s">
        <v>171</v>
      </c>
      <c r="U89" s="186"/>
      <c r="V89" s="186"/>
      <c r="W89" s="186"/>
      <c r="X89" s="186"/>
      <c r="Y89" s="186"/>
      <c r="Z89" s="186"/>
      <c r="AA89" s="186"/>
      <c r="AB89" s="186"/>
      <c r="AC89" s="186"/>
      <c r="AD89" s="186"/>
      <c r="AE89" s="186"/>
    </row>
    <row r="90" spans="1:63" s="2" customFormat="1" ht="22.8" customHeight="1">
      <c r="A90" s="39"/>
      <c r="B90" s="40"/>
      <c r="C90" s="100" t="s">
        <v>172</v>
      </c>
      <c r="D90" s="41"/>
      <c r="E90" s="41"/>
      <c r="F90" s="41"/>
      <c r="G90" s="41"/>
      <c r="H90" s="41"/>
      <c r="I90" s="41"/>
      <c r="J90" s="193">
        <f>BK90</f>
        <v>0</v>
      </c>
      <c r="K90" s="41"/>
      <c r="L90" s="45"/>
      <c r="M90" s="96"/>
      <c r="N90" s="194"/>
      <c r="O90" s="97"/>
      <c r="P90" s="195">
        <f>P91</f>
        <v>0</v>
      </c>
      <c r="Q90" s="97"/>
      <c r="R90" s="195">
        <f>R91</f>
        <v>4.213235000000001</v>
      </c>
      <c r="S90" s="97"/>
      <c r="T90" s="196">
        <f>T91</f>
        <v>0</v>
      </c>
      <c r="U90" s="39"/>
      <c r="V90" s="39"/>
      <c r="W90" s="39"/>
      <c r="X90" s="39"/>
      <c r="Y90" s="39"/>
      <c r="Z90" s="39"/>
      <c r="AA90" s="39"/>
      <c r="AB90" s="39"/>
      <c r="AC90" s="39"/>
      <c r="AD90" s="39"/>
      <c r="AE90" s="39"/>
      <c r="AT90" s="18" t="s">
        <v>72</v>
      </c>
      <c r="AU90" s="18" t="s">
        <v>146</v>
      </c>
      <c r="BK90" s="197">
        <f>BK91</f>
        <v>0</v>
      </c>
    </row>
    <row r="91" spans="1:63" s="12" customFormat="1" ht="25.9" customHeight="1">
      <c r="A91" s="12"/>
      <c r="B91" s="198"/>
      <c r="C91" s="199"/>
      <c r="D91" s="200" t="s">
        <v>72</v>
      </c>
      <c r="E91" s="201" t="s">
        <v>307</v>
      </c>
      <c r="F91" s="201" t="s">
        <v>307</v>
      </c>
      <c r="G91" s="199"/>
      <c r="H91" s="199"/>
      <c r="I91" s="202"/>
      <c r="J91" s="203">
        <f>BK91</f>
        <v>0</v>
      </c>
      <c r="K91" s="199"/>
      <c r="L91" s="204"/>
      <c r="M91" s="205"/>
      <c r="N91" s="206"/>
      <c r="O91" s="206"/>
      <c r="P91" s="207">
        <f>P92+P123</f>
        <v>0</v>
      </c>
      <c r="Q91" s="206"/>
      <c r="R91" s="207">
        <f>R92+R123</f>
        <v>4.213235000000001</v>
      </c>
      <c r="S91" s="206"/>
      <c r="T91" s="208">
        <f>T92+T123</f>
        <v>0</v>
      </c>
      <c r="U91" s="12"/>
      <c r="V91" s="12"/>
      <c r="W91" s="12"/>
      <c r="X91" s="12"/>
      <c r="Y91" s="12"/>
      <c r="Z91" s="12"/>
      <c r="AA91" s="12"/>
      <c r="AB91" s="12"/>
      <c r="AC91" s="12"/>
      <c r="AD91" s="12"/>
      <c r="AE91" s="12"/>
      <c r="AR91" s="209" t="s">
        <v>191</v>
      </c>
      <c r="AT91" s="210" t="s">
        <v>72</v>
      </c>
      <c r="AU91" s="210" t="s">
        <v>73</v>
      </c>
      <c r="AY91" s="209" t="s">
        <v>175</v>
      </c>
      <c r="BK91" s="211">
        <f>BK92+BK123</f>
        <v>0</v>
      </c>
    </row>
    <row r="92" spans="1:63" s="12" customFormat="1" ht="22.8" customHeight="1">
      <c r="A92" s="12"/>
      <c r="B92" s="198"/>
      <c r="C92" s="199"/>
      <c r="D92" s="200" t="s">
        <v>72</v>
      </c>
      <c r="E92" s="212" t="s">
        <v>1077</v>
      </c>
      <c r="F92" s="212" t="s">
        <v>1078</v>
      </c>
      <c r="G92" s="199"/>
      <c r="H92" s="199"/>
      <c r="I92" s="202"/>
      <c r="J92" s="213">
        <f>BK92</f>
        <v>0</v>
      </c>
      <c r="K92" s="199"/>
      <c r="L92" s="204"/>
      <c r="M92" s="205"/>
      <c r="N92" s="206"/>
      <c r="O92" s="206"/>
      <c r="P92" s="207">
        <f>SUM(P93:P122)</f>
        <v>0</v>
      </c>
      <c r="Q92" s="206"/>
      <c r="R92" s="207">
        <f>SUM(R93:R122)</f>
        <v>0.06416000000000001</v>
      </c>
      <c r="S92" s="206"/>
      <c r="T92" s="208">
        <f>SUM(T93:T122)</f>
        <v>0</v>
      </c>
      <c r="U92" s="12"/>
      <c r="V92" s="12"/>
      <c r="W92" s="12"/>
      <c r="X92" s="12"/>
      <c r="Y92" s="12"/>
      <c r="Z92" s="12"/>
      <c r="AA92" s="12"/>
      <c r="AB92" s="12"/>
      <c r="AC92" s="12"/>
      <c r="AD92" s="12"/>
      <c r="AE92" s="12"/>
      <c r="AR92" s="209" t="s">
        <v>191</v>
      </c>
      <c r="AT92" s="210" t="s">
        <v>72</v>
      </c>
      <c r="AU92" s="210" t="s">
        <v>81</v>
      </c>
      <c r="AY92" s="209" t="s">
        <v>175</v>
      </c>
      <c r="BK92" s="211">
        <f>SUM(BK93:BK122)</f>
        <v>0</v>
      </c>
    </row>
    <row r="93" spans="1:65" s="2" customFormat="1" ht="33" customHeight="1">
      <c r="A93" s="39"/>
      <c r="B93" s="40"/>
      <c r="C93" s="214" t="s">
        <v>81</v>
      </c>
      <c r="D93" s="214" t="s">
        <v>177</v>
      </c>
      <c r="E93" s="215" t="s">
        <v>1079</v>
      </c>
      <c r="F93" s="216" t="s">
        <v>1080</v>
      </c>
      <c r="G93" s="217" t="s">
        <v>358</v>
      </c>
      <c r="H93" s="218">
        <v>10</v>
      </c>
      <c r="I93" s="219"/>
      <c r="J93" s="220">
        <f>ROUND(I93*H93,2)</f>
        <v>0</v>
      </c>
      <c r="K93" s="221"/>
      <c r="L93" s="45"/>
      <c r="M93" s="222" t="s">
        <v>19</v>
      </c>
      <c r="N93" s="223" t="s">
        <v>44</v>
      </c>
      <c r="O93" s="85"/>
      <c r="P93" s="224">
        <f>O93*H93</f>
        <v>0</v>
      </c>
      <c r="Q93" s="224">
        <v>0</v>
      </c>
      <c r="R93" s="224">
        <f>Q93*H93</f>
        <v>0</v>
      </c>
      <c r="S93" s="224">
        <v>0</v>
      </c>
      <c r="T93" s="225">
        <f>S93*H93</f>
        <v>0</v>
      </c>
      <c r="U93" s="39"/>
      <c r="V93" s="39"/>
      <c r="W93" s="39"/>
      <c r="X93" s="39"/>
      <c r="Y93" s="39"/>
      <c r="Z93" s="39"/>
      <c r="AA93" s="39"/>
      <c r="AB93" s="39"/>
      <c r="AC93" s="39"/>
      <c r="AD93" s="39"/>
      <c r="AE93" s="39"/>
      <c r="AR93" s="226" t="s">
        <v>181</v>
      </c>
      <c r="AT93" s="226" t="s">
        <v>177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181</v>
      </c>
      <c r="BM93" s="226" t="s">
        <v>1081</v>
      </c>
    </row>
    <row r="94" spans="1:65" s="2" customFormat="1" ht="16.5" customHeight="1">
      <c r="A94" s="39"/>
      <c r="B94" s="40"/>
      <c r="C94" s="267" t="s">
        <v>83</v>
      </c>
      <c r="D94" s="267" t="s">
        <v>307</v>
      </c>
      <c r="E94" s="268" t="s">
        <v>1082</v>
      </c>
      <c r="F94" s="269" t="s">
        <v>1083</v>
      </c>
      <c r="G94" s="270" t="s">
        <v>342</v>
      </c>
      <c r="H94" s="271">
        <v>1</v>
      </c>
      <c r="I94" s="272"/>
      <c r="J94" s="273">
        <f>ROUND(I94*H94,2)</f>
        <v>0</v>
      </c>
      <c r="K94" s="274"/>
      <c r="L94" s="275"/>
      <c r="M94" s="276" t="s">
        <v>19</v>
      </c>
      <c r="N94" s="277" t="s">
        <v>44</v>
      </c>
      <c r="O94" s="85"/>
      <c r="P94" s="224">
        <f>O94*H94</f>
        <v>0</v>
      </c>
      <c r="Q94" s="224">
        <v>0.0001</v>
      </c>
      <c r="R94" s="224">
        <f>Q94*H94</f>
        <v>0.0001</v>
      </c>
      <c r="S94" s="224">
        <v>0</v>
      </c>
      <c r="T94" s="225">
        <f>S94*H94</f>
        <v>0</v>
      </c>
      <c r="U94" s="39"/>
      <c r="V94" s="39"/>
      <c r="W94" s="39"/>
      <c r="X94" s="39"/>
      <c r="Y94" s="39"/>
      <c r="Z94" s="39"/>
      <c r="AA94" s="39"/>
      <c r="AB94" s="39"/>
      <c r="AC94" s="39"/>
      <c r="AD94" s="39"/>
      <c r="AE94" s="39"/>
      <c r="AR94" s="226" t="s">
        <v>239</v>
      </c>
      <c r="AT94" s="226" t="s">
        <v>307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181</v>
      </c>
      <c r="BM94" s="226" t="s">
        <v>1084</v>
      </c>
    </row>
    <row r="95" spans="1:65" s="2" customFormat="1" ht="21.75" customHeight="1">
      <c r="A95" s="39"/>
      <c r="B95" s="40"/>
      <c r="C95" s="214" t="s">
        <v>191</v>
      </c>
      <c r="D95" s="214" t="s">
        <v>177</v>
      </c>
      <c r="E95" s="215" t="s">
        <v>1085</v>
      </c>
      <c r="F95" s="216" t="s">
        <v>1086</v>
      </c>
      <c r="G95" s="217" t="s">
        <v>358</v>
      </c>
      <c r="H95" s="218">
        <v>3</v>
      </c>
      <c r="I95" s="219"/>
      <c r="J95" s="220">
        <f>ROUND(I95*H95,2)</f>
        <v>0</v>
      </c>
      <c r="K95" s="221"/>
      <c r="L95" s="45"/>
      <c r="M95" s="222" t="s">
        <v>19</v>
      </c>
      <c r="N95" s="223" t="s">
        <v>44</v>
      </c>
      <c r="O95" s="85"/>
      <c r="P95" s="224">
        <f>O95*H95</f>
        <v>0</v>
      </c>
      <c r="Q95" s="224">
        <v>0</v>
      </c>
      <c r="R95" s="224">
        <f>Q95*H95</f>
        <v>0</v>
      </c>
      <c r="S95" s="224">
        <v>0</v>
      </c>
      <c r="T95" s="225">
        <f>S95*H95</f>
        <v>0</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1087</v>
      </c>
    </row>
    <row r="96" spans="1:65" s="2" customFormat="1" ht="16.5" customHeight="1">
      <c r="A96" s="39"/>
      <c r="B96" s="40"/>
      <c r="C96" s="267" t="s">
        <v>181</v>
      </c>
      <c r="D96" s="267" t="s">
        <v>307</v>
      </c>
      <c r="E96" s="268" t="s">
        <v>1088</v>
      </c>
      <c r="F96" s="269" t="s">
        <v>1089</v>
      </c>
      <c r="G96" s="270" t="s">
        <v>358</v>
      </c>
      <c r="H96" s="271">
        <v>3</v>
      </c>
      <c r="I96" s="272"/>
      <c r="J96" s="273">
        <f>ROUND(I96*H96,2)</f>
        <v>0</v>
      </c>
      <c r="K96" s="274"/>
      <c r="L96" s="275"/>
      <c r="M96" s="276" t="s">
        <v>19</v>
      </c>
      <c r="N96" s="277"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239</v>
      </c>
      <c r="AT96" s="226" t="s">
        <v>307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1090</v>
      </c>
    </row>
    <row r="97" spans="1:65" s="2" customFormat="1" ht="16.5" customHeight="1">
      <c r="A97" s="39"/>
      <c r="B97" s="40"/>
      <c r="C97" s="214" t="s">
        <v>212</v>
      </c>
      <c r="D97" s="214" t="s">
        <v>177</v>
      </c>
      <c r="E97" s="215" t="s">
        <v>1091</v>
      </c>
      <c r="F97" s="216" t="s">
        <v>1092</v>
      </c>
      <c r="G97" s="217" t="s">
        <v>358</v>
      </c>
      <c r="H97" s="218">
        <v>1</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181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1093</v>
      </c>
    </row>
    <row r="98" spans="1:65" s="2" customFormat="1" ht="33" customHeight="1">
      <c r="A98" s="39"/>
      <c r="B98" s="40"/>
      <c r="C98" s="267" t="s">
        <v>223</v>
      </c>
      <c r="D98" s="267" t="s">
        <v>307</v>
      </c>
      <c r="E98" s="268" t="s">
        <v>1094</v>
      </c>
      <c r="F98" s="269" t="s">
        <v>1095</v>
      </c>
      <c r="G98" s="270" t="s">
        <v>358</v>
      </c>
      <c r="H98" s="271">
        <v>1</v>
      </c>
      <c r="I98" s="272"/>
      <c r="J98" s="273">
        <f>ROUND(I98*H98,2)</f>
        <v>0</v>
      </c>
      <c r="K98" s="274"/>
      <c r="L98" s="275"/>
      <c r="M98" s="276" t="s">
        <v>19</v>
      </c>
      <c r="N98" s="277"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239</v>
      </c>
      <c r="AT98" s="226" t="s">
        <v>307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1096</v>
      </c>
    </row>
    <row r="99" spans="1:65" s="2" customFormat="1" ht="37.8" customHeight="1">
      <c r="A99" s="39"/>
      <c r="B99" s="40"/>
      <c r="C99" s="214" t="s">
        <v>231</v>
      </c>
      <c r="D99" s="214" t="s">
        <v>177</v>
      </c>
      <c r="E99" s="215" t="s">
        <v>1097</v>
      </c>
      <c r="F99" s="216" t="s">
        <v>1098</v>
      </c>
      <c r="G99" s="217" t="s">
        <v>342</v>
      </c>
      <c r="H99" s="218">
        <v>30</v>
      </c>
      <c r="I99" s="219"/>
      <c r="J99" s="220">
        <f>ROUND(I99*H99,2)</f>
        <v>0</v>
      </c>
      <c r="K99" s="221"/>
      <c r="L99" s="45"/>
      <c r="M99" s="222" t="s">
        <v>19</v>
      </c>
      <c r="N99" s="223" t="s">
        <v>44</v>
      </c>
      <c r="O99" s="85"/>
      <c r="P99" s="224">
        <f>O99*H99</f>
        <v>0</v>
      </c>
      <c r="Q99" s="224">
        <v>0</v>
      </c>
      <c r="R99" s="224">
        <f>Q99*H99</f>
        <v>0</v>
      </c>
      <c r="S99" s="224">
        <v>0</v>
      </c>
      <c r="T99" s="225">
        <f>S99*H99</f>
        <v>0</v>
      </c>
      <c r="U99" s="39"/>
      <c r="V99" s="39"/>
      <c r="W99" s="39"/>
      <c r="X99" s="39"/>
      <c r="Y99" s="39"/>
      <c r="Z99" s="39"/>
      <c r="AA99" s="39"/>
      <c r="AB99" s="39"/>
      <c r="AC99" s="39"/>
      <c r="AD99" s="39"/>
      <c r="AE99" s="39"/>
      <c r="AR99" s="226" t="s">
        <v>181</v>
      </c>
      <c r="AT99" s="226" t="s">
        <v>177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181</v>
      </c>
      <c r="BM99" s="226" t="s">
        <v>1099</v>
      </c>
    </row>
    <row r="100" spans="1:65" s="2" customFormat="1" ht="16.5" customHeight="1">
      <c r="A100" s="39"/>
      <c r="B100" s="40"/>
      <c r="C100" s="267" t="s">
        <v>239</v>
      </c>
      <c r="D100" s="267" t="s">
        <v>307</v>
      </c>
      <c r="E100" s="268" t="s">
        <v>1100</v>
      </c>
      <c r="F100" s="269" t="s">
        <v>1101</v>
      </c>
      <c r="G100" s="270" t="s">
        <v>335</v>
      </c>
      <c r="H100" s="271">
        <v>28.26</v>
      </c>
      <c r="I100" s="272"/>
      <c r="J100" s="273">
        <f>ROUND(I100*H100,2)</f>
        <v>0</v>
      </c>
      <c r="K100" s="274"/>
      <c r="L100" s="275"/>
      <c r="M100" s="276" t="s">
        <v>19</v>
      </c>
      <c r="N100" s="277" t="s">
        <v>44</v>
      </c>
      <c r="O100" s="85"/>
      <c r="P100" s="224">
        <f>O100*H100</f>
        <v>0</v>
      </c>
      <c r="Q100" s="224">
        <v>0.001</v>
      </c>
      <c r="R100" s="224">
        <f>Q100*H100</f>
        <v>0.028260000000000004</v>
      </c>
      <c r="S100" s="224">
        <v>0</v>
      </c>
      <c r="T100" s="225">
        <f>S100*H100</f>
        <v>0</v>
      </c>
      <c r="U100" s="39"/>
      <c r="V100" s="39"/>
      <c r="W100" s="39"/>
      <c r="X100" s="39"/>
      <c r="Y100" s="39"/>
      <c r="Z100" s="39"/>
      <c r="AA100" s="39"/>
      <c r="AB100" s="39"/>
      <c r="AC100" s="39"/>
      <c r="AD100" s="39"/>
      <c r="AE100" s="39"/>
      <c r="AR100" s="226" t="s">
        <v>239</v>
      </c>
      <c r="AT100" s="226" t="s">
        <v>307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1102</v>
      </c>
    </row>
    <row r="101" spans="1:65" s="2" customFormat="1" ht="33" customHeight="1">
      <c r="A101" s="39"/>
      <c r="B101" s="40"/>
      <c r="C101" s="214" t="s">
        <v>246</v>
      </c>
      <c r="D101" s="214" t="s">
        <v>177</v>
      </c>
      <c r="E101" s="215" t="s">
        <v>1103</v>
      </c>
      <c r="F101" s="216" t="s">
        <v>1104</v>
      </c>
      <c r="G101" s="217" t="s">
        <v>342</v>
      </c>
      <c r="H101" s="218">
        <v>5</v>
      </c>
      <c r="I101" s="219"/>
      <c r="J101" s="220">
        <f>ROUND(I101*H101,2)</f>
        <v>0</v>
      </c>
      <c r="K101" s="221"/>
      <c r="L101" s="45"/>
      <c r="M101" s="222" t="s">
        <v>19</v>
      </c>
      <c r="N101" s="223" t="s">
        <v>44</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181</v>
      </c>
      <c r="AT101" s="226" t="s">
        <v>177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1105</v>
      </c>
    </row>
    <row r="102" spans="1:65" s="2" customFormat="1" ht="16.5" customHeight="1">
      <c r="A102" s="39"/>
      <c r="B102" s="40"/>
      <c r="C102" s="267" t="s">
        <v>259</v>
      </c>
      <c r="D102" s="267" t="s">
        <v>307</v>
      </c>
      <c r="E102" s="268" t="s">
        <v>1106</v>
      </c>
      <c r="F102" s="269" t="s">
        <v>1107</v>
      </c>
      <c r="G102" s="270" t="s">
        <v>335</v>
      </c>
      <c r="H102" s="271">
        <v>3.085</v>
      </c>
      <c r="I102" s="272"/>
      <c r="J102" s="273">
        <f>ROUND(I102*H102,2)</f>
        <v>0</v>
      </c>
      <c r="K102" s="274"/>
      <c r="L102" s="275"/>
      <c r="M102" s="276" t="s">
        <v>19</v>
      </c>
      <c r="N102" s="277" t="s">
        <v>44</v>
      </c>
      <c r="O102" s="85"/>
      <c r="P102" s="224">
        <f>O102*H102</f>
        <v>0</v>
      </c>
      <c r="Q102" s="224">
        <v>0.001</v>
      </c>
      <c r="R102" s="224">
        <f>Q102*H102</f>
        <v>0.003085</v>
      </c>
      <c r="S102" s="224">
        <v>0</v>
      </c>
      <c r="T102" s="225">
        <f>S102*H102</f>
        <v>0</v>
      </c>
      <c r="U102" s="39"/>
      <c r="V102" s="39"/>
      <c r="W102" s="39"/>
      <c r="X102" s="39"/>
      <c r="Y102" s="39"/>
      <c r="Z102" s="39"/>
      <c r="AA102" s="39"/>
      <c r="AB102" s="39"/>
      <c r="AC102" s="39"/>
      <c r="AD102" s="39"/>
      <c r="AE102" s="39"/>
      <c r="AR102" s="226" t="s">
        <v>239</v>
      </c>
      <c r="AT102" s="226" t="s">
        <v>307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1108</v>
      </c>
    </row>
    <row r="103" spans="1:65" s="2" customFormat="1" ht="24.15" customHeight="1">
      <c r="A103" s="39"/>
      <c r="B103" s="40"/>
      <c r="C103" s="214" t="s">
        <v>266</v>
      </c>
      <c r="D103" s="214" t="s">
        <v>177</v>
      </c>
      <c r="E103" s="215" t="s">
        <v>1109</v>
      </c>
      <c r="F103" s="216" t="s">
        <v>1110</v>
      </c>
      <c r="G103" s="217" t="s">
        <v>358</v>
      </c>
      <c r="H103" s="218">
        <v>2</v>
      </c>
      <c r="I103" s="219"/>
      <c r="J103" s="220">
        <f>ROUND(I103*H103,2)</f>
        <v>0</v>
      </c>
      <c r="K103" s="221"/>
      <c r="L103" s="45"/>
      <c r="M103" s="222" t="s">
        <v>19</v>
      </c>
      <c r="N103" s="223" t="s">
        <v>44</v>
      </c>
      <c r="O103" s="85"/>
      <c r="P103" s="224">
        <f>O103*H103</f>
        <v>0</v>
      </c>
      <c r="Q103" s="224">
        <v>0</v>
      </c>
      <c r="R103" s="224">
        <f>Q103*H103</f>
        <v>0</v>
      </c>
      <c r="S103" s="224">
        <v>0</v>
      </c>
      <c r="T103" s="225">
        <f>S103*H103</f>
        <v>0</v>
      </c>
      <c r="U103" s="39"/>
      <c r="V103" s="39"/>
      <c r="W103" s="39"/>
      <c r="X103" s="39"/>
      <c r="Y103" s="39"/>
      <c r="Z103" s="39"/>
      <c r="AA103" s="39"/>
      <c r="AB103" s="39"/>
      <c r="AC103" s="39"/>
      <c r="AD103" s="39"/>
      <c r="AE103" s="39"/>
      <c r="AR103" s="226" t="s">
        <v>181</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181</v>
      </c>
      <c r="BM103" s="226" t="s">
        <v>1111</v>
      </c>
    </row>
    <row r="104" spans="1:65" s="2" customFormat="1" ht="24.15" customHeight="1">
      <c r="A104" s="39"/>
      <c r="B104" s="40"/>
      <c r="C104" s="267" t="s">
        <v>272</v>
      </c>
      <c r="D104" s="267" t="s">
        <v>307</v>
      </c>
      <c r="E104" s="268" t="s">
        <v>1112</v>
      </c>
      <c r="F104" s="269" t="s">
        <v>1113</v>
      </c>
      <c r="G104" s="270" t="s">
        <v>358</v>
      </c>
      <c r="H104" s="271">
        <v>2</v>
      </c>
      <c r="I104" s="272"/>
      <c r="J104" s="273">
        <f>ROUND(I104*H104,2)</f>
        <v>0</v>
      </c>
      <c r="K104" s="274"/>
      <c r="L104" s="275"/>
      <c r="M104" s="276" t="s">
        <v>19</v>
      </c>
      <c r="N104" s="277" t="s">
        <v>44</v>
      </c>
      <c r="O104" s="85"/>
      <c r="P104" s="224">
        <f>O104*H104</f>
        <v>0</v>
      </c>
      <c r="Q104" s="224">
        <v>0.0007</v>
      </c>
      <c r="R104" s="224">
        <f>Q104*H104</f>
        <v>0.0014</v>
      </c>
      <c r="S104" s="224">
        <v>0</v>
      </c>
      <c r="T104" s="225">
        <f>S104*H104</f>
        <v>0</v>
      </c>
      <c r="U104" s="39"/>
      <c r="V104" s="39"/>
      <c r="W104" s="39"/>
      <c r="X104" s="39"/>
      <c r="Y104" s="39"/>
      <c r="Z104" s="39"/>
      <c r="AA104" s="39"/>
      <c r="AB104" s="39"/>
      <c r="AC104" s="39"/>
      <c r="AD104" s="39"/>
      <c r="AE104" s="39"/>
      <c r="AR104" s="226" t="s">
        <v>239</v>
      </c>
      <c r="AT104" s="226" t="s">
        <v>307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1114</v>
      </c>
    </row>
    <row r="105" spans="1:65" s="2" customFormat="1" ht="24.15" customHeight="1">
      <c r="A105" s="39"/>
      <c r="B105" s="40"/>
      <c r="C105" s="214" t="s">
        <v>278</v>
      </c>
      <c r="D105" s="214" t="s">
        <v>177</v>
      </c>
      <c r="E105" s="215" t="s">
        <v>1115</v>
      </c>
      <c r="F105" s="216" t="s">
        <v>1116</v>
      </c>
      <c r="G105" s="217" t="s">
        <v>358</v>
      </c>
      <c r="H105" s="218">
        <v>3</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1117</v>
      </c>
    </row>
    <row r="106" spans="1:65" s="2" customFormat="1" ht="24.15" customHeight="1">
      <c r="A106" s="39"/>
      <c r="B106" s="40"/>
      <c r="C106" s="267" t="s">
        <v>285</v>
      </c>
      <c r="D106" s="267" t="s">
        <v>307</v>
      </c>
      <c r="E106" s="268" t="s">
        <v>1118</v>
      </c>
      <c r="F106" s="269" t="s">
        <v>1119</v>
      </c>
      <c r="G106" s="270" t="s">
        <v>358</v>
      </c>
      <c r="H106" s="271">
        <v>2</v>
      </c>
      <c r="I106" s="272"/>
      <c r="J106" s="273">
        <f>ROUND(I106*H106,2)</f>
        <v>0</v>
      </c>
      <c r="K106" s="274"/>
      <c r="L106" s="275"/>
      <c r="M106" s="276" t="s">
        <v>19</v>
      </c>
      <c r="N106" s="277" t="s">
        <v>44</v>
      </c>
      <c r="O106" s="85"/>
      <c r="P106" s="224">
        <f>O106*H106</f>
        <v>0</v>
      </c>
      <c r="Q106" s="224">
        <v>0.00026</v>
      </c>
      <c r="R106" s="224">
        <f>Q106*H106</f>
        <v>0.00052</v>
      </c>
      <c r="S106" s="224">
        <v>0</v>
      </c>
      <c r="T106" s="225">
        <f>S106*H106</f>
        <v>0</v>
      </c>
      <c r="U106" s="39"/>
      <c r="V106" s="39"/>
      <c r="W106" s="39"/>
      <c r="X106" s="39"/>
      <c r="Y106" s="39"/>
      <c r="Z106" s="39"/>
      <c r="AA106" s="39"/>
      <c r="AB106" s="39"/>
      <c r="AC106" s="39"/>
      <c r="AD106" s="39"/>
      <c r="AE106" s="39"/>
      <c r="AR106" s="226" t="s">
        <v>239</v>
      </c>
      <c r="AT106" s="226" t="s">
        <v>307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1120</v>
      </c>
    </row>
    <row r="107" spans="1:65" s="2" customFormat="1" ht="16.5" customHeight="1">
      <c r="A107" s="39"/>
      <c r="B107" s="40"/>
      <c r="C107" s="267" t="s">
        <v>8</v>
      </c>
      <c r="D107" s="267" t="s">
        <v>307</v>
      </c>
      <c r="E107" s="268" t="s">
        <v>1121</v>
      </c>
      <c r="F107" s="269" t="s">
        <v>1122</v>
      </c>
      <c r="G107" s="270" t="s">
        <v>358</v>
      </c>
      <c r="H107" s="271">
        <v>1</v>
      </c>
      <c r="I107" s="272"/>
      <c r="J107" s="273">
        <f>ROUND(I107*H107,2)</f>
        <v>0</v>
      </c>
      <c r="K107" s="274"/>
      <c r="L107" s="275"/>
      <c r="M107" s="276" t="s">
        <v>19</v>
      </c>
      <c r="N107" s="277" t="s">
        <v>44</v>
      </c>
      <c r="O107" s="85"/>
      <c r="P107" s="224">
        <f>O107*H107</f>
        <v>0</v>
      </c>
      <c r="Q107" s="224">
        <v>0.00012</v>
      </c>
      <c r="R107" s="224">
        <f>Q107*H107</f>
        <v>0.00012</v>
      </c>
      <c r="S107" s="224">
        <v>0</v>
      </c>
      <c r="T107" s="225">
        <f>S107*H107</f>
        <v>0</v>
      </c>
      <c r="U107" s="39"/>
      <c r="V107" s="39"/>
      <c r="W107" s="39"/>
      <c r="X107" s="39"/>
      <c r="Y107" s="39"/>
      <c r="Z107" s="39"/>
      <c r="AA107" s="39"/>
      <c r="AB107" s="39"/>
      <c r="AC107" s="39"/>
      <c r="AD107" s="39"/>
      <c r="AE107" s="39"/>
      <c r="AR107" s="226" t="s">
        <v>239</v>
      </c>
      <c r="AT107" s="226" t="s">
        <v>307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1123</v>
      </c>
    </row>
    <row r="108" spans="1:65" s="2" customFormat="1" ht="21.75" customHeight="1">
      <c r="A108" s="39"/>
      <c r="B108" s="40"/>
      <c r="C108" s="214" t="s">
        <v>296</v>
      </c>
      <c r="D108" s="214" t="s">
        <v>177</v>
      </c>
      <c r="E108" s="215" t="s">
        <v>1124</v>
      </c>
      <c r="F108" s="216" t="s">
        <v>1125</v>
      </c>
      <c r="G108" s="217" t="s">
        <v>358</v>
      </c>
      <c r="H108" s="218">
        <v>2</v>
      </c>
      <c r="I108" s="219"/>
      <c r="J108" s="220">
        <f>ROUND(I108*H108,2)</f>
        <v>0</v>
      </c>
      <c r="K108" s="221"/>
      <c r="L108" s="45"/>
      <c r="M108" s="222" t="s">
        <v>19</v>
      </c>
      <c r="N108" s="223" t="s">
        <v>44</v>
      </c>
      <c r="O108" s="85"/>
      <c r="P108" s="224">
        <f>O108*H108</f>
        <v>0</v>
      </c>
      <c r="Q108" s="224">
        <v>0</v>
      </c>
      <c r="R108" s="224">
        <f>Q108*H108</f>
        <v>0</v>
      </c>
      <c r="S108" s="224">
        <v>0</v>
      </c>
      <c r="T108" s="225">
        <f>S108*H108</f>
        <v>0</v>
      </c>
      <c r="U108" s="39"/>
      <c r="V108" s="39"/>
      <c r="W108" s="39"/>
      <c r="X108" s="39"/>
      <c r="Y108" s="39"/>
      <c r="Z108" s="39"/>
      <c r="AA108" s="39"/>
      <c r="AB108" s="39"/>
      <c r="AC108" s="39"/>
      <c r="AD108" s="39"/>
      <c r="AE108" s="39"/>
      <c r="AR108" s="226" t="s">
        <v>181</v>
      </c>
      <c r="AT108" s="226" t="s">
        <v>177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1126</v>
      </c>
    </row>
    <row r="109" spans="1:65" s="2" customFormat="1" ht="16.5" customHeight="1">
      <c r="A109" s="39"/>
      <c r="B109" s="40"/>
      <c r="C109" s="267" t="s">
        <v>306</v>
      </c>
      <c r="D109" s="267" t="s">
        <v>307</v>
      </c>
      <c r="E109" s="268" t="s">
        <v>1127</v>
      </c>
      <c r="F109" s="269" t="s">
        <v>1128</v>
      </c>
      <c r="G109" s="270" t="s">
        <v>358</v>
      </c>
      <c r="H109" s="271">
        <v>2</v>
      </c>
      <c r="I109" s="272"/>
      <c r="J109" s="273">
        <f>ROUND(I109*H109,2)</f>
        <v>0</v>
      </c>
      <c r="K109" s="274"/>
      <c r="L109" s="275"/>
      <c r="M109" s="276" t="s">
        <v>19</v>
      </c>
      <c r="N109" s="277"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239</v>
      </c>
      <c r="AT109" s="226" t="s">
        <v>307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1129</v>
      </c>
    </row>
    <row r="110" spans="1:65" s="2" customFormat="1" ht="16.5" customHeight="1">
      <c r="A110" s="39"/>
      <c r="B110" s="40"/>
      <c r="C110" s="214" t="s">
        <v>312</v>
      </c>
      <c r="D110" s="214" t="s">
        <v>177</v>
      </c>
      <c r="E110" s="215" t="s">
        <v>1130</v>
      </c>
      <c r="F110" s="216" t="s">
        <v>1131</v>
      </c>
      <c r="G110" s="217" t="s">
        <v>342</v>
      </c>
      <c r="H110" s="218">
        <v>2</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1132</v>
      </c>
    </row>
    <row r="111" spans="1:65" s="2" customFormat="1" ht="16.5" customHeight="1">
      <c r="A111" s="39"/>
      <c r="B111" s="40"/>
      <c r="C111" s="267" t="s">
        <v>317</v>
      </c>
      <c r="D111" s="267" t="s">
        <v>307</v>
      </c>
      <c r="E111" s="268" t="s">
        <v>1133</v>
      </c>
      <c r="F111" s="269" t="s">
        <v>1134</v>
      </c>
      <c r="G111" s="270" t="s">
        <v>335</v>
      </c>
      <c r="H111" s="271">
        <v>0.2</v>
      </c>
      <c r="I111" s="272"/>
      <c r="J111" s="273">
        <f>ROUND(I111*H111,2)</f>
        <v>0</v>
      </c>
      <c r="K111" s="274"/>
      <c r="L111" s="275"/>
      <c r="M111" s="276" t="s">
        <v>19</v>
      </c>
      <c r="N111" s="277" t="s">
        <v>44</v>
      </c>
      <c r="O111" s="85"/>
      <c r="P111" s="224">
        <f>O111*H111</f>
        <v>0</v>
      </c>
      <c r="Q111" s="224">
        <v>0.001</v>
      </c>
      <c r="R111" s="224">
        <f>Q111*H111</f>
        <v>0.0002</v>
      </c>
      <c r="S111" s="224">
        <v>0</v>
      </c>
      <c r="T111" s="225">
        <f>S111*H111</f>
        <v>0</v>
      </c>
      <c r="U111" s="39"/>
      <c r="V111" s="39"/>
      <c r="W111" s="39"/>
      <c r="X111" s="39"/>
      <c r="Y111" s="39"/>
      <c r="Z111" s="39"/>
      <c r="AA111" s="39"/>
      <c r="AB111" s="39"/>
      <c r="AC111" s="39"/>
      <c r="AD111" s="39"/>
      <c r="AE111" s="39"/>
      <c r="AR111" s="226" t="s">
        <v>239</v>
      </c>
      <c r="AT111" s="226" t="s">
        <v>307</v>
      </c>
      <c r="AU111" s="226" t="s">
        <v>83</v>
      </c>
      <c r="AY111" s="18" t="s">
        <v>175</v>
      </c>
      <c r="BE111" s="227">
        <f>IF(N111="základní",J111,0)</f>
        <v>0</v>
      </c>
      <c r="BF111" s="227">
        <f>IF(N111="snížená",J111,0)</f>
        <v>0</v>
      </c>
      <c r="BG111" s="227">
        <f>IF(N111="zákl. přenesená",J111,0)</f>
        <v>0</v>
      </c>
      <c r="BH111" s="227">
        <f>IF(N111="sníž. přenesená",J111,0)</f>
        <v>0</v>
      </c>
      <c r="BI111" s="227">
        <f>IF(N111="nulová",J111,0)</f>
        <v>0</v>
      </c>
      <c r="BJ111" s="18" t="s">
        <v>81</v>
      </c>
      <c r="BK111" s="227">
        <f>ROUND(I111*H111,2)</f>
        <v>0</v>
      </c>
      <c r="BL111" s="18" t="s">
        <v>181</v>
      </c>
      <c r="BM111" s="226" t="s">
        <v>1135</v>
      </c>
    </row>
    <row r="112" spans="1:65" s="2" customFormat="1" ht="37.8" customHeight="1">
      <c r="A112" s="39"/>
      <c r="B112" s="40"/>
      <c r="C112" s="214" t="s">
        <v>323</v>
      </c>
      <c r="D112" s="214" t="s">
        <v>177</v>
      </c>
      <c r="E112" s="215" t="s">
        <v>1136</v>
      </c>
      <c r="F112" s="216" t="s">
        <v>1137</v>
      </c>
      <c r="G112" s="217" t="s">
        <v>342</v>
      </c>
      <c r="H112" s="218">
        <v>90</v>
      </c>
      <c r="I112" s="219"/>
      <c r="J112" s="220">
        <f>ROUND(I112*H112,2)</f>
        <v>0</v>
      </c>
      <c r="K112" s="221"/>
      <c r="L112" s="45"/>
      <c r="M112" s="222" t="s">
        <v>19</v>
      </c>
      <c r="N112" s="223" t="s">
        <v>44</v>
      </c>
      <c r="O112" s="85"/>
      <c r="P112" s="224">
        <f>O112*H112</f>
        <v>0</v>
      </c>
      <c r="Q112" s="224">
        <v>0</v>
      </c>
      <c r="R112" s="224">
        <f>Q112*H112</f>
        <v>0</v>
      </c>
      <c r="S112" s="224">
        <v>0</v>
      </c>
      <c r="T112" s="225">
        <f>S112*H112</f>
        <v>0</v>
      </c>
      <c r="U112" s="39"/>
      <c r="V112" s="39"/>
      <c r="W112" s="39"/>
      <c r="X112" s="39"/>
      <c r="Y112" s="39"/>
      <c r="Z112" s="39"/>
      <c r="AA112" s="39"/>
      <c r="AB112" s="39"/>
      <c r="AC112" s="39"/>
      <c r="AD112" s="39"/>
      <c r="AE112" s="39"/>
      <c r="AR112" s="226" t="s">
        <v>181</v>
      </c>
      <c r="AT112" s="226" t="s">
        <v>177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181</v>
      </c>
      <c r="BM112" s="226" t="s">
        <v>1138</v>
      </c>
    </row>
    <row r="113" spans="1:65" s="2" customFormat="1" ht="24.15" customHeight="1">
      <c r="A113" s="39"/>
      <c r="B113" s="40"/>
      <c r="C113" s="267" t="s">
        <v>7</v>
      </c>
      <c r="D113" s="267" t="s">
        <v>307</v>
      </c>
      <c r="E113" s="268" t="s">
        <v>1139</v>
      </c>
      <c r="F113" s="269" t="s">
        <v>1140</v>
      </c>
      <c r="G113" s="270" t="s">
        <v>342</v>
      </c>
      <c r="H113" s="271">
        <v>103.5</v>
      </c>
      <c r="I113" s="272"/>
      <c r="J113" s="273">
        <f>ROUND(I113*H113,2)</f>
        <v>0</v>
      </c>
      <c r="K113" s="274"/>
      <c r="L113" s="275"/>
      <c r="M113" s="276" t="s">
        <v>19</v>
      </c>
      <c r="N113" s="277" t="s">
        <v>44</v>
      </c>
      <c r="O113" s="85"/>
      <c r="P113" s="224">
        <f>O113*H113</f>
        <v>0</v>
      </c>
      <c r="Q113" s="224">
        <v>5E-05</v>
      </c>
      <c r="R113" s="224">
        <f>Q113*H113</f>
        <v>0.005175</v>
      </c>
      <c r="S113" s="224">
        <v>0</v>
      </c>
      <c r="T113" s="225">
        <f>S113*H113</f>
        <v>0</v>
      </c>
      <c r="U113" s="39"/>
      <c r="V113" s="39"/>
      <c r="W113" s="39"/>
      <c r="X113" s="39"/>
      <c r="Y113" s="39"/>
      <c r="Z113" s="39"/>
      <c r="AA113" s="39"/>
      <c r="AB113" s="39"/>
      <c r="AC113" s="39"/>
      <c r="AD113" s="39"/>
      <c r="AE113" s="39"/>
      <c r="AR113" s="226" t="s">
        <v>239</v>
      </c>
      <c r="AT113" s="226" t="s">
        <v>307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1141</v>
      </c>
    </row>
    <row r="114" spans="1:65" s="2" customFormat="1" ht="37.8" customHeight="1">
      <c r="A114" s="39"/>
      <c r="B114" s="40"/>
      <c r="C114" s="214" t="s">
        <v>332</v>
      </c>
      <c r="D114" s="214" t="s">
        <v>177</v>
      </c>
      <c r="E114" s="215" t="s">
        <v>1142</v>
      </c>
      <c r="F114" s="216" t="s">
        <v>1143</v>
      </c>
      <c r="G114" s="217" t="s">
        <v>342</v>
      </c>
      <c r="H114" s="218">
        <v>40</v>
      </c>
      <c r="I114" s="219"/>
      <c r="J114" s="220">
        <f>ROUND(I114*H114,2)</f>
        <v>0</v>
      </c>
      <c r="K114" s="221"/>
      <c r="L114" s="45"/>
      <c r="M114" s="222" t="s">
        <v>19</v>
      </c>
      <c r="N114" s="223"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181</v>
      </c>
      <c r="AT114" s="226" t="s">
        <v>177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1144</v>
      </c>
    </row>
    <row r="115" spans="1:65" s="2" customFormat="1" ht="24.15" customHeight="1">
      <c r="A115" s="39"/>
      <c r="B115" s="40"/>
      <c r="C115" s="267" t="s">
        <v>339</v>
      </c>
      <c r="D115" s="267" t="s">
        <v>307</v>
      </c>
      <c r="E115" s="268" t="s">
        <v>1145</v>
      </c>
      <c r="F115" s="269" t="s">
        <v>1146</v>
      </c>
      <c r="G115" s="270" t="s">
        <v>342</v>
      </c>
      <c r="H115" s="271">
        <v>46</v>
      </c>
      <c r="I115" s="272"/>
      <c r="J115" s="273">
        <f>ROUND(I115*H115,2)</f>
        <v>0</v>
      </c>
      <c r="K115" s="274"/>
      <c r="L115" s="275"/>
      <c r="M115" s="276" t="s">
        <v>19</v>
      </c>
      <c r="N115" s="277" t="s">
        <v>44</v>
      </c>
      <c r="O115" s="85"/>
      <c r="P115" s="224">
        <f>O115*H115</f>
        <v>0</v>
      </c>
      <c r="Q115" s="224">
        <v>0.00034</v>
      </c>
      <c r="R115" s="224">
        <f>Q115*H115</f>
        <v>0.01564</v>
      </c>
      <c r="S115" s="224">
        <v>0</v>
      </c>
      <c r="T115" s="225">
        <f>S115*H115</f>
        <v>0</v>
      </c>
      <c r="U115" s="39"/>
      <c r="V115" s="39"/>
      <c r="W115" s="39"/>
      <c r="X115" s="39"/>
      <c r="Y115" s="39"/>
      <c r="Z115" s="39"/>
      <c r="AA115" s="39"/>
      <c r="AB115" s="39"/>
      <c r="AC115" s="39"/>
      <c r="AD115" s="39"/>
      <c r="AE115" s="39"/>
      <c r="AR115" s="226" t="s">
        <v>239</v>
      </c>
      <c r="AT115" s="226" t="s">
        <v>307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181</v>
      </c>
      <c r="BM115" s="226" t="s">
        <v>1147</v>
      </c>
    </row>
    <row r="116" spans="1:65" s="2" customFormat="1" ht="37.8" customHeight="1">
      <c r="A116" s="39"/>
      <c r="B116" s="40"/>
      <c r="C116" s="214" t="s">
        <v>348</v>
      </c>
      <c r="D116" s="214" t="s">
        <v>177</v>
      </c>
      <c r="E116" s="215" t="s">
        <v>1148</v>
      </c>
      <c r="F116" s="216" t="s">
        <v>1149</v>
      </c>
      <c r="G116" s="217" t="s">
        <v>342</v>
      </c>
      <c r="H116" s="218">
        <v>40</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181</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1150</v>
      </c>
    </row>
    <row r="117" spans="1:65" s="2" customFormat="1" ht="24.15" customHeight="1">
      <c r="A117" s="39"/>
      <c r="B117" s="40"/>
      <c r="C117" s="267" t="s">
        <v>355</v>
      </c>
      <c r="D117" s="267" t="s">
        <v>307</v>
      </c>
      <c r="E117" s="268" t="s">
        <v>1151</v>
      </c>
      <c r="F117" s="269" t="s">
        <v>1152</v>
      </c>
      <c r="G117" s="270" t="s">
        <v>342</v>
      </c>
      <c r="H117" s="271">
        <v>46</v>
      </c>
      <c r="I117" s="272"/>
      <c r="J117" s="273">
        <f>ROUND(I117*H117,2)</f>
        <v>0</v>
      </c>
      <c r="K117" s="274"/>
      <c r="L117" s="275"/>
      <c r="M117" s="276" t="s">
        <v>19</v>
      </c>
      <c r="N117" s="277" t="s">
        <v>44</v>
      </c>
      <c r="O117" s="85"/>
      <c r="P117" s="224">
        <f>O117*H117</f>
        <v>0</v>
      </c>
      <c r="Q117" s="224">
        <v>0.00021</v>
      </c>
      <c r="R117" s="224">
        <f>Q117*H117</f>
        <v>0.00966</v>
      </c>
      <c r="S117" s="224">
        <v>0</v>
      </c>
      <c r="T117" s="225">
        <f>S117*H117</f>
        <v>0</v>
      </c>
      <c r="U117" s="39"/>
      <c r="V117" s="39"/>
      <c r="W117" s="39"/>
      <c r="X117" s="39"/>
      <c r="Y117" s="39"/>
      <c r="Z117" s="39"/>
      <c r="AA117" s="39"/>
      <c r="AB117" s="39"/>
      <c r="AC117" s="39"/>
      <c r="AD117" s="39"/>
      <c r="AE117" s="39"/>
      <c r="AR117" s="226" t="s">
        <v>239</v>
      </c>
      <c r="AT117" s="226" t="s">
        <v>307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181</v>
      </c>
      <c r="BM117" s="226" t="s">
        <v>1153</v>
      </c>
    </row>
    <row r="118" spans="1:65" s="2" customFormat="1" ht="16.5" customHeight="1">
      <c r="A118" s="39"/>
      <c r="B118" s="40"/>
      <c r="C118" s="214" t="s">
        <v>363</v>
      </c>
      <c r="D118" s="214" t="s">
        <v>177</v>
      </c>
      <c r="E118" s="215" t="s">
        <v>1154</v>
      </c>
      <c r="F118" s="216" t="s">
        <v>1155</v>
      </c>
      <c r="G118" s="217" t="s">
        <v>1156</v>
      </c>
      <c r="H118" s="285"/>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1157</v>
      </c>
    </row>
    <row r="119" spans="1:65" s="2" customFormat="1" ht="16.5" customHeight="1">
      <c r="A119" s="39"/>
      <c r="B119" s="40"/>
      <c r="C119" s="214" t="s">
        <v>367</v>
      </c>
      <c r="D119" s="214" t="s">
        <v>177</v>
      </c>
      <c r="E119" s="215" t="s">
        <v>1158</v>
      </c>
      <c r="F119" s="216" t="s">
        <v>1159</v>
      </c>
      <c r="G119" s="217" t="s">
        <v>1156</v>
      </c>
      <c r="H119" s="285"/>
      <c r="I119" s="219"/>
      <c r="J119" s="220">
        <f>ROUND(I119*H119,2)</f>
        <v>0</v>
      </c>
      <c r="K119" s="221"/>
      <c r="L119" s="45"/>
      <c r="M119" s="222" t="s">
        <v>19</v>
      </c>
      <c r="N119" s="223" t="s">
        <v>44</v>
      </c>
      <c r="O119" s="85"/>
      <c r="P119" s="224">
        <f>O119*H119</f>
        <v>0</v>
      </c>
      <c r="Q119" s="224">
        <v>0</v>
      </c>
      <c r="R119" s="224">
        <f>Q119*H119</f>
        <v>0</v>
      </c>
      <c r="S119" s="224">
        <v>0</v>
      </c>
      <c r="T119" s="225">
        <f>S119*H119</f>
        <v>0</v>
      </c>
      <c r="U119" s="39"/>
      <c r="V119" s="39"/>
      <c r="W119" s="39"/>
      <c r="X119" s="39"/>
      <c r="Y119" s="39"/>
      <c r="Z119" s="39"/>
      <c r="AA119" s="39"/>
      <c r="AB119" s="39"/>
      <c r="AC119" s="39"/>
      <c r="AD119" s="39"/>
      <c r="AE119" s="39"/>
      <c r="AR119" s="226" t="s">
        <v>181</v>
      </c>
      <c r="AT119" s="226" t="s">
        <v>177</v>
      </c>
      <c r="AU119" s="226" t="s">
        <v>83</v>
      </c>
      <c r="AY119" s="18" t="s">
        <v>175</v>
      </c>
      <c r="BE119" s="227">
        <f>IF(N119="základní",J119,0)</f>
        <v>0</v>
      </c>
      <c r="BF119" s="227">
        <f>IF(N119="snížená",J119,0)</f>
        <v>0</v>
      </c>
      <c r="BG119" s="227">
        <f>IF(N119="zákl. přenesená",J119,0)</f>
        <v>0</v>
      </c>
      <c r="BH119" s="227">
        <f>IF(N119="sníž. přenesená",J119,0)</f>
        <v>0</v>
      </c>
      <c r="BI119" s="227">
        <f>IF(N119="nulová",J119,0)</f>
        <v>0</v>
      </c>
      <c r="BJ119" s="18" t="s">
        <v>81</v>
      </c>
      <c r="BK119" s="227">
        <f>ROUND(I119*H119,2)</f>
        <v>0</v>
      </c>
      <c r="BL119" s="18" t="s">
        <v>181</v>
      </c>
      <c r="BM119" s="226" t="s">
        <v>1160</v>
      </c>
    </row>
    <row r="120" spans="1:65" s="2" customFormat="1" ht="16.5" customHeight="1">
      <c r="A120" s="39"/>
      <c r="B120" s="40"/>
      <c r="C120" s="214" t="s">
        <v>372</v>
      </c>
      <c r="D120" s="214" t="s">
        <v>177</v>
      </c>
      <c r="E120" s="215" t="s">
        <v>1161</v>
      </c>
      <c r="F120" s="216" t="s">
        <v>1162</v>
      </c>
      <c r="G120" s="217" t="s">
        <v>1156</v>
      </c>
      <c r="H120" s="285"/>
      <c r="I120" s="219"/>
      <c r="J120" s="220">
        <f>ROUND(I120*H120,2)</f>
        <v>0</v>
      </c>
      <c r="K120" s="221"/>
      <c r="L120" s="45"/>
      <c r="M120" s="222" t="s">
        <v>19</v>
      </c>
      <c r="N120" s="223" t="s">
        <v>44</v>
      </c>
      <c r="O120" s="85"/>
      <c r="P120" s="224">
        <f>O120*H120</f>
        <v>0</v>
      </c>
      <c r="Q120" s="224">
        <v>0</v>
      </c>
      <c r="R120" s="224">
        <f>Q120*H120</f>
        <v>0</v>
      </c>
      <c r="S120" s="224">
        <v>0</v>
      </c>
      <c r="T120" s="225">
        <f>S120*H120</f>
        <v>0</v>
      </c>
      <c r="U120" s="39"/>
      <c r="V120" s="39"/>
      <c r="W120" s="39"/>
      <c r="X120" s="39"/>
      <c r="Y120" s="39"/>
      <c r="Z120" s="39"/>
      <c r="AA120" s="39"/>
      <c r="AB120" s="39"/>
      <c r="AC120" s="39"/>
      <c r="AD120" s="39"/>
      <c r="AE120" s="39"/>
      <c r="AR120" s="226" t="s">
        <v>181</v>
      </c>
      <c r="AT120" s="226" t="s">
        <v>177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1163</v>
      </c>
    </row>
    <row r="121" spans="1:65" s="2" customFormat="1" ht="16.5" customHeight="1">
      <c r="A121" s="39"/>
      <c r="B121" s="40"/>
      <c r="C121" s="214" t="s">
        <v>376</v>
      </c>
      <c r="D121" s="214" t="s">
        <v>177</v>
      </c>
      <c r="E121" s="215" t="s">
        <v>1164</v>
      </c>
      <c r="F121" s="216" t="s">
        <v>1165</v>
      </c>
      <c r="G121" s="217" t="s">
        <v>1156</v>
      </c>
      <c r="H121" s="285"/>
      <c r="I121" s="219"/>
      <c r="J121" s="220">
        <f>ROUND(I121*H121,2)</f>
        <v>0</v>
      </c>
      <c r="K121" s="221"/>
      <c r="L121" s="45"/>
      <c r="M121" s="222" t="s">
        <v>19</v>
      </c>
      <c r="N121" s="223" t="s">
        <v>44</v>
      </c>
      <c r="O121" s="85"/>
      <c r="P121" s="224">
        <f>O121*H121</f>
        <v>0</v>
      </c>
      <c r="Q121" s="224">
        <v>0</v>
      </c>
      <c r="R121" s="224">
        <f>Q121*H121</f>
        <v>0</v>
      </c>
      <c r="S121" s="224">
        <v>0</v>
      </c>
      <c r="T121" s="225">
        <f>S121*H121</f>
        <v>0</v>
      </c>
      <c r="U121" s="39"/>
      <c r="V121" s="39"/>
      <c r="W121" s="39"/>
      <c r="X121" s="39"/>
      <c r="Y121" s="39"/>
      <c r="Z121" s="39"/>
      <c r="AA121" s="39"/>
      <c r="AB121" s="39"/>
      <c r="AC121" s="39"/>
      <c r="AD121" s="39"/>
      <c r="AE121" s="39"/>
      <c r="AR121" s="226" t="s">
        <v>181</v>
      </c>
      <c r="AT121" s="226" t="s">
        <v>177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181</v>
      </c>
      <c r="BM121" s="226" t="s">
        <v>1166</v>
      </c>
    </row>
    <row r="122" spans="1:65" s="2" customFormat="1" ht="16.5" customHeight="1">
      <c r="A122" s="39"/>
      <c r="B122" s="40"/>
      <c r="C122" s="214" t="s">
        <v>384</v>
      </c>
      <c r="D122" s="214" t="s">
        <v>177</v>
      </c>
      <c r="E122" s="215" t="s">
        <v>1167</v>
      </c>
      <c r="F122" s="216" t="s">
        <v>1168</v>
      </c>
      <c r="G122" s="217" t="s">
        <v>1156</v>
      </c>
      <c r="H122" s="285"/>
      <c r="I122" s="219"/>
      <c r="J122" s="220">
        <f>ROUND(I122*H122,2)</f>
        <v>0</v>
      </c>
      <c r="K122" s="221"/>
      <c r="L122" s="45"/>
      <c r="M122" s="222" t="s">
        <v>19</v>
      </c>
      <c r="N122" s="223" t="s">
        <v>44</v>
      </c>
      <c r="O122" s="85"/>
      <c r="P122" s="224">
        <f>O122*H122</f>
        <v>0</v>
      </c>
      <c r="Q122" s="224">
        <v>0</v>
      </c>
      <c r="R122" s="224">
        <f>Q122*H122</f>
        <v>0</v>
      </c>
      <c r="S122" s="224">
        <v>0</v>
      </c>
      <c r="T122" s="225">
        <f>S122*H122</f>
        <v>0</v>
      </c>
      <c r="U122" s="39"/>
      <c r="V122" s="39"/>
      <c r="W122" s="39"/>
      <c r="X122" s="39"/>
      <c r="Y122" s="39"/>
      <c r="Z122" s="39"/>
      <c r="AA122" s="39"/>
      <c r="AB122" s="39"/>
      <c r="AC122" s="39"/>
      <c r="AD122" s="39"/>
      <c r="AE122" s="39"/>
      <c r="AR122" s="226" t="s">
        <v>181</v>
      </c>
      <c r="AT122" s="226" t="s">
        <v>177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181</v>
      </c>
      <c r="BM122" s="226" t="s">
        <v>1169</v>
      </c>
    </row>
    <row r="123" spans="1:63" s="12" customFormat="1" ht="22.8" customHeight="1">
      <c r="A123" s="12"/>
      <c r="B123" s="198"/>
      <c r="C123" s="199"/>
      <c r="D123" s="200" t="s">
        <v>72</v>
      </c>
      <c r="E123" s="212" t="s">
        <v>1170</v>
      </c>
      <c r="F123" s="212" t="s">
        <v>1171</v>
      </c>
      <c r="G123" s="199"/>
      <c r="H123" s="199"/>
      <c r="I123" s="202"/>
      <c r="J123" s="213">
        <f>BK123</f>
        <v>0</v>
      </c>
      <c r="K123" s="199"/>
      <c r="L123" s="204"/>
      <c r="M123" s="205"/>
      <c r="N123" s="206"/>
      <c r="O123" s="206"/>
      <c r="P123" s="207">
        <f>P124+SUM(P125:P147)</f>
        <v>0</v>
      </c>
      <c r="Q123" s="206"/>
      <c r="R123" s="207">
        <f>R124+SUM(R125:R147)</f>
        <v>4.149075000000001</v>
      </c>
      <c r="S123" s="206"/>
      <c r="T123" s="208">
        <f>T124+SUM(T125:T147)</f>
        <v>0</v>
      </c>
      <c r="U123" s="12"/>
      <c r="V123" s="12"/>
      <c r="W123" s="12"/>
      <c r="X123" s="12"/>
      <c r="Y123" s="12"/>
      <c r="Z123" s="12"/>
      <c r="AA123" s="12"/>
      <c r="AB123" s="12"/>
      <c r="AC123" s="12"/>
      <c r="AD123" s="12"/>
      <c r="AE123" s="12"/>
      <c r="AR123" s="209" t="s">
        <v>191</v>
      </c>
      <c r="AT123" s="210" t="s">
        <v>72</v>
      </c>
      <c r="AU123" s="210" t="s">
        <v>81</v>
      </c>
      <c r="AY123" s="209" t="s">
        <v>175</v>
      </c>
      <c r="BK123" s="211">
        <f>BK124+SUM(BK125:BK147)</f>
        <v>0</v>
      </c>
    </row>
    <row r="124" spans="1:65" s="2" customFormat="1" ht="24.15" customHeight="1">
      <c r="A124" s="39"/>
      <c r="B124" s="40"/>
      <c r="C124" s="214" t="s">
        <v>238</v>
      </c>
      <c r="D124" s="214" t="s">
        <v>177</v>
      </c>
      <c r="E124" s="215" t="s">
        <v>1172</v>
      </c>
      <c r="F124" s="216" t="s">
        <v>1173</v>
      </c>
      <c r="G124" s="217" t="s">
        <v>1174</v>
      </c>
      <c r="H124" s="218">
        <v>0.03</v>
      </c>
      <c r="I124" s="219"/>
      <c r="J124" s="220">
        <f>ROUND(I124*H124,2)</f>
        <v>0</v>
      </c>
      <c r="K124" s="221"/>
      <c r="L124" s="45"/>
      <c r="M124" s="222" t="s">
        <v>19</v>
      </c>
      <c r="N124" s="223" t="s">
        <v>44</v>
      </c>
      <c r="O124" s="85"/>
      <c r="P124" s="224">
        <f>O124*H124</f>
        <v>0</v>
      </c>
      <c r="Q124" s="224">
        <v>0.0088</v>
      </c>
      <c r="R124" s="224">
        <f>Q124*H124</f>
        <v>0.000264</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1175</v>
      </c>
    </row>
    <row r="125" spans="1:65" s="2" customFormat="1" ht="24.15" customHeight="1">
      <c r="A125" s="39"/>
      <c r="B125" s="40"/>
      <c r="C125" s="214" t="s">
        <v>396</v>
      </c>
      <c r="D125" s="214" t="s">
        <v>177</v>
      </c>
      <c r="E125" s="215" t="s">
        <v>1176</v>
      </c>
      <c r="F125" s="216" t="s">
        <v>1177</v>
      </c>
      <c r="G125" s="217" t="s">
        <v>342</v>
      </c>
      <c r="H125" s="218">
        <v>60</v>
      </c>
      <c r="I125" s="219"/>
      <c r="J125" s="220">
        <f>ROUND(I125*H125,2)</f>
        <v>0</v>
      </c>
      <c r="K125" s="221"/>
      <c r="L125" s="45"/>
      <c r="M125" s="222" t="s">
        <v>19</v>
      </c>
      <c r="N125" s="223" t="s">
        <v>44</v>
      </c>
      <c r="O125" s="85"/>
      <c r="P125" s="224">
        <f>O125*H125</f>
        <v>0</v>
      </c>
      <c r="Q125" s="224">
        <v>0.00055</v>
      </c>
      <c r="R125" s="224">
        <f>Q125*H125</f>
        <v>0.033</v>
      </c>
      <c r="S125" s="224">
        <v>0</v>
      </c>
      <c r="T125" s="225">
        <f>S125*H125</f>
        <v>0</v>
      </c>
      <c r="U125" s="39"/>
      <c r="V125" s="39"/>
      <c r="W125" s="39"/>
      <c r="X125" s="39"/>
      <c r="Y125" s="39"/>
      <c r="Z125" s="39"/>
      <c r="AA125" s="39"/>
      <c r="AB125" s="39"/>
      <c r="AC125" s="39"/>
      <c r="AD125" s="39"/>
      <c r="AE125" s="39"/>
      <c r="AR125" s="226" t="s">
        <v>181</v>
      </c>
      <c r="AT125" s="226" t="s">
        <v>177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1178</v>
      </c>
    </row>
    <row r="126" spans="1:65" s="2" customFormat="1" ht="24.15" customHeight="1">
      <c r="A126" s="39"/>
      <c r="B126" s="40"/>
      <c r="C126" s="214" t="s">
        <v>401</v>
      </c>
      <c r="D126" s="214" t="s">
        <v>177</v>
      </c>
      <c r="E126" s="215" t="s">
        <v>1179</v>
      </c>
      <c r="F126" s="216" t="s">
        <v>1180</v>
      </c>
      <c r="G126" s="217" t="s">
        <v>215</v>
      </c>
      <c r="H126" s="218">
        <v>0.168</v>
      </c>
      <c r="I126" s="219"/>
      <c r="J126" s="220">
        <f>ROUND(I126*H126,2)</f>
        <v>0</v>
      </c>
      <c r="K126" s="221"/>
      <c r="L126" s="45"/>
      <c r="M126" s="222" t="s">
        <v>19</v>
      </c>
      <c r="N126" s="223" t="s">
        <v>44</v>
      </c>
      <c r="O126" s="85"/>
      <c r="P126" s="224">
        <f>O126*H126</f>
        <v>0</v>
      </c>
      <c r="Q126" s="224">
        <v>0</v>
      </c>
      <c r="R126" s="224">
        <f>Q126*H126</f>
        <v>0</v>
      </c>
      <c r="S126" s="224">
        <v>0</v>
      </c>
      <c r="T126" s="225">
        <f>S126*H126</f>
        <v>0</v>
      </c>
      <c r="U126" s="39"/>
      <c r="V126" s="39"/>
      <c r="W126" s="39"/>
      <c r="X126" s="39"/>
      <c r="Y126" s="39"/>
      <c r="Z126" s="39"/>
      <c r="AA126" s="39"/>
      <c r="AB126" s="39"/>
      <c r="AC126" s="39"/>
      <c r="AD126" s="39"/>
      <c r="AE126" s="39"/>
      <c r="AR126" s="226" t="s">
        <v>181</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181</v>
      </c>
      <c r="BM126" s="226" t="s">
        <v>1181</v>
      </c>
    </row>
    <row r="127" spans="1:65" s="2" customFormat="1" ht="24.15" customHeight="1">
      <c r="A127" s="39"/>
      <c r="B127" s="40"/>
      <c r="C127" s="214" t="s">
        <v>406</v>
      </c>
      <c r="D127" s="214" t="s">
        <v>177</v>
      </c>
      <c r="E127" s="215" t="s">
        <v>1182</v>
      </c>
      <c r="F127" s="216" t="s">
        <v>1183</v>
      </c>
      <c r="G127" s="217" t="s">
        <v>342</v>
      </c>
      <c r="H127" s="218">
        <v>30</v>
      </c>
      <c r="I127" s="219"/>
      <c r="J127" s="220">
        <f>ROUND(I127*H127,2)</f>
        <v>0</v>
      </c>
      <c r="K127" s="221"/>
      <c r="L127" s="45"/>
      <c r="M127" s="222" t="s">
        <v>19</v>
      </c>
      <c r="N127" s="223"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181</v>
      </c>
      <c r="AT127" s="226" t="s">
        <v>177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1184</v>
      </c>
    </row>
    <row r="128" spans="1:65" s="2" customFormat="1" ht="24.15" customHeight="1">
      <c r="A128" s="39"/>
      <c r="B128" s="40"/>
      <c r="C128" s="214" t="s">
        <v>413</v>
      </c>
      <c r="D128" s="214" t="s">
        <v>177</v>
      </c>
      <c r="E128" s="215" t="s">
        <v>1185</v>
      </c>
      <c r="F128" s="216" t="s">
        <v>1186</v>
      </c>
      <c r="G128" s="217" t="s">
        <v>358</v>
      </c>
      <c r="H128" s="218">
        <v>1</v>
      </c>
      <c r="I128" s="219"/>
      <c r="J128" s="220">
        <f>ROUND(I128*H128,2)</f>
        <v>0</v>
      </c>
      <c r="K128" s="221"/>
      <c r="L128" s="45"/>
      <c r="M128" s="222" t="s">
        <v>19</v>
      </c>
      <c r="N128" s="223" t="s">
        <v>44</v>
      </c>
      <c r="O128" s="85"/>
      <c r="P128" s="224">
        <f>O128*H128</f>
        <v>0</v>
      </c>
      <c r="Q128" s="224">
        <v>0.0038</v>
      </c>
      <c r="R128" s="224">
        <f>Q128*H128</f>
        <v>0.0038</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1187</v>
      </c>
    </row>
    <row r="129" spans="1:65" s="2" customFormat="1" ht="24.15" customHeight="1">
      <c r="A129" s="39"/>
      <c r="B129" s="40"/>
      <c r="C129" s="214" t="s">
        <v>418</v>
      </c>
      <c r="D129" s="214" t="s">
        <v>177</v>
      </c>
      <c r="E129" s="215" t="s">
        <v>1188</v>
      </c>
      <c r="F129" s="216" t="s">
        <v>1189</v>
      </c>
      <c r="G129" s="217" t="s">
        <v>342</v>
      </c>
      <c r="H129" s="218">
        <v>30</v>
      </c>
      <c r="I129" s="219"/>
      <c r="J129" s="220">
        <f>ROUND(I129*H129,2)</f>
        <v>0</v>
      </c>
      <c r="K129" s="221"/>
      <c r="L129" s="45"/>
      <c r="M129" s="222" t="s">
        <v>19</v>
      </c>
      <c r="N129" s="223" t="s">
        <v>44</v>
      </c>
      <c r="O129" s="85"/>
      <c r="P129" s="224">
        <f>O129*H129</f>
        <v>0</v>
      </c>
      <c r="Q129" s="224">
        <v>0.00127</v>
      </c>
      <c r="R129" s="224">
        <f>Q129*H129</f>
        <v>0.0381</v>
      </c>
      <c r="S129" s="224">
        <v>0</v>
      </c>
      <c r="T129" s="225">
        <f>S129*H129</f>
        <v>0</v>
      </c>
      <c r="U129" s="39"/>
      <c r="V129" s="39"/>
      <c r="W129" s="39"/>
      <c r="X129" s="39"/>
      <c r="Y129" s="39"/>
      <c r="Z129" s="39"/>
      <c r="AA129" s="39"/>
      <c r="AB129" s="39"/>
      <c r="AC129" s="39"/>
      <c r="AD129" s="39"/>
      <c r="AE129" s="39"/>
      <c r="AR129" s="226" t="s">
        <v>181</v>
      </c>
      <c r="AT129" s="226" t="s">
        <v>177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1190</v>
      </c>
    </row>
    <row r="130" spans="1:65" s="2" customFormat="1" ht="24.15" customHeight="1">
      <c r="A130" s="39"/>
      <c r="B130" s="40"/>
      <c r="C130" s="214" t="s">
        <v>424</v>
      </c>
      <c r="D130" s="214" t="s">
        <v>177</v>
      </c>
      <c r="E130" s="215" t="s">
        <v>1191</v>
      </c>
      <c r="F130" s="216" t="s">
        <v>1192</v>
      </c>
      <c r="G130" s="217" t="s">
        <v>342</v>
      </c>
      <c r="H130" s="218">
        <v>30</v>
      </c>
      <c r="I130" s="219"/>
      <c r="J130" s="220">
        <f>ROUND(I130*H130,2)</f>
        <v>0</v>
      </c>
      <c r="K130" s="221"/>
      <c r="L130" s="45"/>
      <c r="M130" s="222" t="s">
        <v>19</v>
      </c>
      <c r="N130" s="223" t="s">
        <v>44</v>
      </c>
      <c r="O130" s="85"/>
      <c r="P130" s="224">
        <f>O130*H130</f>
        <v>0</v>
      </c>
      <c r="Q130" s="224">
        <v>0.0019</v>
      </c>
      <c r="R130" s="224">
        <f>Q130*H130</f>
        <v>0.057</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1193</v>
      </c>
    </row>
    <row r="131" spans="1:65" s="2" customFormat="1" ht="33" customHeight="1">
      <c r="A131" s="39"/>
      <c r="B131" s="40"/>
      <c r="C131" s="214" t="s">
        <v>429</v>
      </c>
      <c r="D131" s="214" t="s">
        <v>177</v>
      </c>
      <c r="E131" s="215" t="s">
        <v>1194</v>
      </c>
      <c r="F131" s="216" t="s">
        <v>1195</v>
      </c>
      <c r="G131" s="217" t="s">
        <v>215</v>
      </c>
      <c r="H131" s="218">
        <v>15.6</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1196</v>
      </c>
    </row>
    <row r="132" spans="1:65" s="2" customFormat="1" ht="37.8" customHeight="1">
      <c r="A132" s="39"/>
      <c r="B132" s="40"/>
      <c r="C132" s="214" t="s">
        <v>435</v>
      </c>
      <c r="D132" s="214" t="s">
        <v>177</v>
      </c>
      <c r="E132" s="215" t="s">
        <v>1197</v>
      </c>
      <c r="F132" s="216" t="s">
        <v>1198</v>
      </c>
      <c r="G132" s="217" t="s">
        <v>215</v>
      </c>
      <c r="H132" s="218">
        <v>4.068</v>
      </c>
      <c r="I132" s="219"/>
      <c r="J132" s="220">
        <f>ROUND(I132*H132,2)</f>
        <v>0</v>
      </c>
      <c r="K132" s="221"/>
      <c r="L132" s="45"/>
      <c r="M132" s="222" t="s">
        <v>19</v>
      </c>
      <c r="N132" s="223" t="s">
        <v>44</v>
      </c>
      <c r="O132" s="85"/>
      <c r="P132" s="224">
        <f>O132*H132</f>
        <v>0</v>
      </c>
      <c r="Q132" s="224">
        <v>0</v>
      </c>
      <c r="R132" s="224">
        <f>Q132*H132</f>
        <v>0</v>
      </c>
      <c r="S132" s="224">
        <v>0</v>
      </c>
      <c r="T132" s="225">
        <f>S132*H132</f>
        <v>0</v>
      </c>
      <c r="U132" s="39"/>
      <c r="V132" s="39"/>
      <c r="W132" s="39"/>
      <c r="X132" s="39"/>
      <c r="Y132" s="39"/>
      <c r="Z132" s="39"/>
      <c r="AA132" s="39"/>
      <c r="AB132" s="39"/>
      <c r="AC132" s="39"/>
      <c r="AD132" s="39"/>
      <c r="AE132" s="39"/>
      <c r="AR132" s="226" t="s">
        <v>181</v>
      </c>
      <c r="AT132" s="226" t="s">
        <v>177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181</v>
      </c>
      <c r="BM132" s="226" t="s">
        <v>1199</v>
      </c>
    </row>
    <row r="133" spans="1:65" s="2" customFormat="1" ht="24.15" customHeight="1">
      <c r="A133" s="39"/>
      <c r="B133" s="40"/>
      <c r="C133" s="214" t="s">
        <v>440</v>
      </c>
      <c r="D133" s="214" t="s">
        <v>177</v>
      </c>
      <c r="E133" s="215" t="s">
        <v>1200</v>
      </c>
      <c r="F133" s="216" t="s">
        <v>1201</v>
      </c>
      <c r="G133" s="217" t="s">
        <v>281</v>
      </c>
      <c r="H133" s="218">
        <v>0.8</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1202</v>
      </c>
    </row>
    <row r="134" spans="1:65" s="2" customFormat="1" ht="24.15" customHeight="1">
      <c r="A134" s="39"/>
      <c r="B134" s="40"/>
      <c r="C134" s="214" t="s">
        <v>445</v>
      </c>
      <c r="D134" s="214" t="s">
        <v>177</v>
      </c>
      <c r="E134" s="215" t="s">
        <v>1203</v>
      </c>
      <c r="F134" s="216" t="s">
        <v>1204</v>
      </c>
      <c r="G134" s="217" t="s">
        <v>215</v>
      </c>
      <c r="H134" s="218">
        <v>4.068</v>
      </c>
      <c r="I134" s="219"/>
      <c r="J134" s="220">
        <f>ROUND(I134*H134,2)</f>
        <v>0</v>
      </c>
      <c r="K134" s="221"/>
      <c r="L134" s="45"/>
      <c r="M134" s="222" t="s">
        <v>19</v>
      </c>
      <c r="N134" s="223" t="s">
        <v>44</v>
      </c>
      <c r="O134" s="85"/>
      <c r="P134" s="224">
        <f>O134*H134</f>
        <v>0</v>
      </c>
      <c r="Q134" s="224">
        <v>0</v>
      </c>
      <c r="R134" s="224">
        <f>Q134*H134</f>
        <v>0</v>
      </c>
      <c r="S134" s="224">
        <v>0</v>
      </c>
      <c r="T134" s="225">
        <f>S134*H134</f>
        <v>0</v>
      </c>
      <c r="U134" s="39"/>
      <c r="V134" s="39"/>
      <c r="W134" s="39"/>
      <c r="X134" s="39"/>
      <c r="Y134" s="39"/>
      <c r="Z134" s="39"/>
      <c r="AA134" s="39"/>
      <c r="AB134" s="39"/>
      <c r="AC134" s="39"/>
      <c r="AD134" s="39"/>
      <c r="AE134" s="39"/>
      <c r="AR134" s="226" t="s">
        <v>181</v>
      </c>
      <c r="AT134" s="226" t="s">
        <v>177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181</v>
      </c>
      <c r="BM134" s="226" t="s">
        <v>1205</v>
      </c>
    </row>
    <row r="135" spans="1:65" s="2" customFormat="1" ht="24.15" customHeight="1">
      <c r="A135" s="39"/>
      <c r="B135" s="40"/>
      <c r="C135" s="214" t="s">
        <v>451</v>
      </c>
      <c r="D135" s="214" t="s">
        <v>177</v>
      </c>
      <c r="E135" s="215" t="s">
        <v>1206</v>
      </c>
      <c r="F135" s="216" t="s">
        <v>1207</v>
      </c>
      <c r="G135" s="217" t="s">
        <v>342</v>
      </c>
      <c r="H135" s="218">
        <v>30</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1208</v>
      </c>
    </row>
    <row r="136" spans="1:65" s="2" customFormat="1" ht="33" customHeight="1">
      <c r="A136" s="39"/>
      <c r="B136" s="40"/>
      <c r="C136" s="214" t="s">
        <v>456</v>
      </c>
      <c r="D136" s="214" t="s">
        <v>177</v>
      </c>
      <c r="E136" s="215" t="s">
        <v>1209</v>
      </c>
      <c r="F136" s="216" t="s">
        <v>1210</v>
      </c>
      <c r="G136" s="217" t="s">
        <v>180</v>
      </c>
      <c r="H136" s="218">
        <v>19.5</v>
      </c>
      <c r="I136" s="219"/>
      <c r="J136" s="220">
        <f>ROUND(I136*H136,2)</f>
        <v>0</v>
      </c>
      <c r="K136" s="221"/>
      <c r="L136" s="45"/>
      <c r="M136" s="222" t="s">
        <v>19</v>
      </c>
      <c r="N136" s="223" t="s">
        <v>44</v>
      </c>
      <c r="O136" s="85"/>
      <c r="P136" s="224">
        <f>O136*H136</f>
        <v>0</v>
      </c>
      <c r="Q136" s="224">
        <v>0</v>
      </c>
      <c r="R136" s="224">
        <f>Q136*H136</f>
        <v>0</v>
      </c>
      <c r="S136" s="224">
        <v>0</v>
      </c>
      <c r="T136" s="225">
        <f>S136*H136</f>
        <v>0</v>
      </c>
      <c r="U136" s="39"/>
      <c r="V136" s="39"/>
      <c r="W136" s="39"/>
      <c r="X136" s="39"/>
      <c r="Y136" s="39"/>
      <c r="Z136" s="39"/>
      <c r="AA136" s="39"/>
      <c r="AB136" s="39"/>
      <c r="AC136" s="39"/>
      <c r="AD136" s="39"/>
      <c r="AE136" s="39"/>
      <c r="AR136" s="226" t="s">
        <v>181</v>
      </c>
      <c r="AT136" s="226" t="s">
        <v>177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1211</v>
      </c>
    </row>
    <row r="137" spans="1:65" s="2" customFormat="1" ht="24.15" customHeight="1">
      <c r="A137" s="39"/>
      <c r="B137" s="40"/>
      <c r="C137" s="214" t="s">
        <v>461</v>
      </c>
      <c r="D137" s="214" t="s">
        <v>177</v>
      </c>
      <c r="E137" s="215" t="s">
        <v>1212</v>
      </c>
      <c r="F137" s="216" t="s">
        <v>1213</v>
      </c>
      <c r="G137" s="217" t="s">
        <v>342</v>
      </c>
      <c r="H137" s="218">
        <v>30</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1214</v>
      </c>
    </row>
    <row r="138" spans="1:65" s="2" customFormat="1" ht="16.5" customHeight="1">
      <c r="A138" s="39"/>
      <c r="B138" s="40"/>
      <c r="C138" s="214" t="s">
        <v>466</v>
      </c>
      <c r="D138" s="214" t="s">
        <v>177</v>
      </c>
      <c r="E138" s="215" t="s">
        <v>1215</v>
      </c>
      <c r="F138" s="216" t="s">
        <v>1216</v>
      </c>
      <c r="G138" s="217" t="s">
        <v>342</v>
      </c>
      <c r="H138" s="218">
        <v>30</v>
      </c>
      <c r="I138" s="219"/>
      <c r="J138" s="220">
        <f>ROUND(I138*H138,2)</f>
        <v>0</v>
      </c>
      <c r="K138" s="221"/>
      <c r="L138" s="45"/>
      <c r="M138" s="222" t="s">
        <v>19</v>
      </c>
      <c r="N138" s="223" t="s">
        <v>44</v>
      </c>
      <c r="O138" s="85"/>
      <c r="P138" s="224">
        <f>O138*H138</f>
        <v>0</v>
      </c>
      <c r="Q138" s="224">
        <v>0.00012</v>
      </c>
      <c r="R138" s="224">
        <f>Q138*H138</f>
        <v>0.0036</v>
      </c>
      <c r="S138" s="224">
        <v>0</v>
      </c>
      <c r="T138" s="225">
        <f>S138*H138</f>
        <v>0</v>
      </c>
      <c r="U138" s="39"/>
      <c r="V138" s="39"/>
      <c r="W138" s="39"/>
      <c r="X138" s="39"/>
      <c r="Y138" s="39"/>
      <c r="Z138" s="39"/>
      <c r="AA138" s="39"/>
      <c r="AB138" s="39"/>
      <c r="AC138" s="39"/>
      <c r="AD138" s="39"/>
      <c r="AE138" s="39"/>
      <c r="AR138" s="226" t="s">
        <v>181</v>
      </c>
      <c r="AT138" s="226" t="s">
        <v>177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1217</v>
      </c>
    </row>
    <row r="139" spans="1:65" s="2" customFormat="1" ht="24.15" customHeight="1">
      <c r="A139" s="39"/>
      <c r="B139" s="40"/>
      <c r="C139" s="214" t="s">
        <v>471</v>
      </c>
      <c r="D139" s="214" t="s">
        <v>177</v>
      </c>
      <c r="E139" s="215" t="s">
        <v>1218</v>
      </c>
      <c r="F139" s="216" t="s">
        <v>1219</v>
      </c>
      <c r="G139" s="217" t="s">
        <v>342</v>
      </c>
      <c r="H139" s="218">
        <v>34</v>
      </c>
      <c r="I139" s="219"/>
      <c r="J139" s="220">
        <f>ROUND(I139*H139,2)</f>
        <v>0</v>
      </c>
      <c r="K139" s="221"/>
      <c r="L139" s="45"/>
      <c r="M139" s="222" t="s">
        <v>19</v>
      </c>
      <c r="N139" s="223" t="s">
        <v>44</v>
      </c>
      <c r="O139" s="85"/>
      <c r="P139" s="224">
        <f>O139*H139</f>
        <v>0</v>
      </c>
      <c r="Q139" s="224">
        <v>0.108</v>
      </c>
      <c r="R139" s="224">
        <f>Q139*H139</f>
        <v>3.672</v>
      </c>
      <c r="S139" s="224">
        <v>0</v>
      </c>
      <c r="T139" s="225">
        <f>S139*H139</f>
        <v>0</v>
      </c>
      <c r="U139" s="39"/>
      <c r="V139" s="39"/>
      <c r="W139" s="39"/>
      <c r="X139" s="39"/>
      <c r="Y139" s="39"/>
      <c r="Z139" s="39"/>
      <c r="AA139" s="39"/>
      <c r="AB139" s="39"/>
      <c r="AC139" s="39"/>
      <c r="AD139" s="39"/>
      <c r="AE139" s="39"/>
      <c r="AR139" s="226" t="s">
        <v>181</v>
      </c>
      <c r="AT139" s="226" t="s">
        <v>177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1220</v>
      </c>
    </row>
    <row r="140" spans="1:65" s="2" customFormat="1" ht="24.15" customHeight="1">
      <c r="A140" s="39"/>
      <c r="B140" s="40"/>
      <c r="C140" s="267" t="s">
        <v>478</v>
      </c>
      <c r="D140" s="267" t="s">
        <v>307</v>
      </c>
      <c r="E140" s="268" t="s">
        <v>1221</v>
      </c>
      <c r="F140" s="269" t="s">
        <v>1222</v>
      </c>
      <c r="G140" s="270" t="s">
        <v>342</v>
      </c>
      <c r="H140" s="271">
        <v>35.02</v>
      </c>
      <c r="I140" s="272"/>
      <c r="J140" s="273">
        <f>ROUND(I140*H140,2)</f>
        <v>0</v>
      </c>
      <c r="K140" s="274"/>
      <c r="L140" s="275"/>
      <c r="M140" s="276" t="s">
        <v>19</v>
      </c>
      <c r="N140" s="277" t="s">
        <v>44</v>
      </c>
      <c r="O140" s="85"/>
      <c r="P140" s="224">
        <f>O140*H140</f>
        <v>0</v>
      </c>
      <c r="Q140" s="224">
        <v>0.00055</v>
      </c>
      <c r="R140" s="224">
        <f>Q140*H140</f>
        <v>0.019261000000000004</v>
      </c>
      <c r="S140" s="224">
        <v>0</v>
      </c>
      <c r="T140" s="225">
        <f>S140*H140</f>
        <v>0</v>
      </c>
      <c r="U140" s="39"/>
      <c r="V140" s="39"/>
      <c r="W140" s="39"/>
      <c r="X140" s="39"/>
      <c r="Y140" s="39"/>
      <c r="Z140" s="39"/>
      <c r="AA140" s="39"/>
      <c r="AB140" s="39"/>
      <c r="AC140" s="39"/>
      <c r="AD140" s="39"/>
      <c r="AE140" s="39"/>
      <c r="AR140" s="226" t="s">
        <v>239</v>
      </c>
      <c r="AT140" s="226" t="s">
        <v>307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1223</v>
      </c>
    </row>
    <row r="141" spans="1:65" s="2" customFormat="1" ht="24.15" customHeight="1">
      <c r="A141" s="39"/>
      <c r="B141" s="40"/>
      <c r="C141" s="214" t="s">
        <v>483</v>
      </c>
      <c r="D141" s="214" t="s">
        <v>177</v>
      </c>
      <c r="E141" s="215" t="s">
        <v>1224</v>
      </c>
      <c r="F141" s="216" t="s">
        <v>1225</v>
      </c>
      <c r="G141" s="217" t="s">
        <v>358</v>
      </c>
      <c r="H141" s="218">
        <v>2</v>
      </c>
      <c r="I141" s="219"/>
      <c r="J141" s="220">
        <f>ROUND(I141*H141,2)</f>
        <v>0</v>
      </c>
      <c r="K141" s="221"/>
      <c r="L141" s="45"/>
      <c r="M141" s="222" t="s">
        <v>19</v>
      </c>
      <c r="N141" s="223" t="s">
        <v>44</v>
      </c>
      <c r="O141" s="85"/>
      <c r="P141" s="224">
        <f>O141*H141</f>
        <v>0</v>
      </c>
      <c r="Q141" s="224">
        <v>0.02815</v>
      </c>
      <c r="R141" s="224">
        <f>Q141*H141</f>
        <v>0.0563</v>
      </c>
      <c r="S141" s="224">
        <v>0</v>
      </c>
      <c r="T141" s="225">
        <f>S141*H141</f>
        <v>0</v>
      </c>
      <c r="U141" s="39"/>
      <c r="V141" s="39"/>
      <c r="W141" s="39"/>
      <c r="X141" s="39"/>
      <c r="Y141" s="39"/>
      <c r="Z141" s="39"/>
      <c r="AA141" s="39"/>
      <c r="AB141" s="39"/>
      <c r="AC141" s="39"/>
      <c r="AD141" s="39"/>
      <c r="AE141" s="39"/>
      <c r="AR141" s="226" t="s">
        <v>181</v>
      </c>
      <c r="AT141" s="226" t="s">
        <v>177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1226</v>
      </c>
    </row>
    <row r="142" spans="1:65" s="2" customFormat="1" ht="16.5" customHeight="1">
      <c r="A142" s="39"/>
      <c r="B142" s="40"/>
      <c r="C142" s="214" t="s">
        <v>489</v>
      </c>
      <c r="D142" s="214" t="s">
        <v>177</v>
      </c>
      <c r="E142" s="215" t="s">
        <v>1227</v>
      </c>
      <c r="F142" s="216" t="s">
        <v>1228</v>
      </c>
      <c r="G142" s="217" t="s">
        <v>358</v>
      </c>
      <c r="H142" s="218">
        <v>1</v>
      </c>
      <c r="I142" s="219"/>
      <c r="J142" s="220">
        <f>ROUND(I142*H142,2)</f>
        <v>0</v>
      </c>
      <c r="K142" s="221"/>
      <c r="L142" s="45"/>
      <c r="M142" s="222" t="s">
        <v>19</v>
      </c>
      <c r="N142" s="223" t="s">
        <v>44</v>
      </c>
      <c r="O142" s="85"/>
      <c r="P142" s="224">
        <f>O142*H142</f>
        <v>0</v>
      </c>
      <c r="Q142" s="224">
        <v>0.22675</v>
      </c>
      <c r="R142" s="224">
        <f>Q142*H142</f>
        <v>0.22675</v>
      </c>
      <c r="S142" s="224">
        <v>0</v>
      </c>
      <c r="T142" s="225">
        <f>S142*H142</f>
        <v>0</v>
      </c>
      <c r="U142" s="39"/>
      <c r="V142" s="39"/>
      <c r="W142" s="39"/>
      <c r="X142" s="39"/>
      <c r="Y142" s="39"/>
      <c r="Z142" s="39"/>
      <c r="AA142" s="39"/>
      <c r="AB142" s="39"/>
      <c r="AC142" s="39"/>
      <c r="AD142" s="39"/>
      <c r="AE142" s="39"/>
      <c r="AR142" s="226" t="s">
        <v>181</v>
      </c>
      <c r="AT142" s="226" t="s">
        <v>177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1229</v>
      </c>
    </row>
    <row r="143" spans="1:65" s="2" customFormat="1" ht="24.15" customHeight="1">
      <c r="A143" s="39"/>
      <c r="B143" s="40"/>
      <c r="C143" s="267" t="s">
        <v>494</v>
      </c>
      <c r="D143" s="267" t="s">
        <v>307</v>
      </c>
      <c r="E143" s="268" t="s">
        <v>1230</v>
      </c>
      <c r="F143" s="269" t="s">
        <v>1231</v>
      </c>
      <c r="G143" s="270" t="s">
        <v>358</v>
      </c>
      <c r="H143" s="271">
        <v>1</v>
      </c>
      <c r="I143" s="272"/>
      <c r="J143" s="273">
        <f>ROUND(I143*H143,2)</f>
        <v>0</v>
      </c>
      <c r="K143" s="274"/>
      <c r="L143" s="275"/>
      <c r="M143" s="276" t="s">
        <v>19</v>
      </c>
      <c r="N143" s="277" t="s">
        <v>44</v>
      </c>
      <c r="O143" s="85"/>
      <c r="P143" s="224">
        <f>O143*H143</f>
        <v>0</v>
      </c>
      <c r="Q143" s="224">
        <v>0.039</v>
      </c>
      <c r="R143" s="224">
        <f>Q143*H143</f>
        <v>0.039</v>
      </c>
      <c r="S143" s="224">
        <v>0</v>
      </c>
      <c r="T143" s="225">
        <f>S143*H143</f>
        <v>0</v>
      </c>
      <c r="U143" s="39"/>
      <c r="V143" s="39"/>
      <c r="W143" s="39"/>
      <c r="X143" s="39"/>
      <c r="Y143" s="39"/>
      <c r="Z143" s="39"/>
      <c r="AA143" s="39"/>
      <c r="AB143" s="39"/>
      <c r="AC143" s="39"/>
      <c r="AD143" s="39"/>
      <c r="AE143" s="39"/>
      <c r="AR143" s="226" t="s">
        <v>239</v>
      </c>
      <c r="AT143" s="226" t="s">
        <v>307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1232</v>
      </c>
    </row>
    <row r="144" spans="1:65" s="2" customFormat="1" ht="16.5" customHeight="1">
      <c r="A144" s="39"/>
      <c r="B144" s="40"/>
      <c r="C144" s="214" t="s">
        <v>499</v>
      </c>
      <c r="D144" s="214" t="s">
        <v>177</v>
      </c>
      <c r="E144" s="215" t="s">
        <v>1161</v>
      </c>
      <c r="F144" s="216" t="s">
        <v>1162</v>
      </c>
      <c r="G144" s="217" t="s">
        <v>1156</v>
      </c>
      <c r="H144" s="285"/>
      <c r="I144" s="219"/>
      <c r="J144" s="220">
        <f>ROUND(I144*H144,2)</f>
        <v>0</v>
      </c>
      <c r="K144" s="221"/>
      <c r="L144" s="45"/>
      <c r="M144" s="222" t="s">
        <v>19</v>
      </c>
      <c r="N144" s="223" t="s">
        <v>44</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181</v>
      </c>
      <c r="AT144" s="226" t="s">
        <v>177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1233</v>
      </c>
    </row>
    <row r="145" spans="1:65" s="2" customFormat="1" ht="16.5" customHeight="1">
      <c r="A145" s="39"/>
      <c r="B145" s="40"/>
      <c r="C145" s="214" t="s">
        <v>505</v>
      </c>
      <c r="D145" s="214" t="s">
        <v>177</v>
      </c>
      <c r="E145" s="215" t="s">
        <v>1164</v>
      </c>
      <c r="F145" s="216" t="s">
        <v>1165</v>
      </c>
      <c r="G145" s="217" t="s">
        <v>1156</v>
      </c>
      <c r="H145" s="285"/>
      <c r="I145" s="219"/>
      <c r="J145" s="220">
        <f>ROUND(I145*H145,2)</f>
        <v>0</v>
      </c>
      <c r="K145" s="221"/>
      <c r="L145" s="45"/>
      <c r="M145" s="222" t="s">
        <v>19</v>
      </c>
      <c r="N145" s="223" t="s">
        <v>44</v>
      </c>
      <c r="O145" s="85"/>
      <c r="P145" s="224">
        <f>O145*H145</f>
        <v>0</v>
      </c>
      <c r="Q145" s="224">
        <v>0</v>
      </c>
      <c r="R145" s="224">
        <f>Q145*H145</f>
        <v>0</v>
      </c>
      <c r="S145" s="224">
        <v>0</v>
      </c>
      <c r="T145" s="225">
        <f>S145*H145</f>
        <v>0</v>
      </c>
      <c r="U145" s="39"/>
      <c r="V145" s="39"/>
      <c r="W145" s="39"/>
      <c r="X145" s="39"/>
      <c r="Y145" s="39"/>
      <c r="Z145" s="39"/>
      <c r="AA145" s="39"/>
      <c r="AB145" s="39"/>
      <c r="AC145" s="39"/>
      <c r="AD145" s="39"/>
      <c r="AE145" s="39"/>
      <c r="AR145" s="226" t="s">
        <v>181</v>
      </c>
      <c r="AT145" s="226" t="s">
        <v>177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1234</v>
      </c>
    </row>
    <row r="146" spans="1:63" s="12" customFormat="1" ht="20.85" customHeight="1">
      <c r="A146" s="12"/>
      <c r="B146" s="198"/>
      <c r="C146" s="199"/>
      <c r="D146" s="200" t="s">
        <v>72</v>
      </c>
      <c r="E146" s="212" t="s">
        <v>173</v>
      </c>
      <c r="F146" s="212" t="s">
        <v>173</v>
      </c>
      <c r="G146" s="199"/>
      <c r="H146" s="199"/>
      <c r="I146" s="202"/>
      <c r="J146" s="213">
        <f>BK146</f>
        <v>0</v>
      </c>
      <c r="K146" s="199"/>
      <c r="L146" s="204"/>
      <c r="M146" s="205"/>
      <c r="N146" s="206"/>
      <c r="O146" s="206"/>
      <c r="P146" s="207">
        <v>0</v>
      </c>
      <c r="Q146" s="206"/>
      <c r="R146" s="207">
        <v>0</v>
      </c>
      <c r="S146" s="206"/>
      <c r="T146" s="208">
        <v>0</v>
      </c>
      <c r="U146" s="12"/>
      <c r="V146" s="12"/>
      <c r="W146" s="12"/>
      <c r="X146" s="12"/>
      <c r="Y146" s="12"/>
      <c r="Z146" s="12"/>
      <c r="AA146" s="12"/>
      <c r="AB146" s="12"/>
      <c r="AC146" s="12"/>
      <c r="AD146" s="12"/>
      <c r="AE146" s="12"/>
      <c r="AR146" s="209" t="s">
        <v>81</v>
      </c>
      <c r="AT146" s="210" t="s">
        <v>72</v>
      </c>
      <c r="AU146" s="210" t="s">
        <v>83</v>
      </c>
      <c r="AY146" s="209" t="s">
        <v>175</v>
      </c>
      <c r="BK146" s="211">
        <v>0</v>
      </c>
    </row>
    <row r="147" spans="1:63" s="12" customFormat="1" ht="20.85" customHeight="1">
      <c r="A147" s="12"/>
      <c r="B147" s="198"/>
      <c r="C147" s="199"/>
      <c r="D147" s="200" t="s">
        <v>72</v>
      </c>
      <c r="E147" s="212" t="s">
        <v>1235</v>
      </c>
      <c r="F147" s="212" t="s">
        <v>1236</v>
      </c>
      <c r="G147" s="199"/>
      <c r="H147" s="199"/>
      <c r="I147" s="202"/>
      <c r="J147" s="213">
        <f>BK147</f>
        <v>0</v>
      </c>
      <c r="K147" s="199"/>
      <c r="L147" s="204"/>
      <c r="M147" s="205"/>
      <c r="N147" s="206"/>
      <c r="O147" s="206"/>
      <c r="P147" s="207">
        <f>SUM(P148:P154)</f>
        <v>0</v>
      </c>
      <c r="Q147" s="206"/>
      <c r="R147" s="207">
        <f>SUM(R148:R154)</f>
        <v>0</v>
      </c>
      <c r="S147" s="206"/>
      <c r="T147" s="208">
        <f>SUM(T148:T154)</f>
        <v>0</v>
      </c>
      <c r="U147" s="12"/>
      <c r="V147" s="12"/>
      <c r="W147" s="12"/>
      <c r="X147" s="12"/>
      <c r="Y147" s="12"/>
      <c r="Z147" s="12"/>
      <c r="AA147" s="12"/>
      <c r="AB147" s="12"/>
      <c r="AC147" s="12"/>
      <c r="AD147" s="12"/>
      <c r="AE147" s="12"/>
      <c r="AR147" s="209" t="s">
        <v>81</v>
      </c>
      <c r="AT147" s="210" t="s">
        <v>72</v>
      </c>
      <c r="AU147" s="210" t="s">
        <v>83</v>
      </c>
      <c r="AY147" s="209" t="s">
        <v>175</v>
      </c>
      <c r="BK147" s="211">
        <f>SUM(BK148:BK154)</f>
        <v>0</v>
      </c>
    </row>
    <row r="148" spans="1:65" s="2" customFormat="1" ht="16.5" customHeight="1">
      <c r="A148" s="39"/>
      <c r="B148" s="40"/>
      <c r="C148" s="214" t="s">
        <v>509</v>
      </c>
      <c r="D148" s="214" t="s">
        <v>177</v>
      </c>
      <c r="E148" s="215" t="s">
        <v>1237</v>
      </c>
      <c r="F148" s="216" t="s">
        <v>1238</v>
      </c>
      <c r="G148" s="217" t="s">
        <v>1239</v>
      </c>
      <c r="H148" s="218">
        <v>16</v>
      </c>
      <c r="I148" s="219"/>
      <c r="J148" s="220">
        <f>ROUND(I148*H148,2)</f>
        <v>0</v>
      </c>
      <c r="K148" s="221"/>
      <c r="L148" s="45"/>
      <c r="M148" s="222" t="s">
        <v>19</v>
      </c>
      <c r="N148" s="223" t="s">
        <v>44</v>
      </c>
      <c r="O148" s="85"/>
      <c r="P148" s="224">
        <f>O148*H148</f>
        <v>0</v>
      </c>
      <c r="Q148" s="224">
        <v>0</v>
      </c>
      <c r="R148" s="224">
        <f>Q148*H148</f>
        <v>0</v>
      </c>
      <c r="S148" s="224">
        <v>0</v>
      </c>
      <c r="T148" s="225">
        <f>S148*H148</f>
        <v>0</v>
      </c>
      <c r="U148" s="39"/>
      <c r="V148" s="39"/>
      <c r="W148" s="39"/>
      <c r="X148" s="39"/>
      <c r="Y148" s="39"/>
      <c r="Z148" s="39"/>
      <c r="AA148" s="39"/>
      <c r="AB148" s="39"/>
      <c r="AC148" s="39"/>
      <c r="AD148" s="39"/>
      <c r="AE148" s="39"/>
      <c r="AR148" s="226" t="s">
        <v>181</v>
      </c>
      <c r="AT148" s="226" t="s">
        <v>177</v>
      </c>
      <c r="AU148" s="226" t="s">
        <v>191</v>
      </c>
      <c r="AY148" s="18" t="s">
        <v>175</v>
      </c>
      <c r="BE148" s="227">
        <f>IF(N148="základní",J148,0)</f>
        <v>0</v>
      </c>
      <c r="BF148" s="227">
        <f>IF(N148="snížená",J148,0)</f>
        <v>0</v>
      </c>
      <c r="BG148" s="227">
        <f>IF(N148="zákl. přenesená",J148,0)</f>
        <v>0</v>
      </c>
      <c r="BH148" s="227">
        <f>IF(N148="sníž. přenesená",J148,0)</f>
        <v>0</v>
      </c>
      <c r="BI148" s="227">
        <f>IF(N148="nulová",J148,0)</f>
        <v>0</v>
      </c>
      <c r="BJ148" s="18" t="s">
        <v>81</v>
      </c>
      <c r="BK148" s="227">
        <f>ROUND(I148*H148,2)</f>
        <v>0</v>
      </c>
      <c r="BL148" s="18" t="s">
        <v>181</v>
      </c>
      <c r="BM148" s="226" t="s">
        <v>1240</v>
      </c>
    </row>
    <row r="149" spans="1:65" s="2" customFormat="1" ht="16.5" customHeight="1">
      <c r="A149" s="39"/>
      <c r="B149" s="40"/>
      <c r="C149" s="214" t="s">
        <v>517</v>
      </c>
      <c r="D149" s="214" t="s">
        <v>177</v>
      </c>
      <c r="E149" s="215" t="s">
        <v>1241</v>
      </c>
      <c r="F149" s="216" t="s">
        <v>1242</v>
      </c>
      <c r="G149" s="217" t="s">
        <v>358</v>
      </c>
      <c r="H149" s="218">
        <v>1</v>
      </c>
      <c r="I149" s="219"/>
      <c r="J149" s="220">
        <f>ROUND(I149*H149,2)</f>
        <v>0</v>
      </c>
      <c r="K149" s="221"/>
      <c r="L149" s="45"/>
      <c r="M149" s="222" t="s">
        <v>19</v>
      </c>
      <c r="N149" s="223" t="s">
        <v>44</v>
      </c>
      <c r="O149" s="85"/>
      <c r="P149" s="224">
        <f>O149*H149</f>
        <v>0</v>
      </c>
      <c r="Q149" s="224">
        <v>0</v>
      </c>
      <c r="R149" s="224">
        <f>Q149*H149</f>
        <v>0</v>
      </c>
      <c r="S149" s="224">
        <v>0</v>
      </c>
      <c r="T149" s="225">
        <f>S149*H149</f>
        <v>0</v>
      </c>
      <c r="U149" s="39"/>
      <c r="V149" s="39"/>
      <c r="W149" s="39"/>
      <c r="X149" s="39"/>
      <c r="Y149" s="39"/>
      <c r="Z149" s="39"/>
      <c r="AA149" s="39"/>
      <c r="AB149" s="39"/>
      <c r="AC149" s="39"/>
      <c r="AD149" s="39"/>
      <c r="AE149" s="39"/>
      <c r="AR149" s="226" t="s">
        <v>181</v>
      </c>
      <c r="AT149" s="226" t="s">
        <v>177</v>
      </c>
      <c r="AU149" s="226" t="s">
        <v>191</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1243</v>
      </c>
    </row>
    <row r="150" spans="1:65" s="2" customFormat="1" ht="16.5" customHeight="1">
      <c r="A150" s="39"/>
      <c r="B150" s="40"/>
      <c r="C150" s="214" t="s">
        <v>522</v>
      </c>
      <c r="D150" s="214" t="s">
        <v>177</v>
      </c>
      <c r="E150" s="215" t="s">
        <v>1244</v>
      </c>
      <c r="F150" s="216" t="s">
        <v>1245</v>
      </c>
      <c r="G150" s="217" t="s">
        <v>358</v>
      </c>
      <c r="H150" s="218">
        <v>1</v>
      </c>
      <c r="I150" s="219"/>
      <c r="J150" s="220">
        <f>ROUND(I150*H150,2)</f>
        <v>0</v>
      </c>
      <c r="K150" s="221"/>
      <c r="L150" s="45"/>
      <c r="M150" s="222" t="s">
        <v>19</v>
      </c>
      <c r="N150" s="223" t="s">
        <v>44</v>
      </c>
      <c r="O150" s="85"/>
      <c r="P150" s="224">
        <f>O150*H150</f>
        <v>0</v>
      </c>
      <c r="Q150" s="224">
        <v>0</v>
      </c>
      <c r="R150" s="224">
        <f>Q150*H150</f>
        <v>0</v>
      </c>
      <c r="S150" s="224">
        <v>0</v>
      </c>
      <c r="T150" s="225">
        <f>S150*H150</f>
        <v>0</v>
      </c>
      <c r="U150" s="39"/>
      <c r="V150" s="39"/>
      <c r="W150" s="39"/>
      <c r="X150" s="39"/>
      <c r="Y150" s="39"/>
      <c r="Z150" s="39"/>
      <c r="AA150" s="39"/>
      <c r="AB150" s="39"/>
      <c r="AC150" s="39"/>
      <c r="AD150" s="39"/>
      <c r="AE150" s="39"/>
      <c r="AR150" s="226" t="s">
        <v>181</v>
      </c>
      <c r="AT150" s="226" t="s">
        <v>177</v>
      </c>
      <c r="AU150" s="226" t="s">
        <v>191</v>
      </c>
      <c r="AY150" s="18" t="s">
        <v>175</v>
      </c>
      <c r="BE150" s="227">
        <f>IF(N150="základní",J150,0)</f>
        <v>0</v>
      </c>
      <c r="BF150" s="227">
        <f>IF(N150="snížená",J150,0)</f>
        <v>0</v>
      </c>
      <c r="BG150" s="227">
        <f>IF(N150="zákl. přenesená",J150,0)</f>
        <v>0</v>
      </c>
      <c r="BH150" s="227">
        <f>IF(N150="sníž. přenesená",J150,0)</f>
        <v>0</v>
      </c>
      <c r="BI150" s="227">
        <f>IF(N150="nulová",J150,0)</f>
        <v>0</v>
      </c>
      <c r="BJ150" s="18" t="s">
        <v>81</v>
      </c>
      <c r="BK150" s="227">
        <f>ROUND(I150*H150,2)</f>
        <v>0</v>
      </c>
      <c r="BL150" s="18" t="s">
        <v>181</v>
      </c>
      <c r="BM150" s="226" t="s">
        <v>1246</v>
      </c>
    </row>
    <row r="151" spans="1:65" s="2" customFormat="1" ht="16.5" customHeight="1">
      <c r="A151" s="39"/>
      <c r="B151" s="40"/>
      <c r="C151" s="214" t="s">
        <v>526</v>
      </c>
      <c r="D151" s="214" t="s">
        <v>177</v>
      </c>
      <c r="E151" s="215" t="s">
        <v>1247</v>
      </c>
      <c r="F151" s="216" t="s">
        <v>1248</v>
      </c>
      <c r="G151" s="217" t="s">
        <v>358</v>
      </c>
      <c r="H151" s="218">
        <v>1</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191</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1249</v>
      </c>
    </row>
    <row r="152" spans="1:65" s="2" customFormat="1" ht="16.5" customHeight="1">
      <c r="A152" s="39"/>
      <c r="B152" s="40"/>
      <c r="C152" s="214" t="s">
        <v>531</v>
      </c>
      <c r="D152" s="214" t="s">
        <v>177</v>
      </c>
      <c r="E152" s="215" t="s">
        <v>1250</v>
      </c>
      <c r="F152" s="216" t="s">
        <v>1251</v>
      </c>
      <c r="G152" s="217" t="s">
        <v>1252</v>
      </c>
      <c r="H152" s="218">
        <v>1</v>
      </c>
      <c r="I152" s="219"/>
      <c r="J152" s="220">
        <f>ROUND(I152*H152,2)</f>
        <v>0</v>
      </c>
      <c r="K152" s="221"/>
      <c r="L152" s="45"/>
      <c r="M152" s="222" t="s">
        <v>19</v>
      </c>
      <c r="N152" s="223" t="s">
        <v>44</v>
      </c>
      <c r="O152" s="85"/>
      <c r="P152" s="224">
        <f>O152*H152</f>
        <v>0</v>
      </c>
      <c r="Q152" s="224">
        <v>0</v>
      </c>
      <c r="R152" s="224">
        <f>Q152*H152</f>
        <v>0</v>
      </c>
      <c r="S152" s="224">
        <v>0</v>
      </c>
      <c r="T152" s="225">
        <f>S152*H152</f>
        <v>0</v>
      </c>
      <c r="U152" s="39"/>
      <c r="V152" s="39"/>
      <c r="W152" s="39"/>
      <c r="X152" s="39"/>
      <c r="Y152" s="39"/>
      <c r="Z152" s="39"/>
      <c r="AA152" s="39"/>
      <c r="AB152" s="39"/>
      <c r="AC152" s="39"/>
      <c r="AD152" s="39"/>
      <c r="AE152" s="39"/>
      <c r="AR152" s="226" t="s">
        <v>181</v>
      </c>
      <c r="AT152" s="226" t="s">
        <v>177</v>
      </c>
      <c r="AU152" s="226" t="s">
        <v>191</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1253</v>
      </c>
    </row>
    <row r="153" spans="1:65" s="2" customFormat="1" ht="16.5" customHeight="1">
      <c r="A153" s="39"/>
      <c r="B153" s="40"/>
      <c r="C153" s="214" t="s">
        <v>535</v>
      </c>
      <c r="D153" s="214" t="s">
        <v>177</v>
      </c>
      <c r="E153" s="215" t="s">
        <v>1254</v>
      </c>
      <c r="F153" s="216" t="s">
        <v>1255</v>
      </c>
      <c r="G153" s="217" t="s">
        <v>1239</v>
      </c>
      <c r="H153" s="218">
        <v>10</v>
      </c>
      <c r="I153" s="219"/>
      <c r="J153" s="220">
        <f>ROUND(I153*H153,2)</f>
        <v>0</v>
      </c>
      <c r="K153" s="221"/>
      <c r="L153" s="45"/>
      <c r="M153" s="222" t="s">
        <v>19</v>
      </c>
      <c r="N153" s="223" t="s">
        <v>44</v>
      </c>
      <c r="O153" s="85"/>
      <c r="P153" s="224">
        <f>O153*H153</f>
        <v>0</v>
      </c>
      <c r="Q153" s="224">
        <v>0</v>
      </c>
      <c r="R153" s="224">
        <f>Q153*H153</f>
        <v>0</v>
      </c>
      <c r="S153" s="224">
        <v>0</v>
      </c>
      <c r="T153" s="225">
        <f>S153*H153</f>
        <v>0</v>
      </c>
      <c r="U153" s="39"/>
      <c r="V153" s="39"/>
      <c r="W153" s="39"/>
      <c r="X153" s="39"/>
      <c r="Y153" s="39"/>
      <c r="Z153" s="39"/>
      <c r="AA153" s="39"/>
      <c r="AB153" s="39"/>
      <c r="AC153" s="39"/>
      <c r="AD153" s="39"/>
      <c r="AE153" s="39"/>
      <c r="AR153" s="226" t="s">
        <v>181</v>
      </c>
      <c r="AT153" s="226" t="s">
        <v>177</v>
      </c>
      <c r="AU153" s="226" t="s">
        <v>191</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1256</v>
      </c>
    </row>
    <row r="154" spans="1:65" s="2" customFormat="1" ht="16.5" customHeight="1">
      <c r="A154" s="39"/>
      <c r="B154" s="40"/>
      <c r="C154" s="214" t="s">
        <v>540</v>
      </c>
      <c r="D154" s="214" t="s">
        <v>177</v>
      </c>
      <c r="E154" s="215" t="s">
        <v>1257</v>
      </c>
      <c r="F154" s="216" t="s">
        <v>1258</v>
      </c>
      <c r="G154" s="217" t="s">
        <v>1239</v>
      </c>
      <c r="H154" s="218">
        <v>10</v>
      </c>
      <c r="I154" s="219"/>
      <c r="J154" s="220">
        <f>ROUND(I154*H154,2)</f>
        <v>0</v>
      </c>
      <c r="K154" s="221"/>
      <c r="L154" s="45"/>
      <c r="M154" s="286" t="s">
        <v>19</v>
      </c>
      <c r="N154" s="287" t="s">
        <v>44</v>
      </c>
      <c r="O154" s="283"/>
      <c r="P154" s="288">
        <f>O154*H154</f>
        <v>0</v>
      </c>
      <c r="Q154" s="288">
        <v>0</v>
      </c>
      <c r="R154" s="288">
        <f>Q154*H154</f>
        <v>0</v>
      </c>
      <c r="S154" s="288">
        <v>0</v>
      </c>
      <c r="T154" s="289">
        <f>S154*H154</f>
        <v>0</v>
      </c>
      <c r="U154" s="39"/>
      <c r="V154" s="39"/>
      <c r="W154" s="39"/>
      <c r="X154" s="39"/>
      <c r="Y154" s="39"/>
      <c r="Z154" s="39"/>
      <c r="AA154" s="39"/>
      <c r="AB154" s="39"/>
      <c r="AC154" s="39"/>
      <c r="AD154" s="39"/>
      <c r="AE154" s="39"/>
      <c r="AR154" s="226" t="s">
        <v>181</v>
      </c>
      <c r="AT154" s="226" t="s">
        <v>177</v>
      </c>
      <c r="AU154" s="226" t="s">
        <v>191</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1259</v>
      </c>
    </row>
    <row r="155" spans="1:31" s="2" customFormat="1" ht="6.95" customHeight="1">
      <c r="A155" s="39"/>
      <c r="B155" s="60"/>
      <c r="C155" s="61"/>
      <c r="D155" s="61"/>
      <c r="E155" s="61"/>
      <c r="F155" s="61"/>
      <c r="G155" s="61"/>
      <c r="H155" s="61"/>
      <c r="I155" s="61"/>
      <c r="J155" s="61"/>
      <c r="K155" s="61"/>
      <c r="L155" s="45"/>
      <c r="M155" s="39"/>
      <c r="O155" s="39"/>
      <c r="P155" s="39"/>
      <c r="Q155" s="39"/>
      <c r="R155" s="39"/>
      <c r="S155" s="39"/>
      <c r="T155" s="39"/>
      <c r="U155" s="39"/>
      <c r="V155" s="39"/>
      <c r="W155" s="39"/>
      <c r="X155" s="39"/>
      <c r="Y155" s="39"/>
      <c r="Z155" s="39"/>
      <c r="AA155" s="39"/>
      <c r="AB155" s="39"/>
      <c r="AC155" s="39"/>
      <c r="AD155" s="39"/>
      <c r="AE155" s="39"/>
    </row>
  </sheetData>
  <sheetProtection password="CC35" sheet="1" objects="1" scenarios="1" formatColumns="0" formatRows="0" autoFilter="0"/>
  <autoFilter ref="C89:K154"/>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97</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1260</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ROUND(J87,2)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ROUND((SUM(BE87:BE238)),2)</f>
        <v>0</v>
      </c>
      <c r="G33" s="39"/>
      <c r="H33" s="39"/>
      <c r="I33" s="158">
        <v>0.21</v>
      </c>
      <c r="J33" s="157">
        <f>ROUND(((SUM(BE87:BE238))*I33),2)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ROUND((SUM(BF87:BF238)),2)</f>
        <v>0</v>
      </c>
      <c r="G34" s="39"/>
      <c r="H34" s="39"/>
      <c r="I34" s="158">
        <v>0.15</v>
      </c>
      <c r="J34" s="157">
        <f>ROUND(((SUM(BF87:BF238))*I34),2)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ROUND((SUM(BG87:BG238)),2)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ROUND((SUM(BH87:BH238)),2)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ROUND((SUM(BI87:BI238)),2)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IO 04 - Likvidace dešťových vod</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J87</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J88</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J89</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753</v>
      </c>
      <c r="E62" s="183"/>
      <c r="F62" s="183"/>
      <c r="G62" s="183"/>
      <c r="H62" s="183"/>
      <c r="I62" s="183"/>
      <c r="J62" s="184">
        <f>J144</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150</v>
      </c>
      <c r="E63" s="183"/>
      <c r="F63" s="183"/>
      <c r="G63" s="183"/>
      <c r="H63" s="183"/>
      <c r="I63" s="183"/>
      <c r="J63" s="184">
        <f>J150</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152</v>
      </c>
      <c r="E64" s="183"/>
      <c r="F64" s="183"/>
      <c r="G64" s="183"/>
      <c r="H64" s="183"/>
      <c r="I64" s="183"/>
      <c r="J64" s="184">
        <f>J173</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155</v>
      </c>
      <c r="E65" s="183"/>
      <c r="F65" s="183"/>
      <c r="G65" s="183"/>
      <c r="H65" s="183"/>
      <c r="I65" s="183"/>
      <c r="J65" s="184">
        <f>J228</f>
        <v>0</v>
      </c>
      <c r="K65" s="126"/>
      <c r="L65" s="185"/>
      <c r="S65" s="10"/>
      <c r="T65" s="10"/>
      <c r="U65" s="10"/>
      <c r="V65" s="10"/>
      <c r="W65" s="10"/>
      <c r="X65" s="10"/>
      <c r="Y65" s="10"/>
      <c r="Z65" s="10"/>
      <c r="AA65" s="10"/>
      <c r="AB65" s="10"/>
      <c r="AC65" s="10"/>
      <c r="AD65" s="10"/>
      <c r="AE65" s="10"/>
    </row>
    <row r="66" spans="1:31" s="9" customFormat="1" ht="24.95" customHeight="1">
      <c r="A66" s="9"/>
      <c r="B66" s="175"/>
      <c r="C66" s="176"/>
      <c r="D66" s="177" t="s">
        <v>156</v>
      </c>
      <c r="E66" s="178"/>
      <c r="F66" s="178"/>
      <c r="G66" s="178"/>
      <c r="H66" s="178"/>
      <c r="I66" s="178"/>
      <c r="J66" s="179">
        <f>J233</f>
        <v>0</v>
      </c>
      <c r="K66" s="176"/>
      <c r="L66" s="180"/>
      <c r="S66" s="9"/>
      <c r="T66" s="9"/>
      <c r="U66" s="9"/>
      <c r="V66" s="9"/>
      <c r="W66" s="9"/>
      <c r="X66" s="9"/>
      <c r="Y66" s="9"/>
      <c r="Z66" s="9"/>
      <c r="AA66" s="9"/>
      <c r="AB66" s="9"/>
      <c r="AC66" s="9"/>
      <c r="AD66" s="9"/>
      <c r="AE66" s="9"/>
    </row>
    <row r="67" spans="1:31" s="10" customFormat="1" ht="19.9" customHeight="1">
      <c r="A67" s="10"/>
      <c r="B67" s="181"/>
      <c r="C67" s="126"/>
      <c r="D67" s="182" t="s">
        <v>1261</v>
      </c>
      <c r="E67" s="183"/>
      <c r="F67" s="183"/>
      <c r="G67" s="183"/>
      <c r="H67" s="183"/>
      <c r="I67" s="183"/>
      <c r="J67" s="184">
        <f>J234</f>
        <v>0</v>
      </c>
      <c r="K67" s="126"/>
      <c r="L67" s="185"/>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145"/>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145"/>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145"/>
      <c r="S73" s="39"/>
      <c r="T73" s="39"/>
      <c r="U73" s="39"/>
      <c r="V73" s="39"/>
      <c r="W73" s="39"/>
      <c r="X73" s="39"/>
      <c r="Y73" s="39"/>
      <c r="Z73" s="39"/>
      <c r="AA73" s="39"/>
      <c r="AB73" s="39"/>
      <c r="AC73" s="39"/>
      <c r="AD73" s="39"/>
      <c r="AE73" s="39"/>
    </row>
    <row r="74" spans="1:31" s="2" customFormat="1" ht="24.95" customHeight="1">
      <c r="A74" s="39"/>
      <c r="B74" s="40"/>
      <c r="C74" s="24" t="s">
        <v>160</v>
      </c>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41"/>
      <c r="J76" s="41"/>
      <c r="K76" s="41"/>
      <c r="L76" s="145"/>
      <c r="S76" s="39"/>
      <c r="T76" s="39"/>
      <c r="U76" s="39"/>
      <c r="V76" s="39"/>
      <c r="W76" s="39"/>
      <c r="X76" s="39"/>
      <c r="Y76" s="39"/>
      <c r="Z76" s="39"/>
      <c r="AA76" s="39"/>
      <c r="AB76" s="39"/>
      <c r="AC76" s="39"/>
      <c r="AD76" s="39"/>
      <c r="AE76" s="39"/>
    </row>
    <row r="77" spans="1:31" s="2" customFormat="1" ht="16.5" customHeight="1">
      <c r="A77" s="39"/>
      <c r="B77" s="40"/>
      <c r="C77" s="41"/>
      <c r="D77" s="41"/>
      <c r="E77" s="170" t="str">
        <f>E7</f>
        <v>Kylešovice - sběrný dvůr</v>
      </c>
      <c r="F77" s="33"/>
      <c r="G77" s="33"/>
      <c r="H77" s="33"/>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141</v>
      </c>
      <c r="D78" s="41"/>
      <c r="E78" s="41"/>
      <c r="F78" s="41"/>
      <c r="G78" s="41"/>
      <c r="H78" s="41"/>
      <c r="I78" s="41"/>
      <c r="J78" s="41"/>
      <c r="K78" s="41"/>
      <c r="L78" s="145"/>
      <c r="S78" s="39"/>
      <c r="T78" s="39"/>
      <c r="U78" s="39"/>
      <c r="V78" s="39"/>
      <c r="W78" s="39"/>
      <c r="X78" s="39"/>
      <c r="Y78" s="39"/>
      <c r="Z78" s="39"/>
      <c r="AA78" s="39"/>
      <c r="AB78" s="39"/>
      <c r="AC78" s="39"/>
      <c r="AD78" s="39"/>
      <c r="AE78" s="39"/>
    </row>
    <row r="79" spans="1:31" s="2" customFormat="1" ht="16.5" customHeight="1">
      <c r="A79" s="39"/>
      <c r="B79" s="40"/>
      <c r="C79" s="41"/>
      <c r="D79" s="41"/>
      <c r="E79" s="70" t="str">
        <f>E9</f>
        <v>IO 04 - Likvidace dešťových vod</v>
      </c>
      <c r="F79" s="41"/>
      <c r="G79" s="41"/>
      <c r="H79" s="41"/>
      <c r="I79" s="41"/>
      <c r="J79" s="41"/>
      <c r="K79" s="41"/>
      <c r="L79" s="145"/>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Kylešovice</v>
      </c>
      <c r="G81" s="41"/>
      <c r="H81" s="41"/>
      <c r="I81" s="33" t="s">
        <v>23</v>
      </c>
      <c r="J81" s="73" t="str">
        <f>IF(J12="","",J12)</f>
        <v>1. 2. 2023</v>
      </c>
      <c r="K81" s="41"/>
      <c r="L81" s="145"/>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25.65" customHeight="1">
      <c r="A83" s="39"/>
      <c r="B83" s="40"/>
      <c r="C83" s="33" t="s">
        <v>25</v>
      </c>
      <c r="D83" s="41"/>
      <c r="E83" s="41"/>
      <c r="F83" s="28" t="str">
        <f>E15</f>
        <v>statutární město Opava, Horní náměstí 69, Opava</v>
      </c>
      <c r="G83" s="41"/>
      <c r="H83" s="41"/>
      <c r="I83" s="33" t="s">
        <v>32</v>
      </c>
      <c r="J83" s="37" t="str">
        <f>E21</f>
        <v>Agroprojekt Jihlava, spol. s.r.o.</v>
      </c>
      <c r="K83" s="41"/>
      <c r="L83" s="145"/>
      <c r="S83" s="39"/>
      <c r="T83" s="39"/>
      <c r="U83" s="39"/>
      <c r="V83" s="39"/>
      <c r="W83" s="39"/>
      <c r="X83" s="39"/>
      <c r="Y83" s="39"/>
      <c r="Z83" s="39"/>
      <c r="AA83" s="39"/>
      <c r="AB83" s="39"/>
      <c r="AC83" s="39"/>
      <c r="AD83" s="39"/>
      <c r="AE83" s="39"/>
    </row>
    <row r="84" spans="1:31" s="2" customFormat="1" ht="25.65" customHeight="1">
      <c r="A84" s="39"/>
      <c r="B84" s="40"/>
      <c r="C84" s="33" t="s">
        <v>30</v>
      </c>
      <c r="D84" s="41"/>
      <c r="E84" s="41"/>
      <c r="F84" s="28" t="str">
        <f>IF(E18="","",E18)</f>
        <v>Vyplň údaj</v>
      </c>
      <c r="G84" s="41"/>
      <c r="H84" s="41"/>
      <c r="I84" s="33" t="s">
        <v>36</v>
      </c>
      <c r="J84" s="37" t="str">
        <f>E24</f>
        <v>Agroprojekt Jihlava, spol. s.r.o.</v>
      </c>
      <c r="K84" s="41"/>
      <c r="L84" s="145"/>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145"/>
      <c r="S85" s="39"/>
      <c r="T85" s="39"/>
      <c r="U85" s="39"/>
      <c r="V85" s="39"/>
      <c r="W85" s="39"/>
      <c r="X85" s="39"/>
      <c r="Y85" s="39"/>
      <c r="Z85" s="39"/>
      <c r="AA85" s="39"/>
      <c r="AB85" s="39"/>
      <c r="AC85" s="39"/>
      <c r="AD85" s="39"/>
      <c r="AE85" s="39"/>
    </row>
    <row r="86" spans="1:31" s="11" customFormat="1" ht="29.25" customHeight="1">
      <c r="A86" s="186"/>
      <c r="B86" s="187"/>
      <c r="C86" s="188" t="s">
        <v>161</v>
      </c>
      <c r="D86" s="189" t="s">
        <v>58</v>
      </c>
      <c r="E86" s="189" t="s">
        <v>54</v>
      </c>
      <c r="F86" s="189" t="s">
        <v>55</v>
      </c>
      <c r="G86" s="189" t="s">
        <v>162</v>
      </c>
      <c r="H86" s="189" t="s">
        <v>163</v>
      </c>
      <c r="I86" s="189" t="s">
        <v>164</v>
      </c>
      <c r="J86" s="190" t="s">
        <v>145</v>
      </c>
      <c r="K86" s="191" t="s">
        <v>165</v>
      </c>
      <c r="L86" s="192"/>
      <c r="M86" s="93" t="s">
        <v>19</v>
      </c>
      <c r="N86" s="94" t="s">
        <v>43</v>
      </c>
      <c r="O86" s="94" t="s">
        <v>166</v>
      </c>
      <c r="P86" s="94" t="s">
        <v>167</v>
      </c>
      <c r="Q86" s="94" t="s">
        <v>168</v>
      </c>
      <c r="R86" s="94" t="s">
        <v>169</v>
      </c>
      <c r="S86" s="94" t="s">
        <v>170</v>
      </c>
      <c r="T86" s="95" t="s">
        <v>171</v>
      </c>
      <c r="U86" s="186"/>
      <c r="V86" s="186"/>
      <c r="W86" s="186"/>
      <c r="X86" s="186"/>
      <c r="Y86" s="186"/>
      <c r="Z86" s="186"/>
      <c r="AA86" s="186"/>
      <c r="AB86" s="186"/>
      <c r="AC86" s="186"/>
      <c r="AD86" s="186"/>
      <c r="AE86" s="186"/>
    </row>
    <row r="87" spans="1:63" s="2" customFormat="1" ht="22.8" customHeight="1">
      <c r="A87" s="39"/>
      <c r="B87" s="40"/>
      <c r="C87" s="100" t="s">
        <v>172</v>
      </c>
      <c r="D87" s="41"/>
      <c r="E87" s="41"/>
      <c r="F87" s="41"/>
      <c r="G87" s="41"/>
      <c r="H87" s="41"/>
      <c r="I87" s="41"/>
      <c r="J87" s="193">
        <f>BK87</f>
        <v>0</v>
      </c>
      <c r="K87" s="41"/>
      <c r="L87" s="45"/>
      <c r="M87" s="96"/>
      <c r="N87" s="194"/>
      <c r="O87" s="97"/>
      <c r="P87" s="195">
        <f>P88+P233</f>
        <v>0</v>
      </c>
      <c r="Q87" s="97"/>
      <c r="R87" s="195">
        <f>R88+R233</f>
        <v>24.773175499999997</v>
      </c>
      <c r="S87" s="97"/>
      <c r="T87" s="196">
        <f>T88+T233</f>
        <v>0</v>
      </c>
      <c r="U87" s="39"/>
      <c r="V87" s="39"/>
      <c r="W87" s="39"/>
      <c r="X87" s="39"/>
      <c r="Y87" s="39"/>
      <c r="Z87" s="39"/>
      <c r="AA87" s="39"/>
      <c r="AB87" s="39"/>
      <c r="AC87" s="39"/>
      <c r="AD87" s="39"/>
      <c r="AE87" s="39"/>
      <c r="AT87" s="18" t="s">
        <v>72</v>
      </c>
      <c r="AU87" s="18" t="s">
        <v>146</v>
      </c>
      <c r="BK87" s="197">
        <f>BK88+BK233</f>
        <v>0</v>
      </c>
    </row>
    <row r="88" spans="1:63" s="12" customFormat="1" ht="25.9" customHeight="1">
      <c r="A88" s="12"/>
      <c r="B88" s="198"/>
      <c r="C88" s="199"/>
      <c r="D88" s="200" t="s">
        <v>72</v>
      </c>
      <c r="E88" s="201" t="s">
        <v>173</v>
      </c>
      <c r="F88" s="201" t="s">
        <v>174</v>
      </c>
      <c r="G88" s="199"/>
      <c r="H88" s="199"/>
      <c r="I88" s="202"/>
      <c r="J88" s="203">
        <f>BK88</f>
        <v>0</v>
      </c>
      <c r="K88" s="199"/>
      <c r="L88" s="204"/>
      <c r="M88" s="205"/>
      <c r="N88" s="206"/>
      <c r="O88" s="206"/>
      <c r="P88" s="207">
        <f>P89+P144+P150+P173+P228</f>
        <v>0</v>
      </c>
      <c r="Q88" s="206"/>
      <c r="R88" s="207">
        <f>R89+R144+R150+R173+R228</f>
        <v>24.587535499999998</v>
      </c>
      <c r="S88" s="206"/>
      <c r="T88" s="208">
        <f>T89+T144+T150+T173+T228</f>
        <v>0</v>
      </c>
      <c r="U88" s="12"/>
      <c r="V88" s="12"/>
      <c r="W88" s="12"/>
      <c r="X88" s="12"/>
      <c r="Y88" s="12"/>
      <c r="Z88" s="12"/>
      <c r="AA88" s="12"/>
      <c r="AB88" s="12"/>
      <c r="AC88" s="12"/>
      <c r="AD88" s="12"/>
      <c r="AE88" s="12"/>
      <c r="AR88" s="209" t="s">
        <v>81</v>
      </c>
      <c r="AT88" s="210" t="s">
        <v>72</v>
      </c>
      <c r="AU88" s="210" t="s">
        <v>73</v>
      </c>
      <c r="AY88" s="209" t="s">
        <v>175</v>
      </c>
      <c r="BK88" s="211">
        <f>BK89+BK144+BK150+BK173+BK228</f>
        <v>0</v>
      </c>
    </row>
    <row r="89" spans="1:63" s="12" customFormat="1" ht="22.8" customHeight="1">
      <c r="A89" s="12"/>
      <c r="B89" s="198"/>
      <c r="C89" s="199"/>
      <c r="D89" s="200" t="s">
        <v>72</v>
      </c>
      <c r="E89" s="212" t="s">
        <v>81</v>
      </c>
      <c r="F89" s="212" t="s">
        <v>176</v>
      </c>
      <c r="G89" s="199"/>
      <c r="H89" s="199"/>
      <c r="I89" s="202"/>
      <c r="J89" s="213">
        <f>BK89</f>
        <v>0</v>
      </c>
      <c r="K89" s="199"/>
      <c r="L89" s="204"/>
      <c r="M89" s="205"/>
      <c r="N89" s="206"/>
      <c r="O89" s="206"/>
      <c r="P89" s="207">
        <f>SUM(P90:P143)</f>
        <v>0</v>
      </c>
      <c r="Q89" s="206"/>
      <c r="R89" s="207">
        <f>SUM(R90:R143)</f>
        <v>0</v>
      </c>
      <c r="S89" s="206"/>
      <c r="T89" s="208">
        <f>SUM(T90:T143)</f>
        <v>0</v>
      </c>
      <c r="U89" s="12"/>
      <c r="V89" s="12"/>
      <c r="W89" s="12"/>
      <c r="X89" s="12"/>
      <c r="Y89" s="12"/>
      <c r="Z89" s="12"/>
      <c r="AA89" s="12"/>
      <c r="AB89" s="12"/>
      <c r="AC89" s="12"/>
      <c r="AD89" s="12"/>
      <c r="AE89" s="12"/>
      <c r="AR89" s="209" t="s">
        <v>81</v>
      </c>
      <c r="AT89" s="210" t="s">
        <v>72</v>
      </c>
      <c r="AU89" s="210" t="s">
        <v>81</v>
      </c>
      <c r="AY89" s="209" t="s">
        <v>175</v>
      </c>
      <c r="BK89" s="211">
        <f>SUM(BK90:BK143)</f>
        <v>0</v>
      </c>
    </row>
    <row r="90" spans="1:65" s="2" customFormat="1" ht="49.05" customHeight="1">
      <c r="A90" s="39"/>
      <c r="B90" s="40"/>
      <c r="C90" s="214" t="s">
        <v>81</v>
      </c>
      <c r="D90" s="214" t="s">
        <v>177</v>
      </c>
      <c r="E90" s="215" t="s">
        <v>1262</v>
      </c>
      <c r="F90" s="216" t="s">
        <v>1263</v>
      </c>
      <c r="G90" s="217" t="s">
        <v>215</v>
      </c>
      <c r="H90" s="218">
        <v>187.1</v>
      </c>
      <c r="I90" s="219"/>
      <c r="J90" s="220">
        <f>ROUND(I90*H90,2)</f>
        <v>0</v>
      </c>
      <c r="K90" s="221"/>
      <c r="L90" s="45"/>
      <c r="M90" s="222" t="s">
        <v>19</v>
      </c>
      <c r="N90" s="223" t="s">
        <v>44</v>
      </c>
      <c r="O90" s="85"/>
      <c r="P90" s="224">
        <f>O90*H90</f>
        <v>0</v>
      </c>
      <c r="Q90" s="224">
        <v>0</v>
      </c>
      <c r="R90" s="224">
        <f>Q90*H90</f>
        <v>0</v>
      </c>
      <c r="S90" s="224">
        <v>0</v>
      </c>
      <c r="T90" s="225">
        <f>S90*H90</f>
        <v>0</v>
      </c>
      <c r="U90" s="39"/>
      <c r="V90" s="39"/>
      <c r="W90" s="39"/>
      <c r="X90" s="39"/>
      <c r="Y90" s="39"/>
      <c r="Z90" s="39"/>
      <c r="AA90" s="39"/>
      <c r="AB90" s="39"/>
      <c r="AC90" s="39"/>
      <c r="AD90" s="39"/>
      <c r="AE90" s="39"/>
      <c r="AR90" s="226" t="s">
        <v>181</v>
      </c>
      <c r="AT90" s="226" t="s">
        <v>177</v>
      </c>
      <c r="AU90" s="226" t="s">
        <v>83</v>
      </c>
      <c r="AY90" s="18" t="s">
        <v>175</v>
      </c>
      <c r="BE90" s="227">
        <f>IF(N90="základní",J90,0)</f>
        <v>0</v>
      </c>
      <c r="BF90" s="227">
        <f>IF(N90="snížená",J90,0)</f>
        <v>0</v>
      </c>
      <c r="BG90" s="227">
        <f>IF(N90="zákl. přenesená",J90,0)</f>
        <v>0</v>
      </c>
      <c r="BH90" s="227">
        <f>IF(N90="sníž. přenesená",J90,0)</f>
        <v>0</v>
      </c>
      <c r="BI90" s="227">
        <f>IF(N90="nulová",J90,0)</f>
        <v>0</v>
      </c>
      <c r="BJ90" s="18" t="s">
        <v>81</v>
      </c>
      <c r="BK90" s="227">
        <f>ROUND(I90*H90,2)</f>
        <v>0</v>
      </c>
      <c r="BL90" s="18" t="s">
        <v>181</v>
      </c>
      <c r="BM90" s="226" t="s">
        <v>1264</v>
      </c>
    </row>
    <row r="91" spans="1:47" s="2" customFormat="1" ht="12">
      <c r="A91" s="39"/>
      <c r="B91" s="40"/>
      <c r="C91" s="41"/>
      <c r="D91" s="228" t="s">
        <v>183</v>
      </c>
      <c r="E91" s="41"/>
      <c r="F91" s="229" t="s">
        <v>1265</v>
      </c>
      <c r="G91" s="41"/>
      <c r="H91" s="41"/>
      <c r="I91" s="230"/>
      <c r="J91" s="41"/>
      <c r="K91" s="41"/>
      <c r="L91" s="45"/>
      <c r="M91" s="231"/>
      <c r="N91" s="232"/>
      <c r="O91" s="85"/>
      <c r="P91" s="85"/>
      <c r="Q91" s="85"/>
      <c r="R91" s="85"/>
      <c r="S91" s="85"/>
      <c r="T91" s="86"/>
      <c r="U91" s="39"/>
      <c r="V91" s="39"/>
      <c r="W91" s="39"/>
      <c r="X91" s="39"/>
      <c r="Y91" s="39"/>
      <c r="Z91" s="39"/>
      <c r="AA91" s="39"/>
      <c r="AB91" s="39"/>
      <c r="AC91" s="39"/>
      <c r="AD91" s="39"/>
      <c r="AE91" s="39"/>
      <c r="AT91" s="18" t="s">
        <v>183</v>
      </c>
      <c r="AU91" s="18" t="s">
        <v>83</v>
      </c>
    </row>
    <row r="92" spans="1:51" s="15" customFormat="1" ht="12">
      <c r="A92" s="15"/>
      <c r="B92" s="257"/>
      <c r="C92" s="258"/>
      <c r="D92" s="235" t="s">
        <v>189</v>
      </c>
      <c r="E92" s="259" t="s">
        <v>19</v>
      </c>
      <c r="F92" s="260" t="s">
        <v>1266</v>
      </c>
      <c r="G92" s="258"/>
      <c r="H92" s="259" t="s">
        <v>19</v>
      </c>
      <c r="I92" s="261"/>
      <c r="J92" s="258"/>
      <c r="K92" s="258"/>
      <c r="L92" s="262"/>
      <c r="M92" s="263"/>
      <c r="N92" s="264"/>
      <c r="O92" s="264"/>
      <c r="P92" s="264"/>
      <c r="Q92" s="264"/>
      <c r="R92" s="264"/>
      <c r="S92" s="264"/>
      <c r="T92" s="265"/>
      <c r="U92" s="15"/>
      <c r="V92" s="15"/>
      <c r="W92" s="15"/>
      <c r="X92" s="15"/>
      <c r="Y92" s="15"/>
      <c r="Z92" s="15"/>
      <c r="AA92" s="15"/>
      <c r="AB92" s="15"/>
      <c r="AC92" s="15"/>
      <c r="AD92" s="15"/>
      <c r="AE92" s="15"/>
      <c r="AT92" s="266" t="s">
        <v>189</v>
      </c>
      <c r="AU92" s="266" t="s">
        <v>83</v>
      </c>
      <c r="AV92" s="15" t="s">
        <v>81</v>
      </c>
      <c r="AW92" s="15" t="s">
        <v>35</v>
      </c>
      <c r="AX92" s="15" t="s">
        <v>73</v>
      </c>
      <c r="AY92" s="266" t="s">
        <v>175</v>
      </c>
    </row>
    <row r="93" spans="1:51" s="13" customFormat="1" ht="12">
      <c r="A93" s="13"/>
      <c r="B93" s="233"/>
      <c r="C93" s="234"/>
      <c r="D93" s="235" t="s">
        <v>189</v>
      </c>
      <c r="E93" s="236" t="s">
        <v>19</v>
      </c>
      <c r="F93" s="237" t="s">
        <v>1267</v>
      </c>
      <c r="G93" s="234"/>
      <c r="H93" s="238">
        <v>150.08</v>
      </c>
      <c r="I93" s="239"/>
      <c r="J93" s="234"/>
      <c r="K93" s="234"/>
      <c r="L93" s="240"/>
      <c r="M93" s="241"/>
      <c r="N93" s="242"/>
      <c r="O93" s="242"/>
      <c r="P93" s="242"/>
      <c r="Q93" s="242"/>
      <c r="R93" s="242"/>
      <c r="S93" s="242"/>
      <c r="T93" s="243"/>
      <c r="U93" s="13"/>
      <c r="V93" s="13"/>
      <c r="W93" s="13"/>
      <c r="X93" s="13"/>
      <c r="Y93" s="13"/>
      <c r="Z93" s="13"/>
      <c r="AA93" s="13"/>
      <c r="AB93" s="13"/>
      <c r="AC93" s="13"/>
      <c r="AD93" s="13"/>
      <c r="AE93" s="13"/>
      <c r="AT93" s="244" t="s">
        <v>189</v>
      </c>
      <c r="AU93" s="244" t="s">
        <v>83</v>
      </c>
      <c r="AV93" s="13" t="s">
        <v>83</v>
      </c>
      <c r="AW93" s="13" t="s">
        <v>35</v>
      </c>
      <c r="AX93" s="13" t="s">
        <v>73</v>
      </c>
      <c r="AY93" s="244" t="s">
        <v>175</v>
      </c>
    </row>
    <row r="94" spans="1:51" s="15" customFormat="1" ht="12">
      <c r="A94" s="15"/>
      <c r="B94" s="257"/>
      <c r="C94" s="258"/>
      <c r="D94" s="235" t="s">
        <v>189</v>
      </c>
      <c r="E94" s="259" t="s">
        <v>19</v>
      </c>
      <c r="F94" s="260" t="s">
        <v>1268</v>
      </c>
      <c r="G94" s="258"/>
      <c r="H94" s="259" t="s">
        <v>19</v>
      </c>
      <c r="I94" s="261"/>
      <c r="J94" s="258"/>
      <c r="K94" s="258"/>
      <c r="L94" s="262"/>
      <c r="M94" s="263"/>
      <c r="N94" s="264"/>
      <c r="O94" s="264"/>
      <c r="P94" s="264"/>
      <c r="Q94" s="264"/>
      <c r="R94" s="264"/>
      <c r="S94" s="264"/>
      <c r="T94" s="265"/>
      <c r="U94" s="15"/>
      <c r="V94" s="15"/>
      <c r="W94" s="15"/>
      <c r="X94" s="15"/>
      <c r="Y94" s="15"/>
      <c r="Z94" s="15"/>
      <c r="AA94" s="15"/>
      <c r="AB94" s="15"/>
      <c r="AC94" s="15"/>
      <c r="AD94" s="15"/>
      <c r="AE94" s="15"/>
      <c r="AT94" s="266" t="s">
        <v>189</v>
      </c>
      <c r="AU94" s="266" t="s">
        <v>83</v>
      </c>
      <c r="AV94" s="15" t="s">
        <v>81</v>
      </c>
      <c r="AW94" s="15" t="s">
        <v>35</v>
      </c>
      <c r="AX94" s="15" t="s">
        <v>73</v>
      </c>
      <c r="AY94" s="266" t="s">
        <v>175</v>
      </c>
    </row>
    <row r="95" spans="1:51" s="13" customFormat="1" ht="12">
      <c r="A95" s="13"/>
      <c r="B95" s="233"/>
      <c r="C95" s="234"/>
      <c r="D95" s="235" t="s">
        <v>189</v>
      </c>
      <c r="E95" s="236" t="s">
        <v>19</v>
      </c>
      <c r="F95" s="237" t="s">
        <v>1269</v>
      </c>
      <c r="G95" s="234"/>
      <c r="H95" s="238">
        <v>37.019</v>
      </c>
      <c r="I95" s="239"/>
      <c r="J95" s="234"/>
      <c r="K95" s="234"/>
      <c r="L95" s="240"/>
      <c r="M95" s="241"/>
      <c r="N95" s="242"/>
      <c r="O95" s="242"/>
      <c r="P95" s="242"/>
      <c r="Q95" s="242"/>
      <c r="R95" s="242"/>
      <c r="S95" s="242"/>
      <c r="T95" s="243"/>
      <c r="U95" s="13"/>
      <c r="V95" s="13"/>
      <c r="W95" s="13"/>
      <c r="X95" s="13"/>
      <c r="Y95" s="13"/>
      <c r="Z95" s="13"/>
      <c r="AA95" s="13"/>
      <c r="AB95" s="13"/>
      <c r="AC95" s="13"/>
      <c r="AD95" s="13"/>
      <c r="AE95" s="13"/>
      <c r="AT95" s="244" t="s">
        <v>189</v>
      </c>
      <c r="AU95" s="244" t="s">
        <v>83</v>
      </c>
      <c r="AV95" s="13" t="s">
        <v>83</v>
      </c>
      <c r="AW95" s="13" t="s">
        <v>35</v>
      </c>
      <c r="AX95" s="13" t="s">
        <v>73</v>
      </c>
      <c r="AY95" s="244" t="s">
        <v>175</v>
      </c>
    </row>
    <row r="96" spans="1:51" s="14" customFormat="1" ht="12">
      <c r="A96" s="14"/>
      <c r="B96" s="245"/>
      <c r="C96" s="246"/>
      <c r="D96" s="235" t="s">
        <v>189</v>
      </c>
      <c r="E96" s="247" t="s">
        <v>19</v>
      </c>
      <c r="F96" s="248" t="s">
        <v>198</v>
      </c>
      <c r="G96" s="246"/>
      <c r="H96" s="249">
        <v>187.09900000000002</v>
      </c>
      <c r="I96" s="250"/>
      <c r="J96" s="246"/>
      <c r="K96" s="246"/>
      <c r="L96" s="251"/>
      <c r="M96" s="252"/>
      <c r="N96" s="253"/>
      <c r="O96" s="253"/>
      <c r="P96" s="253"/>
      <c r="Q96" s="253"/>
      <c r="R96" s="253"/>
      <c r="S96" s="253"/>
      <c r="T96" s="254"/>
      <c r="U96" s="14"/>
      <c r="V96" s="14"/>
      <c r="W96" s="14"/>
      <c r="X96" s="14"/>
      <c r="Y96" s="14"/>
      <c r="Z96" s="14"/>
      <c r="AA96" s="14"/>
      <c r="AB96" s="14"/>
      <c r="AC96" s="14"/>
      <c r="AD96" s="14"/>
      <c r="AE96" s="14"/>
      <c r="AT96" s="255" t="s">
        <v>189</v>
      </c>
      <c r="AU96" s="255" t="s">
        <v>83</v>
      </c>
      <c r="AV96" s="14" t="s">
        <v>181</v>
      </c>
      <c r="AW96" s="14" t="s">
        <v>35</v>
      </c>
      <c r="AX96" s="14" t="s">
        <v>73</v>
      </c>
      <c r="AY96" s="255" t="s">
        <v>175</v>
      </c>
    </row>
    <row r="97" spans="1:51" s="13" customFormat="1" ht="12">
      <c r="A97" s="13"/>
      <c r="B97" s="233"/>
      <c r="C97" s="234"/>
      <c r="D97" s="235" t="s">
        <v>189</v>
      </c>
      <c r="E97" s="236" t="s">
        <v>19</v>
      </c>
      <c r="F97" s="237" t="s">
        <v>1270</v>
      </c>
      <c r="G97" s="234"/>
      <c r="H97" s="238">
        <v>187.1</v>
      </c>
      <c r="I97" s="239"/>
      <c r="J97" s="234"/>
      <c r="K97" s="234"/>
      <c r="L97" s="240"/>
      <c r="M97" s="241"/>
      <c r="N97" s="242"/>
      <c r="O97" s="242"/>
      <c r="P97" s="242"/>
      <c r="Q97" s="242"/>
      <c r="R97" s="242"/>
      <c r="S97" s="242"/>
      <c r="T97" s="243"/>
      <c r="U97" s="13"/>
      <c r="V97" s="13"/>
      <c r="W97" s="13"/>
      <c r="X97" s="13"/>
      <c r="Y97" s="13"/>
      <c r="Z97" s="13"/>
      <c r="AA97" s="13"/>
      <c r="AB97" s="13"/>
      <c r="AC97" s="13"/>
      <c r="AD97" s="13"/>
      <c r="AE97" s="13"/>
      <c r="AT97" s="244" t="s">
        <v>189</v>
      </c>
      <c r="AU97" s="244" t="s">
        <v>83</v>
      </c>
      <c r="AV97" s="13" t="s">
        <v>83</v>
      </c>
      <c r="AW97" s="13" t="s">
        <v>35</v>
      </c>
      <c r="AX97" s="13" t="s">
        <v>81</v>
      </c>
      <c r="AY97" s="244" t="s">
        <v>175</v>
      </c>
    </row>
    <row r="98" spans="1:65" s="2" customFormat="1" ht="44.25" customHeight="1">
      <c r="A98" s="39"/>
      <c r="B98" s="40"/>
      <c r="C98" s="214" t="s">
        <v>83</v>
      </c>
      <c r="D98" s="214" t="s">
        <v>177</v>
      </c>
      <c r="E98" s="215" t="s">
        <v>1271</v>
      </c>
      <c r="F98" s="216" t="s">
        <v>1272</v>
      </c>
      <c r="G98" s="217" t="s">
        <v>215</v>
      </c>
      <c r="H98" s="218">
        <v>547.74</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181</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1273</v>
      </c>
    </row>
    <row r="99" spans="1:47" s="2" customFormat="1" ht="12">
      <c r="A99" s="39"/>
      <c r="B99" s="40"/>
      <c r="C99" s="41"/>
      <c r="D99" s="228" t="s">
        <v>183</v>
      </c>
      <c r="E99" s="41"/>
      <c r="F99" s="229" t="s">
        <v>1274</v>
      </c>
      <c r="G99" s="41"/>
      <c r="H99" s="41"/>
      <c r="I99" s="230"/>
      <c r="J99" s="41"/>
      <c r="K99" s="41"/>
      <c r="L99" s="45"/>
      <c r="M99" s="231"/>
      <c r="N99" s="232"/>
      <c r="O99" s="85"/>
      <c r="P99" s="85"/>
      <c r="Q99" s="85"/>
      <c r="R99" s="85"/>
      <c r="S99" s="85"/>
      <c r="T99" s="86"/>
      <c r="U99" s="39"/>
      <c r="V99" s="39"/>
      <c r="W99" s="39"/>
      <c r="X99" s="39"/>
      <c r="Y99" s="39"/>
      <c r="Z99" s="39"/>
      <c r="AA99" s="39"/>
      <c r="AB99" s="39"/>
      <c r="AC99" s="39"/>
      <c r="AD99" s="39"/>
      <c r="AE99" s="39"/>
      <c r="AT99" s="18" t="s">
        <v>183</v>
      </c>
      <c r="AU99" s="18" t="s">
        <v>83</v>
      </c>
    </row>
    <row r="100" spans="1:51" s="15" customFormat="1" ht="12">
      <c r="A100" s="15"/>
      <c r="B100" s="257"/>
      <c r="C100" s="258"/>
      <c r="D100" s="235" t="s">
        <v>189</v>
      </c>
      <c r="E100" s="259" t="s">
        <v>19</v>
      </c>
      <c r="F100" s="260" t="s">
        <v>1275</v>
      </c>
      <c r="G100" s="258"/>
      <c r="H100" s="259" t="s">
        <v>19</v>
      </c>
      <c r="I100" s="261"/>
      <c r="J100" s="258"/>
      <c r="K100" s="258"/>
      <c r="L100" s="262"/>
      <c r="M100" s="263"/>
      <c r="N100" s="264"/>
      <c r="O100" s="264"/>
      <c r="P100" s="264"/>
      <c r="Q100" s="264"/>
      <c r="R100" s="264"/>
      <c r="S100" s="264"/>
      <c r="T100" s="265"/>
      <c r="U100" s="15"/>
      <c r="V100" s="15"/>
      <c r="W100" s="15"/>
      <c r="X100" s="15"/>
      <c r="Y100" s="15"/>
      <c r="Z100" s="15"/>
      <c r="AA100" s="15"/>
      <c r="AB100" s="15"/>
      <c r="AC100" s="15"/>
      <c r="AD100" s="15"/>
      <c r="AE100" s="15"/>
      <c r="AT100" s="266" t="s">
        <v>189</v>
      </c>
      <c r="AU100" s="266" t="s">
        <v>83</v>
      </c>
      <c r="AV100" s="15" t="s">
        <v>81</v>
      </c>
      <c r="AW100" s="15" t="s">
        <v>35</v>
      </c>
      <c r="AX100" s="15" t="s">
        <v>73</v>
      </c>
      <c r="AY100" s="266" t="s">
        <v>175</v>
      </c>
    </row>
    <row r="101" spans="1:51" s="15" customFormat="1" ht="12">
      <c r="A101" s="15"/>
      <c r="B101" s="257"/>
      <c r="C101" s="258"/>
      <c r="D101" s="235" t="s">
        <v>189</v>
      </c>
      <c r="E101" s="259" t="s">
        <v>19</v>
      </c>
      <c r="F101" s="260" t="s">
        <v>1276</v>
      </c>
      <c r="G101" s="258"/>
      <c r="H101" s="259" t="s">
        <v>19</v>
      </c>
      <c r="I101" s="261"/>
      <c r="J101" s="258"/>
      <c r="K101" s="258"/>
      <c r="L101" s="262"/>
      <c r="M101" s="263"/>
      <c r="N101" s="264"/>
      <c r="O101" s="264"/>
      <c r="P101" s="264"/>
      <c r="Q101" s="264"/>
      <c r="R101" s="264"/>
      <c r="S101" s="264"/>
      <c r="T101" s="265"/>
      <c r="U101" s="15"/>
      <c r="V101" s="15"/>
      <c r="W101" s="15"/>
      <c r="X101" s="15"/>
      <c r="Y101" s="15"/>
      <c r="Z101" s="15"/>
      <c r="AA101" s="15"/>
      <c r="AB101" s="15"/>
      <c r="AC101" s="15"/>
      <c r="AD101" s="15"/>
      <c r="AE101" s="15"/>
      <c r="AT101" s="266" t="s">
        <v>189</v>
      </c>
      <c r="AU101" s="266" t="s">
        <v>83</v>
      </c>
      <c r="AV101" s="15" t="s">
        <v>81</v>
      </c>
      <c r="AW101" s="15" t="s">
        <v>35</v>
      </c>
      <c r="AX101" s="15" t="s">
        <v>73</v>
      </c>
      <c r="AY101" s="266" t="s">
        <v>175</v>
      </c>
    </row>
    <row r="102" spans="1:51" s="13" customFormat="1" ht="12">
      <c r="A102" s="13"/>
      <c r="B102" s="233"/>
      <c r="C102" s="234"/>
      <c r="D102" s="235" t="s">
        <v>189</v>
      </c>
      <c r="E102" s="236" t="s">
        <v>19</v>
      </c>
      <c r="F102" s="237" t="s">
        <v>1277</v>
      </c>
      <c r="G102" s="234"/>
      <c r="H102" s="238">
        <v>288</v>
      </c>
      <c r="I102" s="239"/>
      <c r="J102" s="234"/>
      <c r="K102" s="234"/>
      <c r="L102" s="240"/>
      <c r="M102" s="241"/>
      <c r="N102" s="242"/>
      <c r="O102" s="242"/>
      <c r="P102" s="242"/>
      <c r="Q102" s="242"/>
      <c r="R102" s="242"/>
      <c r="S102" s="242"/>
      <c r="T102" s="243"/>
      <c r="U102" s="13"/>
      <c r="V102" s="13"/>
      <c r="W102" s="13"/>
      <c r="X102" s="13"/>
      <c r="Y102" s="13"/>
      <c r="Z102" s="13"/>
      <c r="AA102" s="13"/>
      <c r="AB102" s="13"/>
      <c r="AC102" s="13"/>
      <c r="AD102" s="13"/>
      <c r="AE102" s="13"/>
      <c r="AT102" s="244" t="s">
        <v>189</v>
      </c>
      <c r="AU102" s="244" t="s">
        <v>83</v>
      </c>
      <c r="AV102" s="13" t="s">
        <v>83</v>
      </c>
      <c r="AW102" s="13" t="s">
        <v>35</v>
      </c>
      <c r="AX102" s="13" t="s">
        <v>73</v>
      </c>
      <c r="AY102" s="244" t="s">
        <v>175</v>
      </c>
    </row>
    <row r="103" spans="1:51" s="15" customFormat="1" ht="12">
      <c r="A103" s="15"/>
      <c r="B103" s="257"/>
      <c r="C103" s="258"/>
      <c r="D103" s="235" t="s">
        <v>189</v>
      </c>
      <c r="E103" s="259" t="s">
        <v>19</v>
      </c>
      <c r="F103" s="260" t="s">
        <v>815</v>
      </c>
      <c r="G103" s="258"/>
      <c r="H103" s="259" t="s">
        <v>19</v>
      </c>
      <c r="I103" s="261"/>
      <c r="J103" s="258"/>
      <c r="K103" s="258"/>
      <c r="L103" s="262"/>
      <c r="M103" s="263"/>
      <c r="N103" s="264"/>
      <c r="O103" s="264"/>
      <c r="P103" s="264"/>
      <c r="Q103" s="264"/>
      <c r="R103" s="264"/>
      <c r="S103" s="264"/>
      <c r="T103" s="265"/>
      <c r="U103" s="15"/>
      <c r="V103" s="15"/>
      <c r="W103" s="15"/>
      <c r="X103" s="15"/>
      <c r="Y103" s="15"/>
      <c r="Z103" s="15"/>
      <c r="AA103" s="15"/>
      <c r="AB103" s="15"/>
      <c r="AC103" s="15"/>
      <c r="AD103" s="15"/>
      <c r="AE103" s="15"/>
      <c r="AT103" s="266" t="s">
        <v>189</v>
      </c>
      <c r="AU103" s="266" t="s">
        <v>83</v>
      </c>
      <c r="AV103" s="15" t="s">
        <v>81</v>
      </c>
      <c r="AW103" s="15" t="s">
        <v>35</v>
      </c>
      <c r="AX103" s="15" t="s">
        <v>73</v>
      </c>
      <c r="AY103" s="266" t="s">
        <v>175</v>
      </c>
    </row>
    <row r="104" spans="1:51" s="13" customFormat="1" ht="12">
      <c r="A104" s="13"/>
      <c r="B104" s="233"/>
      <c r="C104" s="234"/>
      <c r="D104" s="235" t="s">
        <v>189</v>
      </c>
      <c r="E104" s="236" t="s">
        <v>19</v>
      </c>
      <c r="F104" s="237" t="s">
        <v>1278</v>
      </c>
      <c r="G104" s="234"/>
      <c r="H104" s="238">
        <v>259.74</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189</v>
      </c>
      <c r="AU104" s="244" t="s">
        <v>83</v>
      </c>
      <c r="AV104" s="13" t="s">
        <v>83</v>
      </c>
      <c r="AW104" s="13" t="s">
        <v>35</v>
      </c>
      <c r="AX104" s="13" t="s">
        <v>73</v>
      </c>
      <c r="AY104" s="244" t="s">
        <v>175</v>
      </c>
    </row>
    <row r="105" spans="1:51" s="14" customFormat="1" ht="12">
      <c r="A105" s="14"/>
      <c r="B105" s="245"/>
      <c r="C105" s="246"/>
      <c r="D105" s="235" t="s">
        <v>189</v>
      </c>
      <c r="E105" s="247" t="s">
        <v>19</v>
      </c>
      <c r="F105" s="248" t="s">
        <v>198</v>
      </c>
      <c r="G105" s="246"/>
      <c r="H105" s="249">
        <v>547.74</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189</v>
      </c>
      <c r="AU105" s="255" t="s">
        <v>83</v>
      </c>
      <c r="AV105" s="14" t="s">
        <v>181</v>
      </c>
      <c r="AW105" s="14" t="s">
        <v>35</v>
      </c>
      <c r="AX105" s="14" t="s">
        <v>81</v>
      </c>
      <c r="AY105" s="255" t="s">
        <v>175</v>
      </c>
    </row>
    <row r="106" spans="1:65" s="2" customFormat="1" ht="24.15" customHeight="1">
      <c r="A106" s="39"/>
      <c r="B106" s="40"/>
      <c r="C106" s="214" t="s">
        <v>191</v>
      </c>
      <c r="D106" s="214" t="s">
        <v>177</v>
      </c>
      <c r="E106" s="215" t="s">
        <v>1279</v>
      </c>
      <c r="F106" s="216" t="s">
        <v>1280</v>
      </c>
      <c r="G106" s="217" t="s">
        <v>215</v>
      </c>
      <c r="H106" s="218">
        <v>33.42</v>
      </c>
      <c r="I106" s="219"/>
      <c r="J106" s="220">
        <f>ROUND(I106*H106,2)</f>
        <v>0</v>
      </c>
      <c r="K106" s="221"/>
      <c r="L106" s="45"/>
      <c r="M106" s="222" t="s">
        <v>19</v>
      </c>
      <c r="N106" s="223" t="s">
        <v>44</v>
      </c>
      <c r="O106" s="85"/>
      <c r="P106" s="224">
        <f>O106*H106</f>
        <v>0</v>
      </c>
      <c r="Q106" s="224">
        <v>0</v>
      </c>
      <c r="R106" s="224">
        <f>Q106*H106</f>
        <v>0</v>
      </c>
      <c r="S106" s="224">
        <v>0</v>
      </c>
      <c r="T106" s="225">
        <f>S106*H106</f>
        <v>0</v>
      </c>
      <c r="U106" s="39"/>
      <c r="V106" s="39"/>
      <c r="W106" s="39"/>
      <c r="X106" s="39"/>
      <c r="Y106" s="39"/>
      <c r="Z106" s="39"/>
      <c r="AA106" s="39"/>
      <c r="AB106" s="39"/>
      <c r="AC106" s="39"/>
      <c r="AD106" s="39"/>
      <c r="AE106" s="39"/>
      <c r="AR106" s="226" t="s">
        <v>181</v>
      </c>
      <c r="AT106" s="226" t="s">
        <v>177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1281</v>
      </c>
    </row>
    <row r="107" spans="1:47" s="2" customFormat="1" ht="12">
      <c r="A107" s="39"/>
      <c r="B107" s="40"/>
      <c r="C107" s="41"/>
      <c r="D107" s="228" t="s">
        <v>183</v>
      </c>
      <c r="E107" s="41"/>
      <c r="F107" s="229" t="s">
        <v>1282</v>
      </c>
      <c r="G107" s="41"/>
      <c r="H107" s="41"/>
      <c r="I107" s="230"/>
      <c r="J107" s="41"/>
      <c r="K107" s="41"/>
      <c r="L107" s="45"/>
      <c r="M107" s="231"/>
      <c r="N107" s="232"/>
      <c r="O107" s="85"/>
      <c r="P107" s="85"/>
      <c r="Q107" s="85"/>
      <c r="R107" s="85"/>
      <c r="S107" s="85"/>
      <c r="T107" s="86"/>
      <c r="U107" s="39"/>
      <c r="V107" s="39"/>
      <c r="W107" s="39"/>
      <c r="X107" s="39"/>
      <c r="Y107" s="39"/>
      <c r="Z107" s="39"/>
      <c r="AA107" s="39"/>
      <c r="AB107" s="39"/>
      <c r="AC107" s="39"/>
      <c r="AD107" s="39"/>
      <c r="AE107" s="39"/>
      <c r="AT107" s="18" t="s">
        <v>183</v>
      </c>
      <c r="AU107" s="18" t="s">
        <v>83</v>
      </c>
    </row>
    <row r="108" spans="1:51" s="15" customFormat="1" ht="12">
      <c r="A108" s="15"/>
      <c r="B108" s="257"/>
      <c r="C108" s="258"/>
      <c r="D108" s="235" t="s">
        <v>189</v>
      </c>
      <c r="E108" s="259" t="s">
        <v>19</v>
      </c>
      <c r="F108" s="260" t="s">
        <v>1283</v>
      </c>
      <c r="G108" s="258"/>
      <c r="H108" s="259" t="s">
        <v>19</v>
      </c>
      <c r="I108" s="261"/>
      <c r="J108" s="258"/>
      <c r="K108" s="258"/>
      <c r="L108" s="262"/>
      <c r="M108" s="263"/>
      <c r="N108" s="264"/>
      <c r="O108" s="264"/>
      <c r="P108" s="264"/>
      <c r="Q108" s="264"/>
      <c r="R108" s="264"/>
      <c r="S108" s="264"/>
      <c r="T108" s="265"/>
      <c r="U108" s="15"/>
      <c r="V108" s="15"/>
      <c r="W108" s="15"/>
      <c r="X108" s="15"/>
      <c r="Y108" s="15"/>
      <c r="Z108" s="15"/>
      <c r="AA108" s="15"/>
      <c r="AB108" s="15"/>
      <c r="AC108" s="15"/>
      <c r="AD108" s="15"/>
      <c r="AE108" s="15"/>
      <c r="AT108" s="266" t="s">
        <v>189</v>
      </c>
      <c r="AU108" s="266" t="s">
        <v>83</v>
      </c>
      <c r="AV108" s="15" t="s">
        <v>81</v>
      </c>
      <c r="AW108" s="15" t="s">
        <v>35</v>
      </c>
      <c r="AX108" s="15" t="s">
        <v>73</v>
      </c>
      <c r="AY108" s="266" t="s">
        <v>175</v>
      </c>
    </row>
    <row r="109" spans="1:51" s="13" customFormat="1" ht="12">
      <c r="A109" s="13"/>
      <c r="B109" s="233"/>
      <c r="C109" s="234"/>
      <c r="D109" s="235" t="s">
        <v>189</v>
      </c>
      <c r="E109" s="236" t="s">
        <v>19</v>
      </c>
      <c r="F109" s="237" t="s">
        <v>1284</v>
      </c>
      <c r="G109" s="234"/>
      <c r="H109" s="238">
        <v>33.42</v>
      </c>
      <c r="I109" s="239"/>
      <c r="J109" s="234"/>
      <c r="K109" s="234"/>
      <c r="L109" s="240"/>
      <c r="M109" s="241"/>
      <c r="N109" s="242"/>
      <c r="O109" s="242"/>
      <c r="P109" s="242"/>
      <c r="Q109" s="242"/>
      <c r="R109" s="242"/>
      <c r="S109" s="242"/>
      <c r="T109" s="243"/>
      <c r="U109" s="13"/>
      <c r="V109" s="13"/>
      <c r="W109" s="13"/>
      <c r="X109" s="13"/>
      <c r="Y109" s="13"/>
      <c r="Z109" s="13"/>
      <c r="AA109" s="13"/>
      <c r="AB109" s="13"/>
      <c r="AC109" s="13"/>
      <c r="AD109" s="13"/>
      <c r="AE109" s="13"/>
      <c r="AT109" s="244" t="s">
        <v>189</v>
      </c>
      <c r="AU109" s="244" t="s">
        <v>83</v>
      </c>
      <c r="AV109" s="13" t="s">
        <v>83</v>
      </c>
      <c r="AW109" s="13" t="s">
        <v>35</v>
      </c>
      <c r="AX109" s="13" t="s">
        <v>81</v>
      </c>
      <c r="AY109" s="244" t="s">
        <v>175</v>
      </c>
    </row>
    <row r="110" spans="1:65" s="2" customFormat="1" ht="62.7" customHeight="1">
      <c r="A110" s="39"/>
      <c r="B110" s="40"/>
      <c r="C110" s="214" t="s">
        <v>181</v>
      </c>
      <c r="D110" s="214" t="s">
        <v>177</v>
      </c>
      <c r="E110" s="215" t="s">
        <v>247</v>
      </c>
      <c r="F110" s="216" t="s">
        <v>248</v>
      </c>
      <c r="G110" s="217" t="s">
        <v>215</v>
      </c>
      <c r="H110" s="218">
        <v>161.704</v>
      </c>
      <c r="I110" s="219"/>
      <c r="J110" s="220">
        <f>ROUND(I110*H110,2)</f>
        <v>0</v>
      </c>
      <c r="K110" s="221"/>
      <c r="L110" s="45"/>
      <c r="M110" s="222" t="s">
        <v>19</v>
      </c>
      <c r="N110" s="223" t="s">
        <v>44</v>
      </c>
      <c r="O110" s="85"/>
      <c r="P110" s="224">
        <f>O110*H110</f>
        <v>0</v>
      </c>
      <c r="Q110" s="224">
        <v>0</v>
      </c>
      <c r="R110" s="224">
        <f>Q110*H110</f>
        <v>0</v>
      </c>
      <c r="S110" s="224">
        <v>0</v>
      </c>
      <c r="T110" s="225">
        <f>S110*H110</f>
        <v>0</v>
      </c>
      <c r="U110" s="39"/>
      <c r="V110" s="39"/>
      <c r="W110" s="39"/>
      <c r="X110" s="39"/>
      <c r="Y110" s="39"/>
      <c r="Z110" s="39"/>
      <c r="AA110" s="39"/>
      <c r="AB110" s="39"/>
      <c r="AC110" s="39"/>
      <c r="AD110" s="39"/>
      <c r="AE110" s="39"/>
      <c r="AR110" s="226" t="s">
        <v>181</v>
      </c>
      <c r="AT110" s="226" t="s">
        <v>177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1285</v>
      </c>
    </row>
    <row r="111" spans="1:47" s="2" customFormat="1" ht="12">
      <c r="A111" s="39"/>
      <c r="B111" s="40"/>
      <c r="C111" s="41"/>
      <c r="D111" s="228" t="s">
        <v>183</v>
      </c>
      <c r="E111" s="41"/>
      <c r="F111" s="229" t="s">
        <v>250</v>
      </c>
      <c r="G111" s="41"/>
      <c r="H111" s="41"/>
      <c r="I111" s="230"/>
      <c r="J111" s="41"/>
      <c r="K111" s="41"/>
      <c r="L111" s="45"/>
      <c r="M111" s="231"/>
      <c r="N111" s="232"/>
      <c r="O111" s="85"/>
      <c r="P111" s="85"/>
      <c r="Q111" s="85"/>
      <c r="R111" s="85"/>
      <c r="S111" s="85"/>
      <c r="T111" s="86"/>
      <c r="U111" s="39"/>
      <c r="V111" s="39"/>
      <c r="W111" s="39"/>
      <c r="X111" s="39"/>
      <c r="Y111" s="39"/>
      <c r="Z111" s="39"/>
      <c r="AA111" s="39"/>
      <c r="AB111" s="39"/>
      <c r="AC111" s="39"/>
      <c r="AD111" s="39"/>
      <c r="AE111" s="39"/>
      <c r="AT111" s="18" t="s">
        <v>183</v>
      </c>
      <c r="AU111" s="18" t="s">
        <v>83</v>
      </c>
    </row>
    <row r="112" spans="1:51" s="13" customFormat="1" ht="12">
      <c r="A112" s="13"/>
      <c r="B112" s="233"/>
      <c r="C112" s="234"/>
      <c r="D112" s="235" t="s">
        <v>189</v>
      </c>
      <c r="E112" s="236" t="s">
        <v>19</v>
      </c>
      <c r="F112" s="237" t="s">
        <v>1286</v>
      </c>
      <c r="G112" s="234"/>
      <c r="H112" s="238">
        <v>68.328</v>
      </c>
      <c r="I112" s="239"/>
      <c r="J112" s="234"/>
      <c r="K112" s="234"/>
      <c r="L112" s="240"/>
      <c r="M112" s="241"/>
      <c r="N112" s="242"/>
      <c r="O112" s="242"/>
      <c r="P112" s="242"/>
      <c r="Q112" s="242"/>
      <c r="R112" s="242"/>
      <c r="S112" s="242"/>
      <c r="T112" s="243"/>
      <c r="U112" s="13"/>
      <c r="V112" s="13"/>
      <c r="W112" s="13"/>
      <c r="X112" s="13"/>
      <c r="Y112" s="13"/>
      <c r="Z112" s="13"/>
      <c r="AA112" s="13"/>
      <c r="AB112" s="13"/>
      <c r="AC112" s="13"/>
      <c r="AD112" s="13"/>
      <c r="AE112" s="13"/>
      <c r="AT112" s="244" t="s">
        <v>189</v>
      </c>
      <c r="AU112" s="244" t="s">
        <v>83</v>
      </c>
      <c r="AV112" s="13" t="s">
        <v>83</v>
      </c>
      <c r="AW112" s="13" t="s">
        <v>35</v>
      </c>
      <c r="AX112" s="13" t="s">
        <v>73</v>
      </c>
      <c r="AY112" s="244" t="s">
        <v>175</v>
      </c>
    </row>
    <row r="113" spans="1:51" s="13" customFormat="1" ht="12">
      <c r="A113" s="13"/>
      <c r="B113" s="233"/>
      <c r="C113" s="234"/>
      <c r="D113" s="235" t="s">
        <v>189</v>
      </c>
      <c r="E113" s="236" t="s">
        <v>19</v>
      </c>
      <c r="F113" s="237" t="s">
        <v>1287</v>
      </c>
      <c r="G113" s="234"/>
      <c r="H113" s="238">
        <v>85.98</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189</v>
      </c>
      <c r="AU113" s="244" t="s">
        <v>83</v>
      </c>
      <c r="AV113" s="13" t="s">
        <v>83</v>
      </c>
      <c r="AW113" s="13" t="s">
        <v>35</v>
      </c>
      <c r="AX113" s="13" t="s">
        <v>73</v>
      </c>
      <c r="AY113" s="244" t="s">
        <v>175</v>
      </c>
    </row>
    <row r="114" spans="1:51" s="13" customFormat="1" ht="12">
      <c r="A114" s="13"/>
      <c r="B114" s="233"/>
      <c r="C114" s="234"/>
      <c r="D114" s="235" t="s">
        <v>189</v>
      </c>
      <c r="E114" s="236" t="s">
        <v>19</v>
      </c>
      <c r="F114" s="237" t="s">
        <v>1288</v>
      </c>
      <c r="G114" s="234"/>
      <c r="H114" s="238">
        <v>7.396</v>
      </c>
      <c r="I114" s="239"/>
      <c r="J114" s="234"/>
      <c r="K114" s="234"/>
      <c r="L114" s="240"/>
      <c r="M114" s="241"/>
      <c r="N114" s="242"/>
      <c r="O114" s="242"/>
      <c r="P114" s="242"/>
      <c r="Q114" s="242"/>
      <c r="R114" s="242"/>
      <c r="S114" s="242"/>
      <c r="T114" s="243"/>
      <c r="U114" s="13"/>
      <c r="V114" s="13"/>
      <c r="W114" s="13"/>
      <c r="X114" s="13"/>
      <c r="Y114" s="13"/>
      <c r="Z114" s="13"/>
      <c r="AA114" s="13"/>
      <c r="AB114" s="13"/>
      <c r="AC114" s="13"/>
      <c r="AD114" s="13"/>
      <c r="AE114" s="13"/>
      <c r="AT114" s="244" t="s">
        <v>189</v>
      </c>
      <c r="AU114" s="244" t="s">
        <v>83</v>
      </c>
      <c r="AV114" s="13" t="s">
        <v>83</v>
      </c>
      <c r="AW114" s="13" t="s">
        <v>35</v>
      </c>
      <c r="AX114" s="13" t="s">
        <v>73</v>
      </c>
      <c r="AY114" s="244" t="s">
        <v>175</v>
      </c>
    </row>
    <row r="115" spans="1:51" s="14" customFormat="1" ht="12">
      <c r="A115" s="14"/>
      <c r="B115" s="245"/>
      <c r="C115" s="246"/>
      <c r="D115" s="235" t="s">
        <v>189</v>
      </c>
      <c r="E115" s="247" t="s">
        <v>19</v>
      </c>
      <c r="F115" s="248" t="s">
        <v>198</v>
      </c>
      <c r="G115" s="246"/>
      <c r="H115" s="249">
        <v>161.70399999999998</v>
      </c>
      <c r="I115" s="250"/>
      <c r="J115" s="246"/>
      <c r="K115" s="246"/>
      <c r="L115" s="251"/>
      <c r="M115" s="252"/>
      <c r="N115" s="253"/>
      <c r="O115" s="253"/>
      <c r="P115" s="253"/>
      <c r="Q115" s="253"/>
      <c r="R115" s="253"/>
      <c r="S115" s="253"/>
      <c r="T115" s="254"/>
      <c r="U115" s="14"/>
      <c r="V115" s="14"/>
      <c r="W115" s="14"/>
      <c r="X115" s="14"/>
      <c r="Y115" s="14"/>
      <c r="Z115" s="14"/>
      <c r="AA115" s="14"/>
      <c r="AB115" s="14"/>
      <c r="AC115" s="14"/>
      <c r="AD115" s="14"/>
      <c r="AE115" s="14"/>
      <c r="AT115" s="255" t="s">
        <v>189</v>
      </c>
      <c r="AU115" s="255" t="s">
        <v>83</v>
      </c>
      <c r="AV115" s="14" t="s">
        <v>181</v>
      </c>
      <c r="AW115" s="14" t="s">
        <v>35</v>
      </c>
      <c r="AX115" s="14" t="s">
        <v>81</v>
      </c>
      <c r="AY115" s="255" t="s">
        <v>175</v>
      </c>
    </row>
    <row r="116" spans="1:65" s="2" customFormat="1" ht="55.5" customHeight="1">
      <c r="A116" s="39"/>
      <c r="B116" s="40"/>
      <c r="C116" s="214" t="s">
        <v>212</v>
      </c>
      <c r="D116" s="214" t="s">
        <v>177</v>
      </c>
      <c r="E116" s="215" t="s">
        <v>1289</v>
      </c>
      <c r="F116" s="216" t="s">
        <v>1290</v>
      </c>
      <c r="G116" s="217" t="s">
        <v>215</v>
      </c>
      <c r="H116" s="218">
        <v>68.328</v>
      </c>
      <c r="I116" s="219"/>
      <c r="J116" s="220">
        <f>ROUND(I116*H116,2)</f>
        <v>0</v>
      </c>
      <c r="K116" s="221"/>
      <c r="L116" s="45"/>
      <c r="M116" s="222" t="s">
        <v>19</v>
      </c>
      <c r="N116" s="223"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181</v>
      </c>
      <c r="AT116" s="226" t="s">
        <v>177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1291</v>
      </c>
    </row>
    <row r="117" spans="1:47" s="2" customFormat="1" ht="12">
      <c r="A117" s="39"/>
      <c r="B117" s="40"/>
      <c r="C117" s="41"/>
      <c r="D117" s="228" t="s">
        <v>183</v>
      </c>
      <c r="E117" s="41"/>
      <c r="F117" s="229" t="s">
        <v>1292</v>
      </c>
      <c r="G117" s="41"/>
      <c r="H117" s="41"/>
      <c r="I117" s="230"/>
      <c r="J117" s="41"/>
      <c r="K117" s="41"/>
      <c r="L117" s="45"/>
      <c r="M117" s="231"/>
      <c r="N117" s="232"/>
      <c r="O117" s="85"/>
      <c r="P117" s="85"/>
      <c r="Q117" s="85"/>
      <c r="R117" s="85"/>
      <c r="S117" s="85"/>
      <c r="T117" s="86"/>
      <c r="U117" s="39"/>
      <c r="V117" s="39"/>
      <c r="W117" s="39"/>
      <c r="X117" s="39"/>
      <c r="Y117" s="39"/>
      <c r="Z117" s="39"/>
      <c r="AA117" s="39"/>
      <c r="AB117" s="39"/>
      <c r="AC117" s="39"/>
      <c r="AD117" s="39"/>
      <c r="AE117" s="39"/>
      <c r="AT117" s="18" t="s">
        <v>183</v>
      </c>
      <c r="AU117" s="18" t="s">
        <v>83</v>
      </c>
    </row>
    <row r="118" spans="1:51" s="15" customFormat="1" ht="12">
      <c r="A118" s="15"/>
      <c r="B118" s="257"/>
      <c r="C118" s="258"/>
      <c r="D118" s="235" t="s">
        <v>189</v>
      </c>
      <c r="E118" s="259" t="s">
        <v>19</v>
      </c>
      <c r="F118" s="260" t="s">
        <v>1266</v>
      </c>
      <c r="G118" s="258"/>
      <c r="H118" s="259" t="s">
        <v>19</v>
      </c>
      <c r="I118" s="261"/>
      <c r="J118" s="258"/>
      <c r="K118" s="258"/>
      <c r="L118" s="262"/>
      <c r="M118" s="263"/>
      <c r="N118" s="264"/>
      <c r="O118" s="264"/>
      <c r="P118" s="264"/>
      <c r="Q118" s="264"/>
      <c r="R118" s="264"/>
      <c r="S118" s="264"/>
      <c r="T118" s="265"/>
      <c r="U118" s="15"/>
      <c r="V118" s="15"/>
      <c r="W118" s="15"/>
      <c r="X118" s="15"/>
      <c r="Y118" s="15"/>
      <c r="Z118" s="15"/>
      <c r="AA118" s="15"/>
      <c r="AB118" s="15"/>
      <c r="AC118" s="15"/>
      <c r="AD118" s="15"/>
      <c r="AE118" s="15"/>
      <c r="AT118" s="266" t="s">
        <v>189</v>
      </c>
      <c r="AU118" s="266" t="s">
        <v>83</v>
      </c>
      <c r="AV118" s="15" t="s">
        <v>81</v>
      </c>
      <c r="AW118" s="15" t="s">
        <v>35</v>
      </c>
      <c r="AX118" s="15" t="s">
        <v>73</v>
      </c>
      <c r="AY118" s="266" t="s">
        <v>175</v>
      </c>
    </row>
    <row r="119" spans="1:51" s="13" customFormat="1" ht="12">
      <c r="A119" s="13"/>
      <c r="B119" s="233"/>
      <c r="C119" s="234"/>
      <c r="D119" s="235" t="s">
        <v>189</v>
      </c>
      <c r="E119" s="236" t="s">
        <v>19</v>
      </c>
      <c r="F119" s="237" t="s">
        <v>1293</v>
      </c>
      <c r="G119" s="234"/>
      <c r="H119" s="238">
        <v>48.308</v>
      </c>
      <c r="I119" s="239"/>
      <c r="J119" s="234"/>
      <c r="K119" s="234"/>
      <c r="L119" s="240"/>
      <c r="M119" s="241"/>
      <c r="N119" s="242"/>
      <c r="O119" s="242"/>
      <c r="P119" s="242"/>
      <c r="Q119" s="242"/>
      <c r="R119" s="242"/>
      <c r="S119" s="242"/>
      <c r="T119" s="243"/>
      <c r="U119" s="13"/>
      <c r="V119" s="13"/>
      <c r="W119" s="13"/>
      <c r="X119" s="13"/>
      <c r="Y119" s="13"/>
      <c r="Z119" s="13"/>
      <c r="AA119" s="13"/>
      <c r="AB119" s="13"/>
      <c r="AC119" s="13"/>
      <c r="AD119" s="13"/>
      <c r="AE119" s="13"/>
      <c r="AT119" s="244" t="s">
        <v>189</v>
      </c>
      <c r="AU119" s="244" t="s">
        <v>83</v>
      </c>
      <c r="AV119" s="13" t="s">
        <v>83</v>
      </c>
      <c r="AW119" s="13" t="s">
        <v>35</v>
      </c>
      <c r="AX119" s="13" t="s">
        <v>73</v>
      </c>
      <c r="AY119" s="244" t="s">
        <v>175</v>
      </c>
    </row>
    <row r="120" spans="1:51" s="15" customFormat="1" ht="12">
      <c r="A120" s="15"/>
      <c r="B120" s="257"/>
      <c r="C120" s="258"/>
      <c r="D120" s="235" t="s">
        <v>189</v>
      </c>
      <c r="E120" s="259" t="s">
        <v>19</v>
      </c>
      <c r="F120" s="260" t="s">
        <v>1268</v>
      </c>
      <c r="G120" s="258"/>
      <c r="H120" s="259" t="s">
        <v>19</v>
      </c>
      <c r="I120" s="261"/>
      <c r="J120" s="258"/>
      <c r="K120" s="258"/>
      <c r="L120" s="262"/>
      <c r="M120" s="263"/>
      <c r="N120" s="264"/>
      <c r="O120" s="264"/>
      <c r="P120" s="264"/>
      <c r="Q120" s="264"/>
      <c r="R120" s="264"/>
      <c r="S120" s="264"/>
      <c r="T120" s="265"/>
      <c r="U120" s="15"/>
      <c r="V120" s="15"/>
      <c r="W120" s="15"/>
      <c r="X120" s="15"/>
      <c r="Y120" s="15"/>
      <c r="Z120" s="15"/>
      <c r="AA120" s="15"/>
      <c r="AB120" s="15"/>
      <c r="AC120" s="15"/>
      <c r="AD120" s="15"/>
      <c r="AE120" s="15"/>
      <c r="AT120" s="266" t="s">
        <v>189</v>
      </c>
      <c r="AU120" s="266" t="s">
        <v>83</v>
      </c>
      <c r="AV120" s="15" t="s">
        <v>81</v>
      </c>
      <c r="AW120" s="15" t="s">
        <v>35</v>
      </c>
      <c r="AX120" s="15" t="s">
        <v>73</v>
      </c>
      <c r="AY120" s="266" t="s">
        <v>175</v>
      </c>
    </row>
    <row r="121" spans="1:51" s="13" customFormat="1" ht="12">
      <c r="A121" s="13"/>
      <c r="B121" s="233"/>
      <c r="C121" s="234"/>
      <c r="D121" s="235" t="s">
        <v>189</v>
      </c>
      <c r="E121" s="236" t="s">
        <v>19</v>
      </c>
      <c r="F121" s="237" t="s">
        <v>1294</v>
      </c>
      <c r="G121" s="234"/>
      <c r="H121" s="238">
        <v>20.02</v>
      </c>
      <c r="I121" s="239"/>
      <c r="J121" s="234"/>
      <c r="K121" s="234"/>
      <c r="L121" s="240"/>
      <c r="M121" s="241"/>
      <c r="N121" s="242"/>
      <c r="O121" s="242"/>
      <c r="P121" s="242"/>
      <c r="Q121" s="242"/>
      <c r="R121" s="242"/>
      <c r="S121" s="242"/>
      <c r="T121" s="243"/>
      <c r="U121" s="13"/>
      <c r="V121" s="13"/>
      <c r="W121" s="13"/>
      <c r="X121" s="13"/>
      <c r="Y121" s="13"/>
      <c r="Z121" s="13"/>
      <c r="AA121" s="13"/>
      <c r="AB121" s="13"/>
      <c r="AC121" s="13"/>
      <c r="AD121" s="13"/>
      <c r="AE121" s="13"/>
      <c r="AT121" s="244" t="s">
        <v>189</v>
      </c>
      <c r="AU121" s="244" t="s">
        <v>83</v>
      </c>
      <c r="AV121" s="13" t="s">
        <v>83</v>
      </c>
      <c r="AW121" s="13" t="s">
        <v>35</v>
      </c>
      <c r="AX121" s="13" t="s">
        <v>73</v>
      </c>
      <c r="AY121" s="244" t="s">
        <v>175</v>
      </c>
    </row>
    <row r="122" spans="1:51" s="14" customFormat="1" ht="12">
      <c r="A122" s="14"/>
      <c r="B122" s="245"/>
      <c r="C122" s="246"/>
      <c r="D122" s="235" t="s">
        <v>189</v>
      </c>
      <c r="E122" s="247" t="s">
        <v>19</v>
      </c>
      <c r="F122" s="248" t="s">
        <v>198</v>
      </c>
      <c r="G122" s="246"/>
      <c r="H122" s="249">
        <v>68.328</v>
      </c>
      <c r="I122" s="250"/>
      <c r="J122" s="246"/>
      <c r="K122" s="246"/>
      <c r="L122" s="251"/>
      <c r="M122" s="252"/>
      <c r="N122" s="253"/>
      <c r="O122" s="253"/>
      <c r="P122" s="253"/>
      <c r="Q122" s="253"/>
      <c r="R122" s="253"/>
      <c r="S122" s="253"/>
      <c r="T122" s="254"/>
      <c r="U122" s="14"/>
      <c r="V122" s="14"/>
      <c r="W122" s="14"/>
      <c r="X122" s="14"/>
      <c r="Y122" s="14"/>
      <c r="Z122" s="14"/>
      <c r="AA122" s="14"/>
      <c r="AB122" s="14"/>
      <c r="AC122" s="14"/>
      <c r="AD122" s="14"/>
      <c r="AE122" s="14"/>
      <c r="AT122" s="255" t="s">
        <v>189</v>
      </c>
      <c r="AU122" s="255" t="s">
        <v>83</v>
      </c>
      <c r="AV122" s="14" t="s">
        <v>181</v>
      </c>
      <c r="AW122" s="14" t="s">
        <v>35</v>
      </c>
      <c r="AX122" s="14" t="s">
        <v>81</v>
      </c>
      <c r="AY122" s="255" t="s">
        <v>175</v>
      </c>
    </row>
    <row r="123" spans="1:65" s="2" customFormat="1" ht="16.5" customHeight="1">
      <c r="A123" s="39"/>
      <c r="B123" s="40"/>
      <c r="C123" s="267" t="s">
        <v>223</v>
      </c>
      <c r="D123" s="267" t="s">
        <v>307</v>
      </c>
      <c r="E123" s="268" t="s">
        <v>1295</v>
      </c>
      <c r="F123" s="269" t="s">
        <v>1296</v>
      </c>
      <c r="G123" s="270" t="s">
        <v>281</v>
      </c>
      <c r="H123" s="271">
        <v>37.363</v>
      </c>
      <c r="I123" s="272"/>
      <c r="J123" s="273">
        <f>ROUND(I123*H123,2)</f>
        <v>0</v>
      </c>
      <c r="K123" s="274"/>
      <c r="L123" s="275"/>
      <c r="M123" s="276" t="s">
        <v>19</v>
      </c>
      <c r="N123" s="277" t="s">
        <v>44</v>
      </c>
      <c r="O123" s="85"/>
      <c r="P123" s="224">
        <f>O123*H123</f>
        <v>0</v>
      </c>
      <c r="Q123" s="224">
        <v>0</v>
      </c>
      <c r="R123" s="224">
        <f>Q123*H123</f>
        <v>0</v>
      </c>
      <c r="S123" s="224">
        <v>0</v>
      </c>
      <c r="T123" s="225">
        <f>S123*H123</f>
        <v>0</v>
      </c>
      <c r="U123" s="39"/>
      <c r="V123" s="39"/>
      <c r="W123" s="39"/>
      <c r="X123" s="39"/>
      <c r="Y123" s="39"/>
      <c r="Z123" s="39"/>
      <c r="AA123" s="39"/>
      <c r="AB123" s="39"/>
      <c r="AC123" s="39"/>
      <c r="AD123" s="39"/>
      <c r="AE123" s="39"/>
      <c r="AR123" s="226" t="s">
        <v>239</v>
      </c>
      <c r="AT123" s="226" t="s">
        <v>307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1297</v>
      </c>
    </row>
    <row r="124" spans="1:51" s="15" customFormat="1" ht="12">
      <c r="A124" s="15"/>
      <c r="B124" s="257"/>
      <c r="C124" s="258"/>
      <c r="D124" s="235" t="s">
        <v>189</v>
      </c>
      <c r="E124" s="259" t="s">
        <v>19</v>
      </c>
      <c r="F124" s="260" t="s">
        <v>1298</v>
      </c>
      <c r="G124" s="258"/>
      <c r="H124" s="259" t="s">
        <v>19</v>
      </c>
      <c r="I124" s="261"/>
      <c r="J124" s="258"/>
      <c r="K124" s="258"/>
      <c r="L124" s="262"/>
      <c r="M124" s="263"/>
      <c r="N124" s="264"/>
      <c r="O124" s="264"/>
      <c r="P124" s="264"/>
      <c r="Q124" s="264"/>
      <c r="R124" s="264"/>
      <c r="S124" s="264"/>
      <c r="T124" s="265"/>
      <c r="U124" s="15"/>
      <c r="V124" s="15"/>
      <c r="W124" s="15"/>
      <c r="X124" s="15"/>
      <c r="Y124" s="15"/>
      <c r="Z124" s="15"/>
      <c r="AA124" s="15"/>
      <c r="AB124" s="15"/>
      <c r="AC124" s="15"/>
      <c r="AD124" s="15"/>
      <c r="AE124" s="15"/>
      <c r="AT124" s="266" t="s">
        <v>189</v>
      </c>
      <c r="AU124" s="266" t="s">
        <v>83</v>
      </c>
      <c r="AV124" s="15" t="s">
        <v>81</v>
      </c>
      <c r="AW124" s="15" t="s">
        <v>35</v>
      </c>
      <c r="AX124" s="15" t="s">
        <v>73</v>
      </c>
      <c r="AY124" s="266" t="s">
        <v>175</v>
      </c>
    </row>
    <row r="125" spans="1:51" s="13" customFormat="1" ht="12">
      <c r="A125" s="13"/>
      <c r="B125" s="233"/>
      <c r="C125" s="234"/>
      <c r="D125" s="235" t="s">
        <v>189</v>
      </c>
      <c r="E125" s="236" t="s">
        <v>19</v>
      </c>
      <c r="F125" s="237" t="s">
        <v>1299</v>
      </c>
      <c r="G125" s="234"/>
      <c r="H125" s="238">
        <v>29.865</v>
      </c>
      <c r="I125" s="239"/>
      <c r="J125" s="234"/>
      <c r="K125" s="234"/>
      <c r="L125" s="240"/>
      <c r="M125" s="241"/>
      <c r="N125" s="242"/>
      <c r="O125" s="242"/>
      <c r="P125" s="242"/>
      <c r="Q125" s="242"/>
      <c r="R125" s="242"/>
      <c r="S125" s="242"/>
      <c r="T125" s="243"/>
      <c r="U125" s="13"/>
      <c r="V125" s="13"/>
      <c r="W125" s="13"/>
      <c r="X125" s="13"/>
      <c r="Y125" s="13"/>
      <c r="Z125" s="13"/>
      <c r="AA125" s="13"/>
      <c r="AB125" s="13"/>
      <c r="AC125" s="13"/>
      <c r="AD125" s="13"/>
      <c r="AE125" s="13"/>
      <c r="AT125" s="244" t="s">
        <v>189</v>
      </c>
      <c r="AU125" s="244" t="s">
        <v>83</v>
      </c>
      <c r="AV125" s="13" t="s">
        <v>83</v>
      </c>
      <c r="AW125" s="13" t="s">
        <v>35</v>
      </c>
      <c r="AX125" s="13" t="s">
        <v>73</v>
      </c>
      <c r="AY125" s="244" t="s">
        <v>175</v>
      </c>
    </row>
    <row r="126" spans="1:51" s="15" customFormat="1" ht="12">
      <c r="A126" s="15"/>
      <c r="B126" s="257"/>
      <c r="C126" s="258"/>
      <c r="D126" s="235" t="s">
        <v>189</v>
      </c>
      <c r="E126" s="259" t="s">
        <v>19</v>
      </c>
      <c r="F126" s="260" t="s">
        <v>1300</v>
      </c>
      <c r="G126" s="258"/>
      <c r="H126" s="259" t="s">
        <v>19</v>
      </c>
      <c r="I126" s="261"/>
      <c r="J126" s="258"/>
      <c r="K126" s="258"/>
      <c r="L126" s="262"/>
      <c r="M126" s="263"/>
      <c r="N126" s="264"/>
      <c r="O126" s="264"/>
      <c r="P126" s="264"/>
      <c r="Q126" s="264"/>
      <c r="R126" s="264"/>
      <c r="S126" s="264"/>
      <c r="T126" s="265"/>
      <c r="U126" s="15"/>
      <c r="V126" s="15"/>
      <c r="W126" s="15"/>
      <c r="X126" s="15"/>
      <c r="Y126" s="15"/>
      <c r="Z126" s="15"/>
      <c r="AA126" s="15"/>
      <c r="AB126" s="15"/>
      <c r="AC126" s="15"/>
      <c r="AD126" s="15"/>
      <c r="AE126" s="15"/>
      <c r="AT126" s="266" t="s">
        <v>189</v>
      </c>
      <c r="AU126" s="266" t="s">
        <v>83</v>
      </c>
      <c r="AV126" s="15" t="s">
        <v>81</v>
      </c>
      <c r="AW126" s="15" t="s">
        <v>35</v>
      </c>
      <c r="AX126" s="15" t="s">
        <v>73</v>
      </c>
      <c r="AY126" s="266" t="s">
        <v>175</v>
      </c>
    </row>
    <row r="127" spans="1:51" s="13" customFormat="1" ht="12">
      <c r="A127" s="13"/>
      <c r="B127" s="233"/>
      <c r="C127" s="234"/>
      <c r="D127" s="235" t="s">
        <v>189</v>
      </c>
      <c r="E127" s="236" t="s">
        <v>19</v>
      </c>
      <c r="F127" s="237" t="s">
        <v>1301</v>
      </c>
      <c r="G127" s="234"/>
      <c r="H127" s="238">
        <v>7.498</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189</v>
      </c>
      <c r="AU127" s="244" t="s">
        <v>83</v>
      </c>
      <c r="AV127" s="13" t="s">
        <v>83</v>
      </c>
      <c r="AW127" s="13" t="s">
        <v>35</v>
      </c>
      <c r="AX127" s="13" t="s">
        <v>73</v>
      </c>
      <c r="AY127" s="244" t="s">
        <v>175</v>
      </c>
    </row>
    <row r="128" spans="1:51" s="14" customFormat="1" ht="12">
      <c r="A128" s="14"/>
      <c r="B128" s="245"/>
      <c r="C128" s="246"/>
      <c r="D128" s="235" t="s">
        <v>189</v>
      </c>
      <c r="E128" s="247" t="s">
        <v>19</v>
      </c>
      <c r="F128" s="248" t="s">
        <v>198</v>
      </c>
      <c r="G128" s="246"/>
      <c r="H128" s="249">
        <v>37.363</v>
      </c>
      <c r="I128" s="250"/>
      <c r="J128" s="246"/>
      <c r="K128" s="246"/>
      <c r="L128" s="251"/>
      <c r="M128" s="252"/>
      <c r="N128" s="253"/>
      <c r="O128" s="253"/>
      <c r="P128" s="253"/>
      <c r="Q128" s="253"/>
      <c r="R128" s="253"/>
      <c r="S128" s="253"/>
      <c r="T128" s="254"/>
      <c r="U128" s="14"/>
      <c r="V128" s="14"/>
      <c r="W128" s="14"/>
      <c r="X128" s="14"/>
      <c r="Y128" s="14"/>
      <c r="Z128" s="14"/>
      <c r="AA128" s="14"/>
      <c r="AB128" s="14"/>
      <c r="AC128" s="14"/>
      <c r="AD128" s="14"/>
      <c r="AE128" s="14"/>
      <c r="AT128" s="255" t="s">
        <v>189</v>
      </c>
      <c r="AU128" s="255" t="s">
        <v>83</v>
      </c>
      <c r="AV128" s="14" t="s">
        <v>181</v>
      </c>
      <c r="AW128" s="14" t="s">
        <v>35</v>
      </c>
      <c r="AX128" s="14" t="s">
        <v>81</v>
      </c>
      <c r="AY128" s="255" t="s">
        <v>175</v>
      </c>
    </row>
    <row r="129" spans="1:65" s="2" customFormat="1" ht="16.5" customHeight="1">
      <c r="A129" s="39"/>
      <c r="B129" s="40"/>
      <c r="C129" s="267" t="s">
        <v>231</v>
      </c>
      <c r="D129" s="267" t="s">
        <v>307</v>
      </c>
      <c r="E129" s="268" t="s">
        <v>1302</v>
      </c>
      <c r="F129" s="269" t="s">
        <v>1303</v>
      </c>
      <c r="G129" s="270" t="s">
        <v>281</v>
      </c>
      <c r="H129" s="271">
        <v>37.084</v>
      </c>
      <c r="I129" s="272"/>
      <c r="J129" s="273">
        <f>ROUND(I129*H129,2)</f>
        <v>0</v>
      </c>
      <c r="K129" s="274"/>
      <c r="L129" s="275"/>
      <c r="M129" s="276" t="s">
        <v>19</v>
      </c>
      <c r="N129" s="277"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239</v>
      </c>
      <c r="AT129" s="226" t="s">
        <v>307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1304</v>
      </c>
    </row>
    <row r="130" spans="1:51" s="15" customFormat="1" ht="12">
      <c r="A130" s="15"/>
      <c r="B130" s="257"/>
      <c r="C130" s="258"/>
      <c r="D130" s="235" t="s">
        <v>189</v>
      </c>
      <c r="E130" s="259" t="s">
        <v>19</v>
      </c>
      <c r="F130" s="260" t="s">
        <v>1305</v>
      </c>
      <c r="G130" s="258"/>
      <c r="H130" s="259" t="s">
        <v>19</v>
      </c>
      <c r="I130" s="261"/>
      <c r="J130" s="258"/>
      <c r="K130" s="258"/>
      <c r="L130" s="262"/>
      <c r="M130" s="263"/>
      <c r="N130" s="264"/>
      <c r="O130" s="264"/>
      <c r="P130" s="264"/>
      <c r="Q130" s="264"/>
      <c r="R130" s="264"/>
      <c r="S130" s="264"/>
      <c r="T130" s="265"/>
      <c r="U130" s="15"/>
      <c r="V130" s="15"/>
      <c r="W130" s="15"/>
      <c r="X130" s="15"/>
      <c r="Y130" s="15"/>
      <c r="Z130" s="15"/>
      <c r="AA130" s="15"/>
      <c r="AB130" s="15"/>
      <c r="AC130" s="15"/>
      <c r="AD130" s="15"/>
      <c r="AE130" s="15"/>
      <c r="AT130" s="266" t="s">
        <v>189</v>
      </c>
      <c r="AU130" s="266" t="s">
        <v>83</v>
      </c>
      <c r="AV130" s="15" t="s">
        <v>81</v>
      </c>
      <c r="AW130" s="15" t="s">
        <v>35</v>
      </c>
      <c r="AX130" s="15" t="s">
        <v>73</v>
      </c>
      <c r="AY130" s="266" t="s">
        <v>175</v>
      </c>
    </row>
    <row r="131" spans="1:51" s="13" customFormat="1" ht="12">
      <c r="A131" s="13"/>
      <c r="B131" s="233"/>
      <c r="C131" s="234"/>
      <c r="D131" s="235" t="s">
        <v>189</v>
      </c>
      <c r="E131" s="236" t="s">
        <v>19</v>
      </c>
      <c r="F131" s="237" t="s">
        <v>1306</v>
      </c>
      <c r="G131" s="234"/>
      <c r="H131" s="238">
        <v>29.642</v>
      </c>
      <c r="I131" s="239"/>
      <c r="J131" s="234"/>
      <c r="K131" s="234"/>
      <c r="L131" s="240"/>
      <c r="M131" s="241"/>
      <c r="N131" s="242"/>
      <c r="O131" s="242"/>
      <c r="P131" s="242"/>
      <c r="Q131" s="242"/>
      <c r="R131" s="242"/>
      <c r="S131" s="242"/>
      <c r="T131" s="243"/>
      <c r="U131" s="13"/>
      <c r="V131" s="13"/>
      <c r="W131" s="13"/>
      <c r="X131" s="13"/>
      <c r="Y131" s="13"/>
      <c r="Z131" s="13"/>
      <c r="AA131" s="13"/>
      <c r="AB131" s="13"/>
      <c r="AC131" s="13"/>
      <c r="AD131" s="13"/>
      <c r="AE131" s="13"/>
      <c r="AT131" s="244" t="s">
        <v>189</v>
      </c>
      <c r="AU131" s="244" t="s">
        <v>83</v>
      </c>
      <c r="AV131" s="13" t="s">
        <v>83</v>
      </c>
      <c r="AW131" s="13" t="s">
        <v>35</v>
      </c>
      <c r="AX131" s="13" t="s">
        <v>73</v>
      </c>
      <c r="AY131" s="244" t="s">
        <v>175</v>
      </c>
    </row>
    <row r="132" spans="1:51" s="15" customFormat="1" ht="12">
      <c r="A132" s="15"/>
      <c r="B132" s="257"/>
      <c r="C132" s="258"/>
      <c r="D132" s="235" t="s">
        <v>189</v>
      </c>
      <c r="E132" s="259" t="s">
        <v>19</v>
      </c>
      <c r="F132" s="260" t="s">
        <v>1307</v>
      </c>
      <c r="G132" s="258"/>
      <c r="H132" s="259" t="s">
        <v>19</v>
      </c>
      <c r="I132" s="261"/>
      <c r="J132" s="258"/>
      <c r="K132" s="258"/>
      <c r="L132" s="262"/>
      <c r="M132" s="263"/>
      <c r="N132" s="264"/>
      <c r="O132" s="264"/>
      <c r="P132" s="264"/>
      <c r="Q132" s="264"/>
      <c r="R132" s="264"/>
      <c r="S132" s="264"/>
      <c r="T132" s="265"/>
      <c r="U132" s="15"/>
      <c r="V132" s="15"/>
      <c r="W132" s="15"/>
      <c r="X132" s="15"/>
      <c r="Y132" s="15"/>
      <c r="Z132" s="15"/>
      <c r="AA132" s="15"/>
      <c r="AB132" s="15"/>
      <c r="AC132" s="15"/>
      <c r="AD132" s="15"/>
      <c r="AE132" s="15"/>
      <c r="AT132" s="266" t="s">
        <v>189</v>
      </c>
      <c r="AU132" s="266" t="s">
        <v>83</v>
      </c>
      <c r="AV132" s="15" t="s">
        <v>81</v>
      </c>
      <c r="AW132" s="15" t="s">
        <v>35</v>
      </c>
      <c r="AX132" s="15" t="s">
        <v>73</v>
      </c>
      <c r="AY132" s="266" t="s">
        <v>175</v>
      </c>
    </row>
    <row r="133" spans="1:51" s="13" customFormat="1" ht="12">
      <c r="A133" s="13"/>
      <c r="B133" s="233"/>
      <c r="C133" s="234"/>
      <c r="D133" s="235" t="s">
        <v>189</v>
      </c>
      <c r="E133" s="236" t="s">
        <v>19</v>
      </c>
      <c r="F133" s="237" t="s">
        <v>1308</v>
      </c>
      <c r="G133" s="234"/>
      <c r="H133" s="238">
        <v>7.442</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189</v>
      </c>
      <c r="AU133" s="244" t="s">
        <v>83</v>
      </c>
      <c r="AV133" s="13" t="s">
        <v>83</v>
      </c>
      <c r="AW133" s="13" t="s">
        <v>35</v>
      </c>
      <c r="AX133" s="13" t="s">
        <v>73</v>
      </c>
      <c r="AY133" s="244" t="s">
        <v>175</v>
      </c>
    </row>
    <row r="134" spans="1:51" s="14" customFormat="1" ht="12">
      <c r="A134" s="14"/>
      <c r="B134" s="245"/>
      <c r="C134" s="246"/>
      <c r="D134" s="235" t="s">
        <v>189</v>
      </c>
      <c r="E134" s="247" t="s">
        <v>19</v>
      </c>
      <c r="F134" s="248" t="s">
        <v>198</v>
      </c>
      <c r="G134" s="246"/>
      <c r="H134" s="249">
        <v>37.084</v>
      </c>
      <c r="I134" s="250"/>
      <c r="J134" s="246"/>
      <c r="K134" s="246"/>
      <c r="L134" s="251"/>
      <c r="M134" s="252"/>
      <c r="N134" s="253"/>
      <c r="O134" s="253"/>
      <c r="P134" s="253"/>
      <c r="Q134" s="253"/>
      <c r="R134" s="253"/>
      <c r="S134" s="253"/>
      <c r="T134" s="254"/>
      <c r="U134" s="14"/>
      <c r="V134" s="14"/>
      <c r="W134" s="14"/>
      <c r="X134" s="14"/>
      <c r="Y134" s="14"/>
      <c r="Z134" s="14"/>
      <c r="AA134" s="14"/>
      <c r="AB134" s="14"/>
      <c r="AC134" s="14"/>
      <c r="AD134" s="14"/>
      <c r="AE134" s="14"/>
      <c r="AT134" s="255" t="s">
        <v>189</v>
      </c>
      <c r="AU134" s="255" t="s">
        <v>83</v>
      </c>
      <c r="AV134" s="14" t="s">
        <v>181</v>
      </c>
      <c r="AW134" s="14" t="s">
        <v>35</v>
      </c>
      <c r="AX134" s="14" t="s">
        <v>81</v>
      </c>
      <c r="AY134" s="255" t="s">
        <v>175</v>
      </c>
    </row>
    <row r="135" spans="1:65" s="2" customFormat="1" ht="66.75" customHeight="1">
      <c r="A135" s="39"/>
      <c r="B135" s="40"/>
      <c r="C135" s="214" t="s">
        <v>239</v>
      </c>
      <c r="D135" s="214" t="s">
        <v>177</v>
      </c>
      <c r="E135" s="215" t="s">
        <v>297</v>
      </c>
      <c r="F135" s="216" t="s">
        <v>298</v>
      </c>
      <c r="G135" s="217" t="s">
        <v>215</v>
      </c>
      <c r="H135" s="218">
        <v>85.98</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1309</v>
      </c>
    </row>
    <row r="136" spans="1:47" s="2" customFormat="1" ht="12">
      <c r="A136" s="39"/>
      <c r="B136" s="40"/>
      <c r="C136" s="41"/>
      <c r="D136" s="228" t="s">
        <v>183</v>
      </c>
      <c r="E136" s="41"/>
      <c r="F136" s="229" t="s">
        <v>300</v>
      </c>
      <c r="G136" s="41"/>
      <c r="H136" s="41"/>
      <c r="I136" s="230"/>
      <c r="J136" s="41"/>
      <c r="K136" s="41"/>
      <c r="L136" s="45"/>
      <c r="M136" s="231"/>
      <c r="N136" s="232"/>
      <c r="O136" s="85"/>
      <c r="P136" s="85"/>
      <c r="Q136" s="85"/>
      <c r="R136" s="85"/>
      <c r="S136" s="85"/>
      <c r="T136" s="86"/>
      <c r="U136" s="39"/>
      <c r="V136" s="39"/>
      <c r="W136" s="39"/>
      <c r="X136" s="39"/>
      <c r="Y136" s="39"/>
      <c r="Z136" s="39"/>
      <c r="AA136" s="39"/>
      <c r="AB136" s="39"/>
      <c r="AC136" s="39"/>
      <c r="AD136" s="39"/>
      <c r="AE136" s="39"/>
      <c r="AT136" s="18" t="s">
        <v>183</v>
      </c>
      <c r="AU136" s="18" t="s">
        <v>83</v>
      </c>
    </row>
    <row r="137" spans="1:51" s="15" customFormat="1" ht="12">
      <c r="A137" s="15"/>
      <c r="B137" s="257"/>
      <c r="C137" s="258"/>
      <c r="D137" s="235" t="s">
        <v>189</v>
      </c>
      <c r="E137" s="259" t="s">
        <v>19</v>
      </c>
      <c r="F137" s="260" t="s">
        <v>815</v>
      </c>
      <c r="G137" s="258"/>
      <c r="H137" s="259" t="s">
        <v>19</v>
      </c>
      <c r="I137" s="261"/>
      <c r="J137" s="258"/>
      <c r="K137" s="258"/>
      <c r="L137" s="262"/>
      <c r="M137" s="263"/>
      <c r="N137" s="264"/>
      <c r="O137" s="264"/>
      <c r="P137" s="264"/>
      <c r="Q137" s="264"/>
      <c r="R137" s="264"/>
      <c r="S137" s="264"/>
      <c r="T137" s="265"/>
      <c r="U137" s="15"/>
      <c r="V137" s="15"/>
      <c r="W137" s="15"/>
      <c r="X137" s="15"/>
      <c r="Y137" s="15"/>
      <c r="Z137" s="15"/>
      <c r="AA137" s="15"/>
      <c r="AB137" s="15"/>
      <c r="AC137" s="15"/>
      <c r="AD137" s="15"/>
      <c r="AE137" s="15"/>
      <c r="AT137" s="266" t="s">
        <v>189</v>
      </c>
      <c r="AU137" s="266" t="s">
        <v>83</v>
      </c>
      <c r="AV137" s="15" t="s">
        <v>81</v>
      </c>
      <c r="AW137" s="15" t="s">
        <v>35</v>
      </c>
      <c r="AX137" s="15" t="s">
        <v>73</v>
      </c>
      <c r="AY137" s="266" t="s">
        <v>175</v>
      </c>
    </row>
    <row r="138" spans="1:51" s="13" customFormat="1" ht="12">
      <c r="A138" s="13"/>
      <c r="B138" s="233"/>
      <c r="C138" s="234"/>
      <c r="D138" s="235" t="s">
        <v>189</v>
      </c>
      <c r="E138" s="236" t="s">
        <v>19</v>
      </c>
      <c r="F138" s="237" t="s">
        <v>1310</v>
      </c>
      <c r="G138" s="234"/>
      <c r="H138" s="238">
        <v>41.748</v>
      </c>
      <c r="I138" s="239"/>
      <c r="J138" s="234"/>
      <c r="K138" s="234"/>
      <c r="L138" s="240"/>
      <c r="M138" s="241"/>
      <c r="N138" s="242"/>
      <c r="O138" s="242"/>
      <c r="P138" s="242"/>
      <c r="Q138" s="242"/>
      <c r="R138" s="242"/>
      <c r="S138" s="242"/>
      <c r="T138" s="243"/>
      <c r="U138" s="13"/>
      <c r="V138" s="13"/>
      <c r="W138" s="13"/>
      <c r="X138" s="13"/>
      <c r="Y138" s="13"/>
      <c r="Z138" s="13"/>
      <c r="AA138" s="13"/>
      <c r="AB138" s="13"/>
      <c r="AC138" s="13"/>
      <c r="AD138" s="13"/>
      <c r="AE138" s="13"/>
      <c r="AT138" s="244" t="s">
        <v>189</v>
      </c>
      <c r="AU138" s="244" t="s">
        <v>83</v>
      </c>
      <c r="AV138" s="13" t="s">
        <v>83</v>
      </c>
      <c r="AW138" s="13" t="s">
        <v>35</v>
      </c>
      <c r="AX138" s="13" t="s">
        <v>73</v>
      </c>
      <c r="AY138" s="244" t="s">
        <v>175</v>
      </c>
    </row>
    <row r="139" spans="1:51" s="15" customFormat="1" ht="12">
      <c r="A139" s="15"/>
      <c r="B139" s="257"/>
      <c r="C139" s="258"/>
      <c r="D139" s="235" t="s">
        <v>189</v>
      </c>
      <c r="E139" s="259" t="s">
        <v>19</v>
      </c>
      <c r="F139" s="260" t="s">
        <v>1276</v>
      </c>
      <c r="G139" s="258"/>
      <c r="H139" s="259" t="s">
        <v>19</v>
      </c>
      <c r="I139" s="261"/>
      <c r="J139" s="258"/>
      <c r="K139" s="258"/>
      <c r="L139" s="262"/>
      <c r="M139" s="263"/>
      <c r="N139" s="264"/>
      <c r="O139" s="264"/>
      <c r="P139" s="264"/>
      <c r="Q139" s="264"/>
      <c r="R139" s="264"/>
      <c r="S139" s="264"/>
      <c r="T139" s="265"/>
      <c r="U139" s="15"/>
      <c r="V139" s="15"/>
      <c r="W139" s="15"/>
      <c r="X139" s="15"/>
      <c r="Y139" s="15"/>
      <c r="Z139" s="15"/>
      <c r="AA139" s="15"/>
      <c r="AB139" s="15"/>
      <c r="AC139" s="15"/>
      <c r="AD139" s="15"/>
      <c r="AE139" s="15"/>
      <c r="AT139" s="266" t="s">
        <v>189</v>
      </c>
      <c r="AU139" s="266" t="s">
        <v>83</v>
      </c>
      <c r="AV139" s="15" t="s">
        <v>81</v>
      </c>
      <c r="AW139" s="15" t="s">
        <v>35</v>
      </c>
      <c r="AX139" s="15" t="s">
        <v>73</v>
      </c>
      <c r="AY139" s="266" t="s">
        <v>175</v>
      </c>
    </row>
    <row r="140" spans="1:51" s="13" customFormat="1" ht="12">
      <c r="A140" s="13"/>
      <c r="B140" s="233"/>
      <c r="C140" s="234"/>
      <c r="D140" s="235" t="s">
        <v>189</v>
      </c>
      <c r="E140" s="236" t="s">
        <v>19</v>
      </c>
      <c r="F140" s="237" t="s">
        <v>1311</v>
      </c>
      <c r="G140" s="234"/>
      <c r="H140" s="238">
        <v>44.232</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35</v>
      </c>
      <c r="AX140" s="13" t="s">
        <v>73</v>
      </c>
      <c r="AY140" s="244" t="s">
        <v>175</v>
      </c>
    </row>
    <row r="141" spans="1:51" s="14" customFormat="1" ht="12">
      <c r="A141" s="14"/>
      <c r="B141" s="245"/>
      <c r="C141" s="246"/>
      <c r="D141" s="235" t="s">
        <v>189</v>
      </c>
      <c r="E141" s="247" t="s">
        <v>19</v>
      </c>
      <c r="F141" s="248" t="s">
        <v>198</v>
      </c>
      <c r="G141" s="246"/>
      <c r="H141" s="249">
        <v>85.97999999999999</v>
      </c>
      <c r="I141" s="250"/>
      <c r="J141" s="246"/>
      <c r="K141" s="246"/>
      <c r="L141" s="251"/>
      <c r="M141" s="252"/>
      <c r="N141" s="253"/>
      <c r="O141" s="253"/>
      <c r="P141" s="253"/>
      <c r="Q141" s="253"/>
      <c r="R141" s="253"/>
      <c r="S141" s="253"/>
      <c r="T141" s="254"/>
      <c r="U141" s="14"/>
      <c r="V141" s="14"/>
      <c r="W141" s="14"/>
      <c r="X141" s="14"/>
      <c r="Y141" s="14"/>
      <c r="Z141" s="14"/>
      <c r="AA141" s="14"/>
      <c r="AB141" s="14"/>
      <c r="AC141" s="14"/>
      <c r="AD141" s="14"/>
      <c r="AE141" s="14"/>
      <c r="AT141" s="255" t="s">
        <v>189</v>
      </c>
      <c r="AU141" s="255" t="s">
        <v>83</v>
      </c>
      <c r="AV141" s="14" t="s">
        <v>181</v>
      </c>
      <c r="AW141" s="14" t="s">
        <v>35</v>
      </c>
      <c r="AX141" s="14" t="s">
        <v>81</v>
      </c>
      <c r="AY141" s="255" t="s">
        <v>175</v>
      </c>
    </row>
    <row r="142" spans="1:65" s="2" customFormat="1" ht="16.5" customHeight="1">
      <c r="A142" s="39"/>
      <c r="B142" s="40"/>
      <c r="C142" s="267" t="s">
        <v>246</v>
      </c>
      <c r="D142" s="267" t="s">
        <v>307</v>
      </c>
      <c r="E142" s="268" t="s">
        <v>308</v>
      </c>
      <c r="F142" s="269" t="s">
        <v>309</v>
      </c>
      <c r="G142" s="270" t="s">
        <v>281</v>
      </c>
      <c r="H142" s="271">
        <v>171.96</v>
      </c>
      <c r="I142" s="272"/>
      <c r="J142" s="273">
        <f>ROUND(I142*H142,2)</f>
        <v>0</v>
      </c>
      <c r="K142" s="274"/>
      <c r="L142" s="275"/>
      <c r="M142" s="276" t="s">
        <v>19</v>
      </c>
      <c r="N142" s="277" t="s">
        <v>44</v>
      </c>
      <c r="O142" s="85"/>
      <c r="P142" s="224">
        <f>O142*H142</f>
        <v>0</v>
      </c>
      <c r="Q142" s="224">
        <v>0</v>
      </c>
      <c r="R142" s="224">
        <f>Q142*H142</f>
        <v>0</v>
      </c>
      <c r="S142" s="224">
        <v>0</v>
      </c>
      <c r="T142" s="225">
        <f>S142*H142</f>
        <v>0</v>
      </c>
      <c r="U142" s="39"/>
      <c r="V142" s="39"/>
      <c r="W142" s="39"/>
      <c r="X142" s="39"/>
      <c r="Y142" s="39"/>
      <c r="Z142" s="39"/>
      <c r="AA142" s="39"/>
      <c r="AB142" s="39"/>
      <c r="AC142" s="39"/>
      <c r="AD142" s="39"/>
      <c r="AE142" s="39"/>
      <c r="AR142" s="226" t="s">
        <v>239</v>
      </c>
      <c r="AT142" s="226" t="s">
        <v>307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1312</v>
      </c>
    </row>
    <row r="143" spans="1:51" s="13" customFormat="1" ht="12">
      <c r="A143" s="13"/>
      <c r="B143" s="233"/>
      <c r="C143" s="234"/>
      <c r="D143" s="235" t="s">
        <v>189</v>
      </c>
      <c r="E143" s="234"/>
      <c r="F143" s="237" t="s">
        <v>1313</v>
      </c>
      <c r="G143" s="234"/>
      <c r="H143" s="238">
        <v>171.96</v>
      </c>
      <c r="I143" s="239"/>
      <c r="J143" s="234"/>
      <c r="K143" s="234"/>
      <c r="L143" s="240"/>
      <c r="M143" s="241"/>
      <c r="N143" s="242"/>
      <c r="O143" s="242"/>
      <c r="P143" s="242"/>
      <c r="Q143" s="242"/>
      <c r="R143" s="242"/>
      <c r="S143" s="242"/>
      <c r="T143" s="243"/>
      <c r="U143" s="13"/>
      <c r="V143" s="13"/>
      <c r="W143" s="13"/>
      <c r="X143" s="13"/>
      <c r="Y143" s="13"/>
      <c r="Z143" s="13"/>
      <c r="AA143" s="13"/>
      <c r="AB143" s="13"/>
      <c r="AC143" s="13"/>
      <c r="AD143" s="13"/>
      <c r="AE143" s="13"/>
      <c r="AT143" s="244" t="s">
        <v>189</v>
      </c>
      <c r="AU143" s="244" t="s">
        <v>83</v>
      </c>
      <c r="AV143" s="13" t="s">
        <v>83</v>
      </c>
      <c r="AW143" s="13" t="s">
        <v>4</v>
      </c>
      <c r="AX143" s="13" t="s">
        <v>81</v>
      </c>
      <c r="AY143" s="244" t="s">
        <v>175</v>
      </c>
    </row>
    <row r="144" spans="1:63" s="12" customFormat="1" ht="22.8" customHeight="1">
      <c r="A144" s="12"/>
      <c r="B144" s="198"/>
      <c r="C144" s="199"/>
      <c r="D144" s="200" t="s">
        <v>72</v>
      </c>
      <c r="E144" s="212" t="s">
        <v>191</v>
      </c>
      <c r="F144" s="212" t="s">
        <v>821</v>
      </c>
      <c r="G144" s="199"/>
      <c r="H144" s="199"/>
      <c r="I144" s="202"/>
      <c r="J144" s="213">
        <f>BK144</f>
        <v>0</v>
      </c>
      <c r="K144" s="199"/>
      <c r="L144" s="204"/>
      <c r="M144" s="205"/>
      <c r="N144" s="206"/>
      <c r="O144" s="206"/>
      <c r="P144" s="207">
        <f>SUM(P145:P149)</f>
        <v>0</v>
      </c>
      <c r="Q144" s="206"/>
      <c r="R144" s="207">
        <f>SUM(R145:R149)</f>
        <v>0</v>
      </c>
      <c r="S144" s="206"/>
      <c r="T144" s="208">
        <f>SUM(T145:T149)</f>
        <v>0</v>
      </c>
      <c r="U144" s="12"/>
      <c r="V144" s="12"/>
      <c r="W144" s="12"/>
      <c r="X144" s="12"/>
      <c r="Y144" s="12"/>
      <c r="Z144" s="12"/>
      <c r="AA144" s="12"/>
      <c r="AB144" s="12"/>
      <c r="AC144" s="12"/>
      <c r="AD144" s="12"/>
      <c r="AE144" s="12"/>
      <c r="AR144" s="209" t="s">
        <v>81</v>
      </c>
      <c r="AT144" s="210" t="s">
        <v>72</v>
      </c>
      <c r="AU144" s="210" t="s">
        <v>81</v>
      </c>
      <c r="AY144" s="209" t="s">
        <v>175</v>
      </c>
      <c r="BK144" s="211">
        <f>SUM(BK145:BK149)</f>
        <v>0</v>
      </c>
    </row>
    <row r="145" spans="1:65" s="2" customFormat="1" ht="24.15" customHeight="1">
      <c r="A145" s="39"/>
      <c r="B145" s="40"/>
      <c r="C145" s="214" t="s">
        <v>259</v>
      </c>
      <c r="D145" s="214" t="s">
        <v>177</v>
      </c>
      <c r="E145" s="215" t="s">
        <v>1314</v>
      </c>
      <c r="F145" s="216" t="s">
        <v>1315</v>
      </c>
      <c r="G145" s="217" t="s">
        <v>342</v>
      </c>
      <c r="H145" s="218">
        <v>240</v>
      </c>
      <c r="I145" s="219"/>
      <c r="J145" s="220">
        <f>ROUND(I145*H145,2)</f>
        <v>0</v>
      </c>
      <c r="K145" s="221"/>
      <c r="L145" s="45"/>
      <c r="M145" s="222" t="s">
        <v>19</v>
      </c>
      <c r="N145" s="223" t="s">
        <v>44</v>
      </c>
      <c r="O145" s="85"/>
      <c r="P145" s="224">
        <f>O145*H145</f>
        <v>0</v>
      </c>
      <c r="Q145" s="224">
        <v>0</v>
      </c>
      <c r="R145" s="224">
        <f>Q145*H145</f>
        <v>0</v>
      </c>
      <c r="S145" s="224">
        <v>0</v>
      </c>
      <c r="T145" s="225">
        <f>S145*H145</f>
        <v>0</v>
      </c>
      <c r="U145" s="39"/>
      <c r="V145" s="39"/>
      <c r="W145" s="39"/>
      <c r="X145" s="39"/>
      <c r="Y145" s="39"/>
      <c r="Z145" s="39"/>
      <c r="AA145" s="39"/>
      <c r="AB145" s="39"/>
      <c r="AC145" s="39"/>
      <c r="AD145" s="39"/>
      <c r="AE145" s="39"/>
      <c r="AR145" s="226" t="s">
        <v>181</v>
      </c>
      <c r="AT145" s="226" t="s">
        <v>177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1316</v>
      </c>
    </row>
    <row r="146" spans="1:47" s="2" customFormat="1" ht="12">
      <c r="A146" s="39"/>
      <c r="B146" s="40"/>
      <c r="C146" s="41"/>
      <c r="D146" s="228" t="s">
        <v>183</v>
      </c>
      <c r="E146" s="41"/>
      <c r="F146" s="229" t="s">
        <v>1317</v>
      </c>
      <c r="G146" s="41"/>
      <c r="H146" s="41"/>
      <c r="I146" s="230"/>
      <c r="J146" s="41"/>
      <c r="K146" s="41"/>
      <c r="L146" s="45"/>
      <c r="M146" s="231"/>
      <c r="N146" s="232"/>
      <c r="O146" s="85"/>
      <c r="P146" s="85"/>
      <c r="Q146" s="85"/>
      <c r="R146" s="85"/>
      <c r="S146" s="85"/>
      <c r="T146" s="86"/>
      <c r="U146" s="39"/>
      <c r="V146" s="39"/>
      <c r="W146" s="39"/>
      <c r="X146" s="39"/>
      <c r="Y146" s="39"/>
      <c r="Z146" s="39"/>
      <c r="AA146" s="39"/>
      <c r="AB146" s="39"/>
      <c r="AC146" s="39"/>
      <c r="AD146" s="39"/>
      <c r="AE146" s="39"/>
      <c r="AT146" s="18" t="s">
        <v>183</v>
      </c>
      <c r="AU146" s="18" t="s">
        <v>83</v>
      </c>
    </row>
    <row r="147" spans="1:51" s="13" customFormat="1" ht="12">
      <c r="A147" s="13"/>
      <c r="B147" s="233"/>
      <c r="C147" s="234"/>
      <c r="D147" s="235" t="s">
        <v>189</v>
      </c>
      <c r="E147" s="236" t="s">
        <v>19</v>
      </c>
      <c r="F147" s="237" t="s">
        <v>1318</v>
      </c>
      <c r="G147" s="234"/>
      <c r="H147" s="238">
        <v>120</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73</v>
      </c>
      <c r="AY147" s="244" t="s">
        <v>175</v>
      </c>
    </row>
    <row r="148" spans="1:51" s="13" customFormat="1" ht="12">
      <c r="A148" s="13"/>
      <c r="B148" s="233"/>
      <c r="C148" s="234"/>
      <c r="D148" s="235" t="s">
        <v>189</v>
      </c>
      <c r="E148" s="236" t="s">
        <v>19</v>
      </c>
      <c r="F148" s="237" t="s">
        <v>1319</v>
      </c>
      <c r="G148" s="234"/>
      <c r="H148" s="238">
        <v>120</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189</v>
      </c>
      <c r="AU148" s="244" t="s">
        <v>83</v>
      </c>
      <c r="AV148" s="13" t="s">
        <v>83</v>
      </c>
      <c r="AW148" s="13" t="s">
        <v>35</v>
      </c>
      <c r="AX148" s="13" t="s">
        <v>73</v>
      </c>
      <c r="AY148" s="244" t="s">
        <v>175</v>
      </c>
    </row>
    <row r="149" spans="1:51" s="14" customFormat="1" ht="12">
      <c r="A149" s="14"/>
      <c r="B149" s="245"/>
      <c r="C149" s="246"/>
      <c r="D149" s="235" t="s">
        <v>189</v>
      </c>
      <c r="E149" s="247" t="s">
        <v>19</v>
      </c>
      <c r="F149" s="248" t="s">
        <v>198</v>
      </c>
      <c r="G149" s="246"/>
      <c r="H149" s="249">
        <v>240</v>
      </c>
      <c r="I149" s="250"/>
      <c r="J149" s="246"/>
      <c r="K149" s="246"/>
      <c r="L149" s="251"/>
      <c r="M149" s="252"/>
      <c r="N149" s="253"/>
      <c r="O149" s="253"/>
      <c r="P149" s="253"/>
      <c r="Q149" s="253"/>
      <c r="R149" s="253"/>
      <c r="S149" s="253"/>
      <c r="T149" s="254"/>
      <c r="U149" s="14"/>
      <c r="V149" s="14"/>
      <c r="W149" s="14"/>
      <c r="X149" s="14"/>
      <c r="Y149" s="14"/>
      <c r="Z149" s="14"/>
      <c r="AA149" s="14"/>
      <c r="AB149" s="14"/>
      <c r="AC149" s="14"/>
      <c r="AD149" s="14"/>
      <c r="AE149" s="14"/>
      <c r="AT149" s="255" t="s">
        <v>189</v>
      </c>
      <c r="AU149" s="255" t="s">
        <v>83</v>
      </c>
      <c r="AV149" s="14" t="s">
        <v>181</v>
      </c>
      <c r="AW149" s="14" t="s">
        <v>35</v>
      </c>
      <c r="AX149" s="14" t="s">
        <v>81</v>
      </c>
      <c r="AY149" s="255" t="s">
        <v>175</v>
      </c>
    </row>
    <row r="150" spans="1:63" s="12" customFormat="1" ht="22.8" customHeight="1">
      <c r="A150" s="12"/>
      <c r="B150" s="198"/>
      <c r="C150" s="199"/>
      <c r="D150" s="200" t="s">
        <v>72</v>
      </c>
      <c r="E150" s="212" t="s">
        <v>181</v>
      </c>
      <c r="F150" s="212" t="s">
        <v>347</v>
      </c>
      <c r="G150" s="199"/>
      <c r="H150" s="199"/>
      <c r="I150" s="202"/>
      <c r="J150" s="213">
        <f>BK150</f>
        <v>0</v>
      </c>
      <c r="K150" s="199"/>
      <c r="L150" s="204"/>
      <c r="M150" s="205"/>
      <c r="N150" s="206"/>
      <c r="O150" s="206"/>
      <c r="P150" s="207">
        <f>SUM(P151:P172)</f>
        <v>0</v>
      </c>
      <c r="Q150" s="206"/>
      <c r="R150" s="207">
        <f>SUM(R151:R172)</f>
        <v>3.5031844999999997</v>
      </c>
      <c r="S150" s="206"/>
      <c r="T150" s="208">
        <f>SUM(T151:T172)</f>
        <v>0</v>
      </c>
      <c r="U150" s="12"/>
      <c r="V150" s="12"/>
      <c r="W150" s="12"/>
      <c r="X150" s="12"/>
      <c r="Y150" s="12"/>
      <c r="Z150" s="12"/>
      <c r="AA150" s="12"/>
      <c r="AB150" s="12"/>
      <c r="AC150" s="12"/>
      <c r="AD150" s="12"/>
      <c r="AE150" s="12"/>
      <c r="AR150" s="209" t="s">
        <v>81</v>
      </c>
      <c r="AT150" s="210" t="s">
        <v>72</v>
      </c>
      <c r="AU150" s="210" t="s">
        <v>81</v>
      </c>
      <c r="AY150" s="209" t="s">
        <v>175</v>
      </c>
      <c r="BK150" s="211">
        <f>SUM(BK151:BK172)</f>
        <v>0</v>
      </c>
    </row>
    <row r="151" spans="1:65" s="2" customFormat="1" ht="33" customHeight="1">
      <c r="A151" s="39"/>
      <c r="B151" s="40"/>
      <c r="C151" s="214" t="s">
        <v>266</v>
      </c>
      <c r="D151" s="214" t="s">
        <v>177</v>
      </c>
      <c r="E151" s="215" t="s">
        <v>349</v>
      </c>
      <c r="F151" s="216" t="s">
        <v>350</v>
      </c>
      <c r="G151" s="217" t="s">
        <v>215</v>
      </c>
      <c r="H151" s="218">
        <v>7.396</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1320</v>
      </c>
    </row>
    <row r="152" spans="1:47" s="2" customFormat="1" ht="12">
      <c r="A152" s="39"/>
      <c r="B152" s="40"/>
      <c r="C152" s="41"/>
      <c r="D152" s="228" t="s">
        <v>183</v>
      </c>
      <c r="E152" s="41"/>
      <c r="F152" s="229" t="s">
        <v>352</v>
      </c>
      <c r="G152" s="41"/>
      <c r="H152" s="41"/>
      <c r="I152" s="230"/>
      <c r="J152" s="41"/>
      <c r="K152" s="41"/>
      <c r="L152" s="45"/>
      <c r="M152" s="231"/>
      <c r="N152" s="232"/>
      <c r="O152" s="85"/>
      <c r="P152" s="85"/>
      <c r="Q152" s="85"/>
      <c r="R152" s="85"/>
      <c r="S152" s="85"/>
      <c r="T152" s="86"/>
      <c r="U152" s="39"/>
      <c r="V152" s="39"/>
      <c r="W152" s="39"/>
      <c r="X152" s="39"/>
      <c r="Y152" s="39"/>
      <c r="Z152" s="39"/>
      <c r="AA152" s="39"/>
      <c r="AB152" s="39"/>
      <c r="AC152" s="39"/>
      <c r="AD152" s="39"/>
      <c r="AE152" s="39"/>
      <c r="AT152" s="18" t="s">
        <v>183</v>
      </c>
      <c r="AU152" s="18" t="s">
        <v>83</v>
      </c>
    </row>
    <row r="153" spans="1:51" s="15" customFormat="1" ht="12">
      <c r="A153" s="15"/>
      <c r="B153" s="257"/>
      <c r="C153" s="258"/>
      <c r="D153" s="235" t="s">
        <v>189</v>
      </c>
      <c r="E153" s="259" t="s">
        <v>19</v>
      </c>
      <c r="F153" s="260" t="s">
        <v>1321</v>
      </c>
      <c r="G153" s="258"/>
      <c r="H153" s="259" t="s">
        <v>19</v>
      </c>
      <c r="I153" s="261"/>
      <c r="J153" s="258"/>
      <c r="K153" s="258"/>
      <c r="L153" s="262"/>
      <c r="M153" s="263"/>
      <c r="N153" s="264"/>
      <c r="O153" s="264"/>
      <c r="P153" s="264"/>
      <c r="Q153" s="264"/>
      <c r="R153" s="264"/>
      <c r="S153" s="264"/>
      <c r="T153" s="265"/>
      <c r="U153" s="15"/>
      <c r="V153" s="15"/>
      <c r="W153" s="15"/>
      <c r="X153" s="15"/>
      <c r="Y153" s="15"/>
      <c r="Z153" s="15"/>
      <c r="AA153" s="15"/>
      <c r="AB153" s="15"/>
      <c r="AC153" s="15"/>
      <c r="AD153" s="15"/>
      <c r="AE153" s="15"/>
      <c r="AT153" s="266" t="s">
        <v>189</v>
      </c>
      <c r="AU153" s="266" t="s">
        <v>83</v>
      </c>
      <c r="AV153" s="15" t="s">
        <v>81</v>
      </c>
      <c r="AW153" s="15" t="s">
        <v>35</v>
      </c>
      <c r="AX153" s="15" t="s">
        <v>73</v>
      </c>
      <c r="AY153" s="266" t="s">
        <v>175</v>
      </c>
    </row>
    <row r="154" spans="1:51" s="13" customFormat="1" ht="12">
      <c r="A154" s="13"/>
      <c r="B154" s="233"/>
      <c r="C154" s="234"/>
      <c r="D154" s="235" t="s">
        <v>189</v>
      </c>
      <c r="E154" s="236" t="s">
        <v>19</v>
      </c>
      <c r="F154" s="237" t="s">
        <v>1322</v>
      </c>
      <c r="G154" s="234"/>
      <c r="H154" s="238">
        <v>1.06</v>
      </c>
      <c r="I154" s="239"/>
      <c r="J154" s="234"/>
      <c r="K154" s="234"/>
      <c r="L154" s="240"/>
      <c r="M154" s="241"/>
      <c r="N154" s="242"/>
      <c r="O154" s="242"/>
      <c r="P154" s="242"/>
      <c r="Q154" s="242"/>
      <c r="R154" s="242"/>
      <c r="S154" s="242"/>
      <c r="T154" s="243"/>
      <c r="U154" s="13"/>
      <c r="V154" s="13"/>
      <c r="W154" s="13"/>
      <c r="X154" s="13"/>
      <c r="Y154" s="13"/>
      <c r="Z154" s="13"/>
      <c r="AA154" s="13"/>
      <c r="AB154" s="13"/>
      <c r="AC154" s="13"/>
      <c r="AD154" s="13"/>
      <c r="AE154" s="13"/>
      <c r="AT154" s="244" t="s">
        <v>189</v>
      </c>
      <c r="AU154" s="244" t="s">
        <v>83</v>
      </c>
      <c r="AV154" s="13" t="s">
        <v>83</v>
      </c>
      <c r="AW154" s="13" t="s">
        <v>35</v>
      </c>
      <c r="AX154" s="13" t="s">
        <v>73</v>
      </c>
      <c r="AY154" s="244" t="s">
        <v>175</v>
      </c>
    </row>
    <row r="155" spans="1:51" s="13" customFormat="1" ht="12">
      <c r="A155" s="13"/>
      <c r="B155" s="233"/>
      <c r="C155" s="234"/>
      <c r="D155" s="235" t="s">
        <v>189</v>
      </c>
      <c r="E155" s="236" t="s">
        <v>19</v>
      </c>
      <c r="F155" s="237" t="s">
        <v>1323</v>
      </c>
      <c r="G155" s="234"/>
      <c r="H155" s="238">
        <v>5.148</v>
      </c>
      <c r="I155" s="239"/>
      <c r="J155" s="234"/>
      <c r="K155" s="234"/>
      <c r="L155" s="240"/>
      <c r="M155" s="241"/>
      <c r="N155" s="242"/>
      <c r="O155" s="242"/>
      <c r="P155" s="242"/>
      <c r="Q155" s="242"/>
      <c r="R155" s="242"/>
      <c r="S155" s="242"/>
      <c r="T155" s="243"/>
      <c r="U155" s="13"/>
      <c r="V155" s="13"/>
      <c r="W155" s="13"/>
      <c r="X155" s="13"/>
      <c r="Y155" s="13"/>
      <c r="Z155" s="13"/>
      <c r="AA155" s="13"/>
      <c r="AB155" s="13"/>
      <c r="AC155" s="13"/>
      <c r="AD155" s="13"/>
      <c r="AE155" s="13"/>
      <c r="AT155" s="244" t="s">
        <v>189</v>
      </c>
      <c r="AU155" s="244" t="s">
        <v>83</v>
      </c>
      <c r="AV155" s="13" t="s">
        <v>83</v>
      </c>
      <c r="AW155" s="13" t="s">
        <v>35</v>
      </c>
      <c r="AX155" s="13" t="s">
        <v>73</v>
      </c>
      <c r="AY155" s="244" t="s">
        <v>175</v>
      </c>
    </row>
    <row r="156" spans="1:51" s="13" customFormat="1" ht="12">
      <c r="A156" s="13"/>
      <c r="B156" s="233"/>
      <c r="C156" s="234"/>
      <c r="D156" s="235" t="s">
        <v>189</v>
      </c>
      <c r="E156" s="236" t="s">
        <v>19</v>
      </c>
      <c r="F156" s="237" t="s">
        <v>1324</v>
      </c>
      <c r="G156" s="234"/>
      <c r="H156" s="238">
        <v>1.188</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189</v>
      </c>
      <c r="AU156" s="244" t="s">
        <v>83</v>
      </c>
      <c r="AV156" s="13" t="s">
        <v>83</v>
      </c>
      <c r="AW156" s="13" t="s">
        <v>35</v>
      </c>
      <c r="AX156" s="13" t="s">
        <v>73</v>
      </c>
      <c r="AY156" s="244" t="s">
        <v>175</v>
      </c>
    </row>
    <row r="157" spans="1:51" s="14" customFormat="1" ht="12">
      <c r="A157" s="14"/>
      <c r="B157" s="245"/>
      <c r="C157" s="246"/>
      <c r="D157" s="235" t="s">
        <v>189</v>
      </c>
      <c r="E157" s="247" t="s">
        <v>19</v>
      </c>
      <c r="F157" s="248" t="s">
        <v>198</v>
      </c>
      <c r="G157" s="246"/>
      <c r="H157" s="249">
        <v>7.396</v>
      </c>
      <c r="I157" s="250"/>
      <c r="J157" s="246"/>
      <c r="K157" s="246"/>
      <c r="L157" s="251"/>
      <c r="M157" s="252"/>
      <c r="N157" s="253"/>
      <c r="O157" s="253"/>
      <c r="P157" s="253"/>
      <c r="Q157" s="253"/>
      <c r="R157" s="253"/>
      <c r="S157" s="253"/>
      <c r="T157" s="254"/>
      <c r="U157" s="14"/>
      <c r="V157" s="14"/>
      <c r="W157" s="14"/>
      <c r="X157" s="14"/>
      <c r="Y157" s="14"/>
      <c r="Z157" s="14"/>
      <c r="AA157" s="14"/>
      <c r="AB157" s="14"/>
      <c r="AC157" s="14"/>
      <c r="AD157" s="14"/>
      <c r="AE157" s="14"/>
      <c r="AT157" s="255" t="s">
        <v>189</v>
      </c>
      <c r="AU157" s="255" t="s">
        <v>83</v>
      </c>
      <c r="AV157" s="14" t="s">
        <v>181</v>
      </c>
      <c r="AW157" s="14" t="s">
        <v>35</v>
      </c>
      <c r="AX157" s="14" t="s">
        <v>81</v>
      </c>
      <c r="AY157" s="255" t="s">
        <v>175</v>
      </c>
    </row>
    <row r="158" spans="1:65" s="2" customFormat="1" ht="24.15" customHeight="1">
      <c r="A158" s="39"/>
      <c r="B158" s="40"/>
      <c r="C158" s="214" t="s">
        <v>272</v>
      </c>
      <c r="D158" s="214" t="s">
        <v>177</v>
      </c>
      <c r="E158" s="215" t="s">
        <v>368</v>
      </c>
      <c r="F158" s="216" t="s">
        <v>369</v>
      </c>
      <c r="G158" s="217" t="s">
        <v>358</v>
      </c>
      <c r="H158" s="218">
        <v>5</v>
      </c>
      <c r="I158" s="219"/>
      <c r="J158" s="220">
        <f>ROUND(I158*H158,2)</f>
        <v>0</v>
      </c>
      <c r="K158" s="221"/>
      <c r="L158" s="45"/>
      <c r="M158" s="222" t="s">
        <v>19</v>
      </c>
      <c r="N158" s="223" t="s">
        <v>44</v>
      </c>
      <c r="O158" s="85"/>
      <c r="P158" s="224">
        <f>O158*H158</f>
        <v>0</v>
      </c>
      <c r="Q158" s="224">
        <v>0.22394</v>
      </c>
      <c r="R158" s="224">
        <f>Q158*H158</f>
        <v>1.1197</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1325</v>
      </c>
    </row>
    <row r="159" spans="1:47" s="2" customFormat="1" ht="12">
      <c r="A159" s="39"/>
      <c r="B159" s="40"/>
      <c r="C159" s="41"/>
      <c r="D159" s="228" t="s">
        <v>183</v>
      </c>
      <c r="E159" s="41"/>
      <c r="F159" s="229" t="s">
        <v>371</v>
      </c>
      <c r="G159" s="41"/>
      <c r="H159" s="41"/>
      <c r="I159" s="230"/>
      <c r="J159" s="41"/>
      <c r="K159" s="41"/>
      <c r="L159" s="45"/>
      <c r="M159" s="231"/>
      <c r="N159" s="232"/>
      <c r="O159" s="85"/>
      <c r="P159" s="85"/>
      <c r="Q159" s="85"/>
      <c r="R159" s="85"/>
      <c r="S159" s="85"/>
      <c r="T159" s="86"/>
      <c r="U159" s="39"/>
      <c r="V159" s="39"/>
      <c r="W159" s="39"/>
      <c r="X159" s="39"/>
      <c r="Y159" s="39"/>
      <c r="Z159" s="39"/>
      <c r="AA159" s="39"/>
      <c r="AB159" s="39"/>
      <c r="AC159" s="39"/>
      <c r="AD159" s="39"/>
      <c r="AE159" s="39"/>
      <c r="AT159" s="18" t="s">
        <v>183</v>
      </c>
      <c r="AU159" s="18" t="s">
        <v>83</v>
      </c>
    </row>
    <row r="160" spans="1:65" s="2" customFormat="1" ht="24.15" customHeight="1">
      <c r="A160" s="39"/>
      <c r="B160" s="40"/>
      <c r="C160" s="267" t="s">
        <v>278</v>
      </c>
      <c r="D160" s="267" t="s">
        <v>307</v>
      </c>
      <c r="E160" s="268" t="s">
        <v>1326</v>
      </c>
      <c r="F160" s="269" t="s">
        <v>1327</v>
      </c>
      <c r="G160" s="270" t="s">
        <v>358</v>
      </c>
      <c r="H160" s="271">
        <v>3</v>
      </c>
      <c r="I160" s="272"/>
      <c r="J160" s="273">
        <f>ROUND(I160*H160,2)</f>
        <v>0</v>
      </c>
      <c r="K160" s="274"/>
      <c r="L160" s="275"/>
      <c r="M160" s="276" t="s">
        <v>19</v>
      </c>
      <c r="N160" s="277" t="s">
        <v>44</v>
      </c>
      <c r="O160" s="85"/>
      <c r="P160" s="224">
        <f>O160*H160</f>
        <v>0</v>
      </c>
      <c r="Q160" s="224">
        <v>0.051</v>
      </c>
      <c r="R160" s="224">
        <f>Q160*H160</f>
        <v>0.153</v>
      </c>
      <c r="S160" s="224">
        <v>0</v>
      </c>
      <c r="T160" s="225">
        <f>S160*H160</f>
        <v>0</v>
      </c>
      <c r="U160" s="39"/>
      <c r="V160" s="39"/>
      <c r="W160" s="39"/>
      <c r="X160" s="39"/>
      <c r="Y160" s="39"/>
      <c r="Z160" s="39"/>
      <c r="AA160" s="39"/>
      <c r="AB160" s="39"/>
      <c r="AC160" s="39"/>
      <c r="AD160" s="39"/>
      <c r="AE160" s="39"/>
      <c r="AR160" s="226" t="s">
        <v>239</v>
      </c>
      <c r="AT160" s="226" t="s">
        <v>307</v>
      </c>
      <c r="AU160" s="226" t="s">
        <v>83</v>
      </c>
      <c r="AY160" s="18" t="s">
        <v>175</v>
      </c>
      <c r="BE160" s="227">
        <f>IF(N160="základní",J160,0)</f>
        <v>0</v>
      </c>
      <c r="BF160" s="227">
        <f>IF(N160="snížená",J160,0)</f>
        <v>0</v>
      </c>
      <c r="BG160" s="227">
        <f>IF(N160="zákl. přenesená",J160,0)</f>
        <v>0</v>
      </c>
      <c r="BH160" s="227">
        <f>IF(N160="sníž. přenesená",J160,0)</f>
        <v>0</v>
      </c>
      <c r="BI160" s="227">
        <f>IF(N160="nulová",J160,0)</f>
        <v>0</v>
      </c>
      <c r="BJ160" s="18" t="s">
        <v>81</v>
      </c>
      <c r="BK160" s="227">
        <f>ROUND(I160*H160,2)</f>
        <v>0</v>
      </c>
      <c r="BL160" s="18" t="s">
        <v>181</v>
      </c>
      <c r="BM160" s="226" t="s">
        <v>1328</v>
      </c>
    </row>
    <row r="161" spans="1:65" s="2" customFormat="1" ht="24.15" customHeight="1">
      <c r="A161" s="39"/>
      <c r="B161" s="40"/>
      <c r="C161" s="267" t="s">
        <v>285</v>
      </c>
      <c r="D161" s="267" t="s">
        <v>307</v>
      </c>
      <c r="E161" s="268" t="s">
        <v>1329</v>
      </c>
      <c r="F161" s="269" t="s">
        <v>1330</v>
      </c>
      <c r="G161" s="270" t="s">
        <v>358</v>
      </c>
      <c r="H161" s="271">
        <v>2</v>
      </c>
      <c r="I161" s="272"/>
      <c r="J161" s="273">
        <f>ROUND(I161*H161,2)</f>
        <v>0</v>
      </c>
      <c r="K161" s="274"/>
      <c r="L161" s="275"/>
      <c r="M161" s="276" t="s">
        <v>19</v>
      </c>
      <c r="N161" s="277" t="s">
        <v>44</v>
      </c>
      <c r="O161" s="85"/>
      <c r="P161" s="224">
        <f>O161*H161</f>
        <v>0</v>
      </c>
      <c r="Q161" s="224">
        <v>0.068</v>
      </c>
      <c r="R161" s="224">
        <f>Q161*H161</f>
        <v>0.136</v>
      </c>
      <c r="S161" s="224">
        <v>0</v>
      </c>
      <c r="T161" s="225">
        <f>S161*H161</f>
        <v>0</v>
      </c>
      <c r="U161" s="39"/>
      <c r="V161" s="39"/>
      <c r="W161" s="39"/>
      <c r="X161" s="39"/>
      <c r="Y161" s="39"/>
      <c r="Z161" s="39"/>
      <c r="AA161" s="39"/>
      <c r="AB161" s="39"/>
      <c r="AC161" s="39"/>
      <c r="AD161" s="39"/>
      <c r="AE161" s="39"/>
      <c r="AR161" s="226" t="s">
        <v>239</v>
      </c>
      <c r="AT161" s="226" t="s">
        <v>307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1331</v>
      </c>
    </row>
    <row r="162" spans="1:65" s="2" customFormat="1" ht="37.8" customHeight="1">
      <c r="A162" s="39"/>
      <c r="B162" s="40"/>
      <c r="C162" s="214" t="s">
        <v>8</v>
      </c>
      <c r="D162" s="214" t="s">
        <v>177</v>
      </c>
      <c r="E162" s="215" t="s">
        <v>377</v>
      </c>
      <c r="F162" s="216" t="s">
        <v>378</v>
      </c>
      <c r="G162" s="217" t="s">
        <v>215</v>
      </c>
      <c r="H162" s="218">
        <v>0.675</v>
      </c>
      <c r="I162" s="219"/>
      <c r="J162" s="220">
        <f>ROUND(I162*H162,2)</f>
        <v>0</v>
      </c>
      <c r="K162" s="221"/>
      <c r="L162" s="45"/>
      <c r="M162" s="222" t="s">
        <v>19</v>
      </c>
      <c r="N162" s="223" t="s">
        <v>44</v>
      </c>
      <c r="O162" s="85"/>
      <c r="P162" s="224">
        <f>O162*H162</f>
        <v>0</v>
      </c>
      <c r="Q162" s="224">
        <v>2.30102</v>
      </c>
      <c r="R162" s="224">
        <f>Q162*H162</f>
        <v>1.5531885</v>
      </c>
      <c r="S162" s="224">
        <v>0</v>
      </c>
      <c r="T162" s="225">
        <f>S162*H162</f>
        <v>0</v>
      </c>
      <c r="U162" s="39"/>
      <c r="V162" s="39"/>
      <c r="W162" s="39"/>
      <c r="X162" s="39"/>
      <c r="Y162" s="39"/>
      <c r="Z162" s="39"/>
      <c r="AA162" s="39"/>
      <c r="AB162" s="39"/>
      <c r="AC162" s="39"/>
      <c r="AD162" s="39"/>
      <c r="AE162" s="39"/>
      <c r="AR162" s="226" t="s">
        <v>181</v>
      </c>
      <c r="AT162" s="226" t="s">
        <v>177</v>
      </c>
      <c r="AU162" s="226" t="s">
        <v>83</v>
      </c>
      <c r="AY162" s="18" t="s">
        <v>175</v>
      </c>
      <c r="BE162" s="227">
        <f>IF(N162="základní",J162,0)</f>
        <v>0</v>
      </c>
      <c r="BF162" s="227">
        <f>IF(N162="snížená",J162,0)</f>
        <v>0</v>
      </c>
      <c r="BG162" s="227">
        <f>IF(N162="zákl. přenesená",J162,0)</f>
        <v>0</v>
      </c>
      <c r="BH162" s="227">
        <f>IF(N162="sníž. přenesená",J162,0)</f>
        <v>0</v>
      </c>
      <c r="BI162" s="227">
        <f>IF(N162="nulová",J162,0)</f>
        <v>0</v>
      </c>
      <c r="BJ162" s="18" t="s">
        <v>81</v>
      </c>
      <c r="BK162" s="227">
        <f>ROUND(I162*H162,2)</f>
        <v>0</v>
      </c>
      <c r="BL162" s="18" t="s">
        <v>181</v>
      </c>
      <c r="BM162" s="226" t="s">
        <v>1332</v>
      </c>
    </row>
    <row r="163" spans="1:47" s="2" customFormat="1" ht="12">
      <c r="A163" s="39"/>
      <c r="B163" s="40"/>
      <c r="C163" s="41"/>
      <c r="D163" s="228" t="s">
        <v>183</v>
      </c>
      <c r="E163" s="41"/>
      <c r="F163" s="229" t="s">
        <v>380</v>
      </c>
      <c r="G163" s="41"/>
      <c r="H163" s="41"/>
      <c r="I163" s="230"/>
      <c r="J163" s="41"/>
      <c r="K163" s="41"/>
      <c r="L163" s="45"/>
      <c r="M163" s="231"/>
      <c r="N163" s="232"/>
      <c r="O163" s="85"/>
      <c r="P163" s="85"/>
      <c r="Q163" s="85"/>
      <c r="R163" s="85"/>
      <c r="S163" s="85"/>
      <c r="T163" s="86"/>
      <c r="U163" s="39"/>
      <c r="V163" s="39"/>
      <c r="W163" s="39"/>
      <c r="X163" s="39"/>
      <c r="Y163" s="39"/>
      <c r="Z163" s="39"/>
      <c r="AA163" s="39"/>
      <c r="AB163" s="39"/>
      <c r="AC163" s="39"/>
      <c r="AD163" s="39"/>
      <c r="AE163" s="39"/>
      <c r="AT163" s="18" t="s">
        <v>183</v>
      </c>
      <c r="AU163" s="18" t="s">
        <v>83</v>
      </c>
    </row>
    <row r="164" spans="1:51" s="15" customFormat="1" ht="12">
      <c r="A164" s="15"/>
      <c r="B164" s="257"/>
      <c r="C164" s="258"/>
      <c r="D164" s="235" t="s">
        <v>189</v>
      </c>
      <c r="E164" s="259" t="s">
        <v>19</v>
      </c>
      <c r="F164" s="260" t="s">
        <v>1333</v>
      </c>
      <c r="G164" s="258"/>
      <c r="H164" s="259" t="s">
        <v>19</v>
      </c>
      <c r="I164" s="261"/>
      <c r="J164" s="258"/>
      <c r="K164" s="258"/>
      <c r="L164" s="262"/>
      <c r="M164" s="263"/>
      <c r="N164" s="264"/>
      <c r="O164" s="264"/>
      <c r="P164" s="264"/>
      <c r="Q164" s="264"/>
      <c r="R164" s="264"/>
      <c r="S164" s="264"/>
      <c r="T164" s="265"/>
      <c r="U164" s="15"/>
      <c r="V164" s="15"/>
      <c r="W164" s="15"/>
      <c r="X164" s="15"/>
      <c r="Y164" s="15"/>
      <c r="Z164" s="15"/>
      <c r="AA164" s="15"/>
      <c r="AB164" s="15"/>
      <c r="AC164" s="15"/>
      <c r="AD164" s="15"/>
      <c r="AE164" s="15"/>
      <c r="AT164" s="266" t="s">
        <v>189</v>
      </c>
      <c r="AU164" s="266" t="s">
        <v>83</v>
      </c>
      <c r="AV164" s="15" t="s">
        <v>81</v>
      </c>
      <c r="AW164" s="15" t="s">
        <v>35</v>
      </c>
      <c r="AX164" s="15" t="s">
        <v>73</v>
      </c>
      <c r="AY164" s="266" t="s">
        <v>175</v>
      </c>
    </row>
    <row r="165" spans="1:51" s="13" customFormat="1" ht="12">
      <c r="A165" s="13"/>
      <c r="B165" s="233"/>
      <c r="C165" s="234"/>
      <c r="D165" s="235" t="s">
        <v>189</v>
      </c>
      <c r="E165" s="236" t="s">
        <v>19</v>
      </c>
      <c r="F165" s="237" t="s">
        <v>1334</v>
      </c>
      <c r="G165" s="234"/>
      <c r="H165" s="238">
        <v>0.675</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189</v>
      </c>
      <c r="AU165" s="244" t="s">
        <v>83</v>
      </c>
      <c r="AV165" s="13" t="s">
        <v>83</v>
      </c>
      <c r="AW165" s="13" t="s">
        <v>35</v>
      </c>
      <c r="AX165" s="13" t="s">
        <v>81</v>
      </c>
      <c r="AY165" s="244" t="s">
        <v>175</v>
      </c>
    </row>
    <row r="166" spans="1:65" s="2" customFormat="1" ht="37.8" customHeight="1">
      <c r="A166" s="39"/>
      <c r="B166" s="40"/>
      <c r="C166" s="214" t="s">
        <v>296</v>
      </c>
      <c r="D166" s="214" t="s">
        <v>177</v>
      </c>
      <c r="E166" s="215" t="s">
        <v>1335</v>
      </c>
      <c r="F166" s="216" t="s">
        <v>1336</v>
      </c>
      <c r="G166" s="217" t="s">
        <v>180</v>
      </c>
      <c r="H166" s="218">
        <v>1.8</v>
      </c>
      <c r="I166" s="219"/>
      <c r="J166" s="220">
        <f>ROUND(I166*H166,2)</f>
        <v>0</v>
      </c>
      <c r="K166" s="221"/>
      <c r="L166" s="45"/>
      <c r="M166" s="222" t="s">
        <v>19</v>
      </c>
      <c r="N166" s="223" t="s">
        <v>44</v>
      </c>
      <c r="O166" s="85"/>
      <c r="P166" s="224">
        <f>O166*H166</f>
        <v>0</v>
      </c>
      <c r="Q166" s="224">
        <v>0.00632</v>
      </c>
      <c r="R166" s="224">
        <f>Q166*H166</f>
        <v>0.011376</v>
      </c>
      <c r="S166" s="224">
        <v>0</v>
      </c>
      <c r="T166" s="225">
        <f>S166*H166</f>
        <v>0</v>
      </c>
      <c r="U166" s="39"/>
      <c r="V166" s="39"/>
      <c r="W166" s="39"/>
      <c r="X166" s="39"/>
      <c r="Y166" s="39"/>
      <c r="Z166" s="39"/>
      <c r="AA166" s="39"/>
      <c r="AB166" s="39"/>
      <c r="AC166" s="39"/>
      <c r="AD166" s="39"/>
      <c r="AE166" s="39"/>
      <c r="AR166" s="226" t="s">
        <v>181</v>
      </c>
      <c r="AT166" s="226" t="s">
        <v>177</v>
      </c>
      <c r="AU166" s="226" t="s">
        <v>83</v>
      </c>
      <c r="AY166" s="18" t="s">
        <v>175</v>
      </c>
      <c r="BE166" s="227">
        <f>IF(N166="základní",J166,0)</f>
        <v>0</v>
      </c>
      <c r="BF166" s="227">
        <f>IF(N166="snížená",J166,0)</f>
        <v>0</v>
      </c>
      <c r="BG166" s="227">
        <f>IF(N166="zákl. přenesená",J166,0)</f>
        <v>0</v>
      </c>
      <c r="BH166" s="227">
        <f>IF(N166="sníž. přenesená",J166,0)</f>
        <v>0</v>
      </c>
      <c r="BI166" s="227">
        <f>IF(N166="nulová",J166,0)</f>
        <v>0</v>
      </c>
      <c r="BJ166" s="18" t="s">
        <v>81</v>
      </c>
      <c r="BK166" s="227">
        <f>ROUND(I166*H166,2)</f>
        <v>0</v>
      </c>
      <c r="BL166" s="18" t="s">
        <v>181</v>
      </c>
      <c r="BM166" s="226" t="s">
        <v>1337</v>
      </c>
    </row>
    <row r="167" spans="1:47" s="2" customFormat="1" ht="12">
      <c r="A167" s="39"/>
      <c r="B167" s="40"/>
      <c r="C167" s="41"/>
      <c r="D167" s="228" t="s">
        <v>183</v>
      </c>
      <c r="E167" s="41"/>
      <c r="F167" s="229" t="s">
        <v>1338</v>
      </c>
      <c r="G167" s="41"/>
      <c r="H167" s="41"/>
      <c r="I167" s="230"/>
      <c r="J167" s="41"/>
      <c r="K167" s="41"/>
      <c r="L167" s="45"/>
      <c r="M167" s="231"/>
      <c r="N167" s="232"/>
      <c r="O167" s="85"/>
      <c r="P167" s="85"/>
      <c r="Q167" s="85"/>
      <c r="R167" s="85"/>
      <c r="S167" s="85"/>
      <c r="T167" s="86"/>
      <c r="U167" s="39"/>
      <c r="V167" s="39"/>
      <c r="W167" s="39"/>
      <c r="X167" s="39"/>
      <c r="Y167" s="39"/>
      <c r="Z167" s="39"/>
      <c r="AA167" s="39"/>
      <c r="AB167" s="39"/>
      <c r="AC167" s="39"/>
      <c r="AD167" s="39"/>
      <c r="AE167" s="39"/>
      <c r="AT167" s="18" t="s">
        <v>183</v>
      </c>
      <c r="AU167" s="18" t="s">
        <v>83</v>
      </c>
    </row>
    <row r="168" spans="1:51" s="13" customFormat="1" ht="12">
      <c r="A168" s="13"/>
      <c r="B168" s="233"/>
      <c r="C168" s="234"/>
      <c r="D168" s="235" t="s">
        <v>189</v>
      </c>
      <c r="E168" s="236" t="s">
        <v>19</v>
      </c>
      <c r="F168" s="237" t="s">
        <v>1339</v>
      </c>
      <c r="G168" s="234"/>
      <c r="H168" s="238">
        <v>1.8</v>
      </c>
      <c r="I168" s="239"/>
      <c r="J168" s="234"/>
      <c r="K168" s="234"/>
      <c r="L168" s="240"/>
      <c r="M168" s="241"/>
      <c r="N168" s="242"/>
      <c r="O168" s="242"/>
      <c r="P168" s="242"/>
      <c r="Q168" s="242"/>
      <c r="R168" s="242"/>
      <c r="S168" s="242"/>
      <c r="T168" s="243"/>
      <c r="U168" s="13"/>
      <c r="V168" s="13"/>
      <c r="W168" s="13"/>
      <c r="X168" s="13"/>
      <c r="Y168" s="13"/>
      <c r="Z168" s="13"/>
      <c r="AA168" s="13"/>
      <c r="AB168" s="13"/>
      <c r="AC168" s="13"/>
      <c r="AD168" s="13"/>
      <c r="AE168" s="13"/>
      <c r="AT168" s="244" t="s">
        <v>189</v>
      </c>
      <c r="AU168" s="244" t="s">
        <v>83</v>
      </c>
      <c r="AV168" s="13" t="s">
        <v>83</v>
      </c>
      <c r="AW168" s="13" t="s">
        <v>35</v>
      </c>
      <c r="AX168" s="13" t="s">
        <v>81</v>
      </c>
      <c r="AY168" s="244" t="s">
        <v>175</v>
      </c>
    </row>
    <row r="169" spans="1:65" s="2" customFormat="1" ht="44.25" customHeight="1">
      <c r="A169" s="39"/>
      <c r="B169" s="40"/>
      <c r="C169" s="214" t="s">
        <v>306</v>
      </c>
      <c r="D169" s="214" t="s">
        <v>177</v>
      </c>
      <c r="E169" s="215" t="s">
        <v>1340</v>
      </c>
      <c r="F169" s="216" t="s">
        <v>1341</v>
      </c>
      <c r="G169" s="217" t="s">
        <v>358</v>
      </c>
      <c r="H169" s="218">
        <v>3</v>
      </c>
      <c r="I169" s="219"/>
      <c r="J169" s="220">
        <f>ROUND(I169*H169,2)</f>
        <v>0</v>
      </c>
      <c r="K169" s="221"/>
      <c r="L169" s="45"/>
      <c r="M169" s="222" t="s">
        <v>19</v>
      </c>
      <c r="N169" s="223" t="s">
        <v>44</v>
      </c>
      <c r="O169" s="85"/>
      <c r="P169" s="224">
        <f>O169*H169</f>
        <v>0</v>
      </c>
      <c r="Q169" s="224">
        <v>0.17664</v>
      </c>
      <c r="R169" s="224">
        <f>Q169*H169</f>
        <v>0.52992</v>
      </c>
      <c r="S169" s="224">
        <v>0</v>
      </c>
      <c r="T169" s="225">
        <f>S169*H169</f>
        <v>0</v>
      </c>
      <c r="U169" s="39"/>
      <c r="V169" s="39"/>
      <c r="W169" s="39"/>
      <c r="X169" s="39"/>
      <c r="Y169" s="39"/>
      <c r="Z169" s="39"/>
      <c r="AA169" s="39"/>
      <c r="AB169" s="39"/>
      <c r="AC169" s="39"/>
      <c r="AD169" s="39"/>
      <c r="AE169" s="39"/>
      <c r="AR169" s="226" t="s">
        <v>181</v>
      </c>
      <c r="AT169" s="226" t="s">
        <v>177</v>
      </c>
      <c r="AU169" s="226" t="s">
        <v>83</v>
      </c>
      <c r="AY169" s="18" t="s">
        <v>175</v>
      </c>
      <c r="BE169" s="227">
        <f>IF(N169="základní",J169,0)</f>
        <v>0</v>
      </c>
      <c r="BF169" s="227">
        <f>IF(N169="snížená",J169,0)</f>
        <v>0</v>
      </c>
      <c r="BG169" s="227">
        <f>IF(N169="zákl. přenesená",J169,0)</f>
        <v>0</v>
      </c>
      <c r="BH169" s="227">
        <f>IF(N169="sníž. přenesená",J169,0)</f>
        <v>0</v>
      </c>
      <c r="BI169" s="227">
        <f>IF(N169="nulová",J169,0)</f>
        <v>0</v>
      </c>
      <c r="BJ169" s="18" t="s">
        <v>81</v>
      </c>
      <c r="BK169" s="227">
        <f>ROUND(I169*H169,2)</f>
        <v>0</v>
      </c>
      <c r="BL169" s="18" t="s">
        <v>181</v>
      </c>
      <c r="BM169" s="226" t="s">
        <v>1342</v>
      </c>
    </row>
    <row r="170" spans="1:47" s="2" customFormat="1" ht="12">
      <c r="A170" s="39"/>
      <c r="B170" s="40"/>
      <c r="C170" s="41"/>
      <c r="D170" s="228" t="s">
        <v>183</v>
      </c>
      <c r="E170" s="41"/>
      <c r="F170" s="229" t="s">
        <v>1343</v>
      </c>
      <c r="G170" s="41"/>
      <c r="H170" s="41"/>
      <c r="I170" s="230"/>
      <c r="J170" s="41"/>
      <c r="K170" s="41"/>
      <c r="L170" s="45"/>
      <c r="M170" s="231"/>
      <c r="N170" s="232"/>
      <c r="O170" s="85"/>
      <c r="P170" s="85"/>
      <c r="Q170" s="85"/>
      <c r="R170" s="85"/>
      <c r="S170" s="85"/>
      <c r="T170" s="86"/>
      <c r="U170" s="39"/>
      <c r="V170" s="39"/>
      <c r="W170" s="39"/>
      <c r="X170" s="39"/>
      <c r="Y170" s="39"/>
      <c r="Z170" s="39"/>
      <c r="AA170" s="39"/>
      <c r="AB170" s="39"/>
      <c r="AC170" s="39"/>
      <c r="AD170" s="39"/>
      <c r="AE170" s="39"/>
      <c r="AT170" s="18" t="s">
        <v>183</v>
      </c>
      <c r="AU170" s="18" t="s">
        <v>83</v>
      </c>
    </row>
    <row r="171" spans="1:47" s="2" customFormat="1" ht="12">
      <c r="A171" s="39"/>
      <c r="B171" s="40"/>
      <c r="C171" s="41"/>
      <c r="D171" s="235" t="s">
        <v>203</v>
      </c>
      <c r="E171" s="41"/>
      <c r="F171" s="256" t="s">
        <v>1344</v>
      </c>
      <c r="G171" s="41"/>
      <c r="H171" s="41"/>
      <c r="I171" s="230"/>
      <c r="J171" s="41"/>
      <c r="K171" s="41"/>
      <c r="L171" s="45"/>
      <c r="M171" s="231"/>
      <c r="N171" s="232"/>
      <c r="O171" s="85"/>
      <c r="P171" s="85"/>
      <c r="Q171" s="85"/>
      <c r="R171" s="85"/>
      <c r="S171" s="85"/>
      <c r="T171" s="86"/>
      <c r="U171" s="39"/>
      <c r="V171" s="39"/>
      <c r="W171" s="39"/>
      <c r="X171" s="39"/>
      <c r="Y171" s="39"/>
      <c r="Z171" s="39"/>
      <c r="AA171" s="39"/>
      <c r="AB171" s="39"/>
      <c r="AC171" s="39"/>
      <c r="AD171" s="39"/>
      <c r="AE171" s="39"/>
      <c r="AT171" s="18" t="s">
        <v>203</v>
      </c>
      <c r="AU171" s="18" t="s">
        <v>83</v>
      </c>
    </row>
    <row r="172" spans="1:51" s="13" customFormat="1" ht="12">
      <c r="A172" s="13"/>
      <c r="B172" s="233"/>
      <c r="C172" s="234"/>
      <c r="D172" s="235" t="s">
        <v>189</v>
      </c>
      <c r="E172" s="236" t="s">
        <v>19</v>
      </c>
      <c r="F172" s="237" t="s">
        <v>1345</v>
      </c>
      <c r="G172" s="234"/>
      <c r="H172" s="238">
        <v>3</v>
      </c>
      <c r="I172" s="239"/>
      <c r="J172" s="234"/>
      <c r="K172" s="234"/>
      <c r="L172" s="240"/>
      <c r="M172" s="241"/>
      <c r="N172" s="242"/>
      <c r="O172" s="242"/>
      <c r="P172" s="242"/>
      <c r="Q172" s="242"/>
      <c r="R172" s="242"/>
      <c r="S172" s="242"/>
      <c r="T172" s="243"/>
      <c r="U172" s="13"/>
      <c r="V172" s="13"/>
      <c r="W172" s="13"/>
      <c r="X172" s="13"/>
      <c r="Y172" s="13"/>
      <c r="Z172" s="13"/>
      <c r="AA172" s="13"/>
      <c r="AB172" s="13"/>
      <c r="AC172" s="13"/>
      <c r="AD172" s="13"/>
      <c r="AE172" s="13"/>
      <c r="AT172" s="244" t="s">
        <v>189</v>
      </c>
      <c r="AU172" s="244" t="s">
        <v>83</v>
      </c>
      <c r="AV172" s="13" t="s">
        <v>83</v>
      </c>
      <c r="AW172" s="13" t="s">
        <v>35</v>
      </c>
      <c r="AX172" s="13" t="s">
        <v>81</v>
      </c>
      <c r="AY172" s="244" t="s">
        <v>175</v>
      </c>
    </row>
    <row r="173" spans="1:63" s="12" customFormat="1" ht="22.8" customHeight="1">
      <c r="A173" s="12"/>
      <c r="B173" s="198"/>
      <c r="C173" s="199"/>
      <c r="D173" s="200" t="s">
        <v>72</v>
      </c>
      <c r="E173" s="212" t="s">
        <v>239</v>
      </c>
      <c r="F173" s="212" t="s">
        <v>516</v>
      </c>
      <c r="G173" s="199"/>
      <c r="H173" s="199"/>
      <c r="I173" s="202"/>
      <c r="J173" s="213">
        <f>BK173</f>
        <v>0</v>
      </c>
      <c r="K173" s="199"/>
      <c r="L173" s="204"/>
      <c r="M173" s="205"/>
      <c r="N173" s="206"/>
      <c r="O173" s="206"/>
      <c r="P173" s="207">
        <f>SUM(P174:P227)</f>
        <v>0</v>
      </c>
      <c r="Q173" s="206"/>
      <c r="R173" s="207">
        <f>SUM(R174:R227)</f>
        <v>21.084350999999998</v>
      </c>
      <c r="S173" s="206"/>
      <c r="T173" s="208">
        <f>SUM(T174:T227)</f>
        <v>0</v>
      </c>
      <c r="U173" s="12"/>
      <c r="V173" s="12"/>
      <c r="W173" s="12"/>
      <c r="X173" s="12"/>
      <c r="Y173" s="12"/>
      <c r="Z173" s="12"/>
      <c r="AA173" s="12"/>
      <c r="AB173" s="12"/>
      <c r="AC173" s="12"/>
      <c r="AD173" s="12"/>
      <c r="AE173" s="12"/>
      <c r="AR173" s="209" t="s">
        <v>81</v>
      </c>
      <c r="AT173" s="210" t="s">
        <v>72</v>
      </c>
      <c r="AU173" s="210" t="s">
        <v>81</v>
      </c>
      <c r="AY173" s="209" t="s">
        <v>175</v>
      </c>
      <c r="BK173" s="211">
        <f>SUM(BK174:BK227)</f>
        <v>0</v>
      </c>
    </row>
    <row r="174" spans="1:65" s="2" customFormat="1" ht="44.25" customHeight="1">
      <c r="A174" s="39"/>
      <c r="B174" s="40"/>
      <c r="C174" s="214" t="s">
        <v>312</v>
      </c>
      <c r="D174" s="214" t="s">
        <v>177</v>
      </c>
      <c r="E174" s="215" t="s">
        <v>1346</v>
      </c>
      <c r="F174" s="216" t="s">
        <v>1347</v>
      </c>
      <c r="G174" s="217" t="s">
        <v>342</v>
      </c>
      <c r="H174" s="218">
        <v>120</v>
      </c>
      <c r="I174" s="219"/>
      <c r="J174" s="220">
        <f>ROUND(I174*H174,2)</f>
        <v>0</v>
      </c>
      <c r="K174" s="221"/>
      <c r="L174" s="45"/>
      <c r="M174" s="222" t="s">
        <v>19</v>
      </c>
      <c r="N174" s="223" t="s">
        <v>44</v>
      </c>
      <c r="O174" s="85"/>
      <c r="P174" s="224">
        <f>O174*H174</f>
        <v>0</v>
      </c>
      <c r="Q174" s="224">
        <v>0.00422</v>
      </c>
      <c r="R174" s="224">
        <f>Q174*H174</f>
        <v>0.5064</v>
      </c>
      <c r="S174" s="224">
        <v>0</v>
      </c>
      <c r="T174" s="225">
        <f>S174*H174</f>
        <v>0</v>
      </c>
      <c r="U174" s="39"/>
      <c r="V174" s="39"/>
      <c r="W174" s="39"/>
      <c r="X174" s="39"/>
      <c r="Y174" s="39"/>
      <c r="Z174" s="39"/>
      <c r="AA174" s="39"/>
      <c r="AB174" s="39"/>
      <c r="AC174" s="39"/>
      <c r="AD174" s="39"/>
      <c r="AE174" s="39"/>
      <c r="AR174" s="226" t="s">
        <v>181</v>
      </c>
      <c r="AT174" s="226" t="s">
        <v>177</v>
      </c>
      <c r="AU174" s="226" t="s">
        <v>83</v>
      </c>
      <c r="AY174" s="18" t="s">
        <v>175</v>
      </c>
      <c r="BE174" s="227">
        <f>IF(N174="základní",J174,0)</f>
        <v>0</v>
      </c>
      <c r="BF174" s="227">
        <f>IF(N174="snížená",J174,0)</f>
        <v>0</v>
      </c>
      <c r="BG174" s="227">
        <f>IF(N174="zákl. přenesená",J174,0)</f>
        <v>0</v>
      </c>
      <c r="BH174" s="227">
        <f>IF(N174="sníž. přenesená",J174,0)</f>
        <v>0</v>
      </c>
      <c r="BI174" s="227">
        <f>IF(N174="nulová",J174,0)</f>
        <v>0</v>
      </c>
      <c r="BJ174" s="18" t="s">
        <v>81</v>
      </c>
      <c r="BK174" s="227">
        <f>ROUND(I174*H174,2)</f>
        <v>0</v>
      </c>
      <c r="BL174" s="18" t="s">
        <v>181</v>
      </c>
      <c r="BM174" s="226" t="s">
        <v>1348</v>
      </c>
    </row>
    <row r="175" spans="1:47" s="2" customFormat="1" ht="12">
      <c r="A175" s="39"/>
      <c r="B175" s="40"/>
      <c r="C175" s="41"/>
      <c r="D175" s="228" t="s">
        <v>183</v>
      </c>
      <c r="E175" s="41"/>
      <c r="F175" s="229" t="s">
        <v>1349</v>
      </c>
      <c r="G175" s="41"/>
      <c r="H175" s="41"/>
      <c r="I175" s="230"/>
      <c r="J175" s="41"/>
      <c r="K175" s="41"/>
      <c r="L175" s="45"/>
      <c r="M175" s="231"/>
      <c r="N175" s="232"/>
      <c r="O175" s="85"/>
      <c r="P175" s="85"/>
      <c r="Q175" s="85"/>
      <c r="R175" s="85"/>
      <c r="S175" s="85"/>
      <c r="T175" s="86"/>
      <c r="U175" s="39"/>
      <c r="V175" s="39"/>
      <c r="W175" s="39"/>
      <c r="X175" s="39"/>
      <c r="Y175" s="39"/>
      <c r="Z175" s="39"/>
      <c r="AA175" s="39"/>
      <c r="AB175" s="39"/>
      <c r="AC175" s="39"/>
      <c r="AD175" s="39"/>
      <c r="AE175" s="39"/>
      <c r="AT175" s="18" t="s">
        <v>183</v>
      </c>
      <c r="AU175" s="18" t="s">
        <v>83</v>
      </c>
    </row>
    <row r="176" spans="1:65" s="2" customFormat="1" ht="44.25" customHeight="1">
      <c r="A176" s="39"/>
      <c r="B176" s="40"/>
      <c r="C176" s="214" t="s">
        <v>317</v>
      </c>
      <c r="D176" s="214" t="s">
        <v>177</v>
      </c>
      <c r="E176" s="215" t="s">
        <v>1350</v>
      </c>
      <c r="F176" s="216" t="s">
        <v>1351</v>
      </c>
      <c r="G176" s="217" t="s">
        <v>342</v>
      </c>
      <c r="H176" s="218">
        <v>120</v>
      </c>
      <c r="I176" s="219"/>
      <c r="J176" s="220">
        <f>ROUND(I176*H176,2)</f>
        <v>0</v>
      </c>
      <c r="K176" s="221"/>
      <c r="L176" s="45"/>
      <c r="M176" s="222" t="s">
        <v>19</v>
      </c>
      <c r="N176" s="223" t="s">
        <v>44</v>
      </c>
      <c r="O176" s="85"/>
      <c r="P176" s="224">
        <f>O176*H176</f>
        <v>0</v>
      </c>
      <c r="Q176" s="224">
        <v>0.00656</v>
      </c>
      <c r="R176" s="224">
        <f>Q176*H176</f>
        <v>0.7872</v>
      </c>
      <c r="S176" s="224">
        <v>0</v>
      </c>
      <c r="T176" s="225">
        <f>S176*H176</f>
        <v>0</v>
      </c>
      <c r="U176" s="39"/>
      <c r="V176" s="39"/>
      <c r="W176" s="39"/>
      <c r="X176" s="39"/>
      <c r="Y176" s="39"/>
      <c r="Z176" s="39"/>
      <c r="AA176" s="39"/>
      <c r="AB176" s="39"/>
      <c r="AC176" s="39"/>
      <c r="AD176" s="39"/>
      <c r="AE176" s="39"/>
      <c r="AR176" s="226" t="s">
        <v>181</v>
      </c>
      <c r="AT176" s="226" t="s">
        <v>177</v>
      </c>
      <c r="AU176" s="226" t="s">
        <v>83</v>
      </c>
      <c r="AY176" s="18" t="s">
        <v>175</v>
      </c>
      <c r="BE176" s="227">
        <f>IF(N176="základní",J176,0)</f>
        <v>0</v>
      </c>
      <c r="BF176" s="227">
        <f>IF(N176="snížená",J176,0)</f>
        <v>0</v>
      </c>
      <c r="BG176" s="227">
        <f>IF(N176="zákl. přenesená",J176,0)</f>
        <v>0</v>
      </c>
      <c r="BH176" s="227">
        <f>IF(N176="sníž. přenesená",J176,0)</f>
        <v>0</v>
      </c>
      <c r="BI176" s="227">
        <f>IF(N176="nulová",J176,0)</f>
        <v>0</v>
      </c>
      <c r="BJ176" s="18" t="s">
        <v>81</v>
      </c>
      <c r="BK176" s="227">
        <f>ROUND(I176*H176,2)</f>
        <v>0</v>
      </c>
      <c r="BL176" s="18" t="s">
        <v>181</v>
      </c>
      <c r="BM176" s="226" t="s">
        <v>1352</v>
      </c>
    </row>
    <row r="177" spans="1:47" s="2" customFormat="1" ht="12">
      <c r="A177" s="39"/>
      <c r="B177" s="40"/>
      <c r="C177" s="41"/>
      <c r="D177" s="228" t="s">
        <v>183</v>
      </c>
      <c r="E177" s="41"/>
      <c r="F177" s="229" t="s">
        <v>1353</v>
      </c>
      <c r="G177" s="41"/>
      <c r="H177" s="41"/>
      <c r="I177" s="230"/>
      <c r="J177" s="41"/>
      <c r="K177" s="41"/>
      <c r="L177" s="45"/>
      <c r="M177" s="231"/>
      <c r="N177" s="232"/>
      <c r="O177" s="85"/>
      <c r="P177" s="85"/>
      <c r="Q177" s="85"/>
      <c r="R177" s="85"/>
      <c r="S177" s="85"/>
      <c r="T177" s="86"/>
      <c r="U177" s="39"/>
      <c r="V177" s="39"/>
      <c r="W177" s="39"/>
      <c r="X177" s="39"/>
      <c r="Y177" s="39"/>
      <c r="Z177" s="39"/>
      <c r="AA177" s="39"/>
      <c r="AB177" s="39"/>
      <c r="AC177" s="39"/>
      <c r="AD177" s="39"/>
      <c r="AE177" s="39"/>
      <c r="AT177" s="18" t="s">
        <v>183</v>
      </c>
      <c r="AU177" s="18" t="s">
        <v>83</v>
      </c>
    </row>
    <row r="178" spans="1:65" s="2" customFormat="1" ht="37.8" customHeight="1">
      <c r="A178" s="39"/>
      <c r="B178" s="40"/>
      <c r="C178" s="214" t="s">
        <v>323</v>
      </c>
      <c r="D178" s="214" t="s">
        <v>177</v>
      </c>
      <c r="E178" s="215" t="s">
        <v>1354</v>
      </c>
      <c r="F178" s="216" t="s">
        <v>1355</v>
      </c>
      <c r="G178" s="217" t="s">
        <v>358</v>
      </c>
      <c r="H178" s="218">
        <v>59</v>
      </c>
      <c r="I178" s="219"/>
      <c r="J178" s="220">
        <f>ROUND(I178*H178,2)</f>
        <v>0</v>
      </c>
      <c r="K178" s="221"/>
      <c r="L178" s="45"/>
      <c r="M178" s="222" t="s">
        <v>19</v>
      </c>
      <c r="N178" s="223" t="s">
        <v>44</v>
      </c>
      <c r="O178" s="85"/>
      <c r="P178" s="224">
        <f>O178*H178</f>
        <v>0</v>
      </c>
      <c r="Q178" s="224">
        <v>0</v>
      </c>
      <c r="R178" s="224">
        <f>Q178*H178</f>
        <v>0</v>
      </c>
      <c r="S178" s="224">
        <v>0</v>
      </c>
      <c r="T178" s="225">
        <f>S178*H178</f>
        <v>0</v>
      </c>
      <c r="U178" s="39"/>
      <c r="V178" s="39"/>
      <c r="W178" s="39"/>
      <c r="X178" s="39"/>
      <c r="Y178" s="39"/>
      <c r="Z178" s="39"/>
      <c r="AA178" s="39"/>
      <c r="AB178" s="39"/>
      <c r="AC178" s="39"/>
      <c r="AD178" s="39"/>
      <c r="AE178" s="39"/>
      <c r="AR178" s="226" t="s">
        <v>181</v>
      </c>
      <c r="AT178" s="226" t="s">
        <v>177</v>
      </c>
      <c r="AU178" s="226" t="s">
        <v>83</v>
      </c>
      <c r="AY178" s="18" t="s">
        <v>175</v>
      </c>
      <c r="BE178" s="227">
        <f>IF(N178="základní",J178,0)</f>
        <v>0</v>
      </c>
      <c r="BF178" s="227">
        <f>IF(N178="snížená",J178,0)</f>
        <v>0</v>
      </c>
      <c r="BG178" s="227">
        <f>IF(N178="zákl. přenesená",J178,0)</f>
        <v>0</v>
      </c>
      <c r="BH178" s="227">
        <f>IF(N178="sníž. přenesená",J178,0)</f>
        <v>0</v>
      </c>
      <c r="BI178" s="227">
        <f>IF(N178="nulová",J178,0)</f>
        <v>0</v>
      </c>
      <c r="BJ178" s="18" t="s">
        <v>81</v>
      </c>
      <c r="BK178" s="227">
        <f>ROUND(I178*H178,2)</f>
        <v>0</v>
      </c>
      <c r="BL178" s="18" t="s">
        <v>181</v>
      </c>
      <c r="BM178" s="226" t="s">
        <v>1356</v>
      </c>
    </row>
    <row r="179" spans="1:47" s="2" customFormat="1" ht="12">
      <c r="A179" s="39"/>
      <c r="B179" s="40"/>
      <c r="C179" s="41"/>
      <c r="D179" s="228" t="s">
        <v>183</v>
      </c>
      <c r="E179" s="41"/>
      <c r="F179" s="229" t="s">
        <v>1357</v>
      </c>
      <c r="G179" s="41"/>
      <c r="H179" s="41"/>
      <c r="I179" s="230"/>
      <c r="J179" s="41"/>
      <c r="K179" s="41"/>
      <c r="L179" s="45"/>
      <c r="M179" s="231"/>
      <c r="N179" s="232"/>
      <c r="O179" s="85"/>
      <c r="P179" s="85"/>
      <c r="Q179" s="85"/>
      <c r="R179" s="85"/>
      <c r="S179" s="85"/>
      <c r="T179" s="86"/>
      <c r="U179" s="39"/>
      <c r="V179" s="39"/>
      <c r="W179" s="39"/>
      <c r="X179" s="39"/>
      <c r="Y179" s="39"/>
      <c r="Z179" s="39"/>
      <c r="AA179" s="39"/>
      <c r="AB179" s="39"/>
      <c r="AC179" s="39"/>
      <c r="AD179" s="39"/>
      <c r="AE179" s="39"/>
      <c r="AT179" s="18" t="s">
        <v>183</v>
      </c>
      <c r="AU179" s="18" t="s">
        <v>83</v>
      </c>
    </row>
    <row r="180" spans="1:65" s="2" customFormat="1" ht="16.5" customHeight="1">
      <c r="A180" s="39"/>
      <c r="B180" s="40"/>
      <c r="C180" s="267" t="s">
        <v>7</v>
      </c>
      <c r="D180" s="267" t="s">
        <v>307</v>
      </c>
      <c r="E180" s="268" t="s">
        <v>1358</v>
      </c>
      <c r="F180" s="269" t="s">
        <v>1359</v>
      </c>
      <c r="G180" s="270" t="s">
        <v>358</v>
      </c>
      <c r="H180" s="271">
        <v>5</v>
      </c>
      <c r="I180" s="272"/>
      <c r="J180" s="273">
        <f>ROUND(I180*H180,2)</f>
        <v>0</v>
      </c>
      <c r="K180" s="274"/>
      <c r="L180" s="275"/>
      <c r="M180" s="276" t="s">
        <v>19</v>
      </c>
      <c r="N180" s="277" t="s">
        <v>44</v>
      </c>
      <c r="O180" s="85"/>
      <c r="P180" s="224">
        <f>O180*H180</f>
        <v>0</v>
      </c>
      <c r="Q180" s="224">
        <v>0.00054</v>
      </c>
      <c r="R180" s="224">
        <f>Q180*H180</f>
        <v>0.0027</v>
      </c>
      <c r="S180" s="224">
        <v>0</v>
      </c>
      <c r="T180" s="225">
        <f>S180*H180</f>
        <v>0</v>
      </c>
      <c r="U180" s="39"/>
      <c r="V180" s="39"/>
      <c r="W180" s="39"/>
      <c r="X180" s="39"/>
      <c r="Y180" s="39"/>
      <c r="Z180" s="39"/>
      <c r="AA180" s="39"/>
      <c r="AB180" s="39"/>
      <c r="AC180" s="39"/>
      <c r="AD180" s="39"/>
      <c r="AE180" s="39"/>
      <c r="AR180" s="226" t="s">
        <v>239</v>
      </c>
      <c r="AT180" s="226" t="s">
        <v>307</v>
      </c>
      <c r="AU180" s="226" t="s">
        <v>83</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1360</v>
      </c>
    </row>
    <row r="181" spans="1:65" s="2" customFormat="1" ht="16.5" customHeight="1">
      <c r="A181" s="39"/>
      <c r="B181" s="40"/>
      <c r="C181" s="267" t="s">
        <v>332</v>
      </c>
      <c r="D181" s="267" t="s">
        <v>307</v>
      </c>
      <c r="E181" s="268" t="s">
        <v>1361</v>
      </c>
      <c r="F181" s="269" t="s">
        <v>1362</v>
      </c>
      <c r="G181" s="270" t="s">
        <v>358</v>
      </c>
      <c r="H181" s="271">
        <v>4</v>
      </c>
      <c r="I181" s="272"/>
      <c r="J181" s="273">
        <f>ROUND(I181*H181,2)</f>
        <v>0</v>
      </c>
      <c r="K181" s="274"/>
      <c r="L181" s="275"/>
      <c r="M181" s="276" t="s">
        <v>19</v>
      </c>
      <c r="N181" s="277" t="s">
        <v>44</v>
      </c>
      <c r="O181" s="85"/>
      <c r="P181" s="224">
        <f>O181*H181</f>
        <v>0</v>
      </c>
      <c r="Q181" s="224">
        <v>0.00064</v>
      </c>
      <c r="R181" s="224">
        <f>Q181*H181</f>
        <v>0.00256</v>
      </c>
      <c r="S181" s="224">
        <v>0</v>
      </c>
      <c r="T181" s="225">
        <f>S181*H181</f>
        <v>0</v>
      </c>
      <c r="U181" s="39"/>
      <c r="V181" s="39"/>
      <c r="W181" s="39"/>
      <c r="X181" s="39"/>
      <c r="Y181" s="39"/>
      <c r="Z181" s="39"/>
      <c r="AA181" s="39"/>
      <c r="AB181" s="39"/>
      <c r="AC181" s="39"/>
      <c r="AD181" s="39"/>
      <c r="AE181" s="39"/>
      <c r="AR181" s="226" t="s">
        <v>239</v>
      </c>
      <c r="AT181" s="226" t="s">
        <v>307</v>
      </c>
      <c r="AU181" s="226" t="s">
        <v>83</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1363</v>
      </c>
    </row>
    <row r="182" spans="1:65" s="2" customFormat="1" ht="16.5" customHeight="1">
      <c r="A182" s="39"/>
      <c r="B182" s="40"/>
      <c r="C182" s="267" t="s">
        <v>339</v>
      </c>
      <c r="D182" s="267" t="s">
        <v>307</v>
      </c>
      <c r="E182" s="268" t="s">
        <v>1364</v>
      </c>
      <c r="F182" s="269" t="s">
        <v>1365</v>
      </c>
      <c r="G182" s="270" t="s">
        <v>358</v>
      </c>
      <c r="H182" s="271">
        <v>6</v>
      </c>
      <c r="I182" s="272"/>
      <c r="J182" s="273">
        <f>ROUND(I182*H182,2)</f>
        <v>0</v>
      </c>
      <c r="K182" s="274"/>
      <c r="L182" s="275"/>
      <c r="M182" s="276" t="s">
        <v>19</v>
      </c>
      <c r="N182" s="277" t="s">
        <v>44</v>
      </c>
      <c r="O182" s="85"/>
      <c r="P182" s="224">
        <f>O182*H182</f>
        <v>0</v>
      </c>
      <c r="Q182" s="224">
        <v>0.00065</v>
      </c>
      <c r="R182" s="224">
        <f>Q182*H182</f>
        <v>0.0039</v>
      </c>
      <c r="S182" s="224">
        <v>0</v>
      </c>
      <c r="T182" s="225">
        <f>S182*H182</f>
        <v>0</v>
      </c>
      <c r="U182" s="39"/>
      <c r="V182" s="39"/>
      <c r="W182" s="39"/>
      <c r="X182" s="39"/>
      <c r="Y182" s="39"/>
      <c r="Z182" s="39"/>
      <c r="AA182" s="39"/>
      <c r="AB182" s="39"/>
      <c r="AC182" s="39"/>
      <c r="AD182" s="39"/>
      <c r="AE182" s="39"/>
      <c r="AR182" s="226" t="s">
        <v>239</v>
      </c>
      <c r="AT182" s="226" t="s">
        <v>307</v>
      </c>
      <c r="AU182" s="226" t="s">
        <v>83</v>
      </c>
      <c r="AY182" s="18" t="s">
        <v>175</v>
      </c>
      <c r="BE182" s="227">
        <f>IF(N182="základní",J182,0)</f>
        <v>0</v>
      </c>
      <c r="BF182" s="227">
        <f>IF(N182="snížená",J182,0)</f>
        <v>0</v>
      </c>
      <c r="BG182" s="227">
        <f>IF(N182="zákl. přenesená",J182,0)</f>
        <v>0</v>
      </c>
      <c r="BH182" s="227">
        <f>IF(N182="sníž. přenesená",J182,0)</f>
        <v>0</v>
      </c>
      <c r="BI182" s="227">
        <f>IF(N182="nulová",J182,0)</f>
        <v>0</v>
      </c>
      <c r="BJ182" s="18" t="s">
        <v>81</v>
      </c>
      <c r="BK182" s="227">
        <f>ROUND(I182*H182,2)</f>
        <v>0</v>
      </c>
      <c r="BL182" s="18" t="s">
        <v>181</v>
      </c>
      <c r="BM182" s="226" t="s">
        <v>1366</v>
      </c>
    </row>
    <row r="183" spans="1:65" s="2" customFormat="1" ht="16.5" customHeight="1">
      <c r="A183" s="39"/>
      <c r="B183" s="40"/>
      <c r="C183" s="267" t="s">
        <v>348</v>
      </c>
      <c r="D183" s="267" t="s">
        <v>307</v>
      </c>
      <c r="E183" s="268" t="s">
        <v>1367</v>
      </c>
      <c r="F183" s="269" t="s">
        <v>1368</v>
      </c>
      <c r="G183" s="270" t="s">
        <v>358</v>
      </c>
      <c r="H183" s="271">
        <v>31</v>
      </c>
      <c r="I183" s="272"/>
      <c r="J183" s="273">
        <f>ROUND(I183*H183,2)</f>
        <v>0</v>
      </c>
      <c r="K183" s="274"/>
      <c r="L183" s="275"/>
      <c r="M183" s="276" t="s">
        <v>19</v>
      </c>
      <c r="N183" s="277" t="s">
        <v>44</v>
      </c>
      <c r="O183" s="85"/>
      <c r="P183" s="224">
        <f>O183*H183</f>
        <v>0</v>
      </c>
      <c r="Q183" s="224">
        <v>0.00088</v>
      </c>
      <c r="R183" s="224">
        <f>Q183*H183</f>
        <v>0.027280000000000002</v>
      </c>
      <c r="S183" s="224">
        <v>0</v>
      </c>
      <c r="T183" s="225">
        <f>S183*H183</f>
        <v>0</v>
      </c>
      <c r="U183" s="39"/>
      <c r="V183" s="39"/>
      <c r="W183" s="39"/>
      <c r="X183" s="39"/>
      <c r="Y183" s="39"/>
      <c r="Z183" s="39"/>
      <c r="AA183" s="39"/>
      <c r="AB183" s="39"/>
      <c r="AC183" s="39"/>
      <c r="AD183" s="39"/>
      <c r="AE183" s="39"/>
      <c r="AR183" s="226" t="s">
        <v>239</v>
      </c>
      <c r="AT183" s="226" t="s">
        <v>307</v>
      </c>
      <c r="AU183" s="226" t="s">
        <v>83</v>
      </c>
      <c r="AY183" s="18" t="s">
        <v>175</v>
      </c>
      <c r="BE183" s="227">
        <f>IF(N183="základní",J183,0)</f>
        <v>0</v>
      </c>
      <c r="BF183" s="227">
        <f>IF(N183="snížená",J183,0)</f>
        <v>0</v>
      </c>
      <c r="BG183" s="227">
        <f>IF(N183="zákl. přenesená",J183,0)</f>
        <v>0</v>
      </c>
      <c r="BH183" s="227">
        <f>IF(N183="sníž. přenesená",J183,0)</f>
        <v>0</v>
      </c>
      <c r="BI183" s="227">
        <f>IF(N183="nulová",J183,0)</f>
        <v>0</v>
      </c>
      <c r="BJ183" s="18" t="s">
        <v>81</v>
      </c>
      <c r="BK183" s="227">
        <f>ROUND(I183*H183,2)</f>
        <v>0</v>
      </c>
      <c r="BL183" s="18" t="s">
        <v>181</v>
      </c>
      <c r="BM183" s="226" t="s">
        <v>1369</v>
      </c>
    </row>
    <row r="184" spans="1:65" s="2" customFormat="1" ht="16.5" customHeight="1">
      <c r="A184" s="39"/>
      <c r="B184" s="40"/>
      <c r="C184" s="267" t="s">
        <v>355</v>
      </c>
      <c r="D184" s="267" t="s">
        <v>307</v>
      </c>
      <c r="E184" s="268" t="s">
        <v>1370</v>
      </c>
      <c r="F184" s="269" t="s">
        <v>1371</v>
      </c>
      <c r="G184" s="270" t="s">
        <v>358</v>
      </c>
      <c r="H184" s="271">
        <v>7</v>
      </c>
      <c r="I184" s="272"/>
      <c r="J184" s="273">
        <f>ROUND(I184*H184,2)</f>
        <v>0</v>
      </c>
      <c r="K184" s="274"/>
      <c r="L184" s="275"/>
      <c r="M184" s="276" t="s">
        <v>19</v>
      </c>
      <c r="N184" s="277" t="s">
        <v>44</v>
      </c>
      <c r="O184" s="85"/>
      <c r="P184" s="224">
        <f>O184*H184</f>
        <v>0</v>
      </c>
      <c r="Q184" s="224">
        <v>0.00041</v>
      </c>
      <c r="R184" s="224">
        <f>Q184*H184</f>
        <v>0.00287</v>
      </c>
      <c r="S184" s="224">
        <v>0</v>
      </c>
      <c r="T184" s="225">
        <f>S184*H184</f>
        <v>0</v>
      </c>
      <c r="U184" s="39"/>
      <c r="V184" s="39"/>
      <c r="W184" s="39"/>
      <c r="X184" s="39"/>
      <c r="Y184" s="39"/>
      <c r="Z184" s="39"/>
      <c r="AA184" s="39"/>
      <c r="AB184" s="39"/>
      <c r="AC184" s="39"/>
      <c r="AD184" s="39"/>
      <c r="AE184" s="39"/>
      <c r="AR184" s="226" t="s">
        <v>239</v>
      </c>
      <c r="AT184" s="226" t="s">
        <v>307</v>
      </c>
      <c r="AU184" s="226" t="s">
        <v>83</v>
      </c>
      <c r="AY184" s="18" t="s">
        <v>175</v>
      </c>
      <c r="BE184" s="227">
        <f>IF(N184="základní",J184,0)</f>
        <v>0</v>
      </c>
      <c r="BF184" s="227">
        <f>IF(N184="snížená",J184,0)</f>
        <v>0</v>
      </c>
      <c r="BG184" s="227">
        <f>IF(N184="zákl. přenesená",J184,0)</f>
        <v>0</v>
      </c>
      <c r="BH184" s="227">
        <f>IF(N184="sníž. přenesená",J184,0)</f>
        <v>0</v>
      </c>
      <c r="BI184" s="227">
        <f>IF(N184="nulová",J184,0)</f>
        <v>0</v>
      </c>
      <c r="BJ184" s="18" t="s">
        <v>81</v>
      </c>
      <c r="BK184" s="227">
        <f>ROUND(I184*H184,2)</f>
        <v>0</v>
      </c>
      <c r="BL184" s="18" t="s">
        <v>181</v>
      </c>
      <c r="BM184" s="226" t="s">
        <v>1372</v>
      </c>
    </row>
    <row r="185" spans="1:65" s="2" customFormat="1" ht="24.15" customHeight="1">
      <c r="A185" s="39"/>
      <c r="B185" s="40"/>
      <c r="C185" s="267" t="s">
        <v>363</v>
      </c>
      <c r="D185" s="267" t="s">
        <v>307</v>
      </c>
      <c r="E185" s="268" t="s">
        <v>1373</v>
      </c>
      <c r="F185" s="269" t="s">
        <v>1374</v>
      </c>
      <c r="G185" s="270" t="s">
        <v>358</v>
      </c>
      <c r="H185" s="271">
        <v>6</v>
      </c>
      <c r="I185" s="272"/>
      <c r="J185" s="273">
        <f>ROUND(I185*H185,2)</f>
        <v>0</v>
      </c>
      <c r="K185" s="274"/>
      <c r="L185" s="275"/>
      <c r="M185" s="276" t="s">
        <v>19</v>
      </c>
      <c r="N185" s="277" t="s">
        <v>44</v>
      </c>
      <c r="O185" s="85"/>
      <c r="P185" s="224">
        <f>O185*H185</f>
        <v>0</v>
      </c>
      <c r="Q185" s="224">
        <v>0</v>
      </c>
      <c r="R185" s="224">
        <f>Q185*H185</f>
        <v>0</v>
      </c>
      <c r="S185" s="224">
        <v>0</v>
      </c>
      <c r="T185" s="225">
        <f>S185*H185</f>
        <v>0</v>
      </c>
      <c r="U185" s="39"/>
      <c r="V185" s="39"/>
      <c r="W185" s="39"/>
      <c r="X185" s="39"/>
      <c r="Y185" s="39"/>
      <c r="Z185" s="39"/>
      <c r="AA185" s="39"/>
      <c r="AB185" s="39"/>
      <c r="AC185" s="39"/>
      <c r="AD185" s="39"/>
      <c r="AE185" s="39"/>
      <c r="AR185" s="226" t="s">
        <v>239</v>
      </c>
      <c r="AT185" s="226" t="s">
        <v>307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1375</v>
      </c>
    </row>
    <row r="186" spans="1:65" s="2" customFormat="1" ht="37.8" customHeight="1">
      <c r="A186" s="39"/>
      <c r="B186" s="40"/>
      <c r="C186" s="214" t="s">
        <v>367</v>
      </c>
      <c r="D186" s="214" t="s">
        <v>177</v>
      </c>
      <c r="E186" s="215" t="s">
        <v>1376</v>
      </c>
      <c r="F186" s="216" t="s">
        <v>1377</v>
      </c>
      <c r="G186" s="217" t="s">
        <v>358</v>
      </c>
      <c r="H186" s="218">
        <v>6</v>
      </c>
      <c r="I186" s="219"/>
      <c r="J186" s="220">
        <f>ROUND(I186*H186,2)</f>
        <v>0</v>
      </c>
      <c r="K186" s="221"/>
      <c r="L186" s="45"/>
      <c r="M186" s="222" t="s">
        <v>19</v>
      </c>
      <c r="N186" s="223" t="s">
        <v>44</v>
      </c>
      <c r="O186" s="85"/>
      <c r="P186" s="224">
        <f>O186*H186</f>
        <v>0</v>
      </c>
      <c r="Q186" s="224">
        <v>1E-05</v>
      </c>
      <c r="R186" s="224">
        <f>Q186*H186</f>
        <v>6.000000000000001E-05</v>
      </c>
      <c r="S186" s="224">
        <v>0</v>
      </c>
      <c r="T186" s="225">
        <f>S186*H186</f>
        <v>0</v>
      </c>
      <c r="U186" s="39"/>
      <c r="V186" s="39"/>
      <c r="W186" s="39"/>
      <c r="X186" s="39"/>
      <c r="Y186" s="39"/>
      <c r="Z186" s="39"/>
      <c r="AA186" s="39"/>
      <c r="AB186" s="39"/>
      <c r="AC186" s="39"/>
      <c r="AD186" s="39"/>
      <c r="AE186" s="39"/>
      <c r="AR186" s="226" t="s">
        <v>181</v>
      </c>
      <c r="AT186" s="226" t="s">
        <v>177</v>
      </c>
      <c r="AU186" s="226" t="s">
        <v>83</v>
      </c>
      <c r="AY186" s="18" t="s">
        <v>175</v>
      </c>
      <c r="BE186" s="227">
        <f>IF(N186="základní",J186,0)</f>
        <v>0</v>
      </c>
      <c r="BF186" s="227">
        <f>IF(N186="snížená",J186,0)</f>
        <v>0</v>
      </c>
      <c r="BG186" s="227">
        <f>IF(N186="zákl. přenesená",J186,0)</f>
        <v>0</v>
      </c>
      <c r="BH186" s="227">
        <f>IF(N186="sníž. přenesená",J186,0)</f>
        <v>0</v>
      </c>
      <c r="BI186" s="227">
        <f>IF(N186="nulová",J186,0)</f>
        <v>0</v>
      </c>
      <c r="BJ186" s="18" t="s">
        <v>81</v>
      </c>
      <c r="BK186" s="227">
        <f>ROUND(I186*H186,2)</f>
        <v>0</v>
      </c>
      <c r="BL186" s="18" t="s">
        <v>181</v>
      </c>
      <c r="BM186" s="226" t="s">
        <v>1378</v>
      </c>
    </row>
    <row r="187" spans="1:47" s="2" customFormat="1" ht="12">
      <c r="A187" s="39"/>
      <c r="B187" s="40"/>
      <c r="C187" s="41"/>
      <c r="D187" s="228" t="s">
        <v>183</v>
      </c>
      <c r="E187" s="41"/>
      <c r="F187" s="229" t="s">
        <v>1379</v>
      </c>
      <c r="G187" s="41"/>
      <c r="H187" s="41"/>
      <c r="I187" s="230"/>
      <c r="J187" s="41"/>
      <c r="K187" s="41"/>
      <c r="L187" s="45"/>
      <c r="M187" s="231"/>
      <c r="N187" s="232"/>
      <c r="O187" s="85"/>
      <c r="P187" s="85"/>
      <c r="Q187" s="85"/>
      <c r="R187" s="85"/>
      <c r="S187" s="85"/>
      <c r="T187" s="86"/>
      <c r="U187" s="39"/>
      <c r="V187" s="39"/>
      <c r="W187" s="39"/>
      <c r="X187" s="39"/>
      <c r="Y187" s="39"/>
      <c r="Z187" s="39"/>
      <c r="AA187" s="39"/>
      <c r="AB187" s="39"/>
      <c r="AC187" s="39"/>
      <c r="AD187" s="39"/>
      <c r="AE187" s="39"/>
      <c r="AT187" s="18" t="s">
        <v>183</v>
      </c>
      <c r="AU187" s="18" t="s">
        <v>83</v>
      </c>
    </row>
    <row r="188" spans="1:65" s="2" customFormat="1" ht="24.15" customHeight="1">
      <c r="A188" s="39"/>
      <c r="B188" s="40"/>
      <c r="C188" s="267" t="s">
        <v>372</v>
      </c>
      <c r="D188" s="267" t="s">
        <v>307</v>
      </c>
      <c r="E188" s="268" t="s">
        <v>1380</v>
      </c>
      <c r="F188" s="269" t="s">
        <v>1381</v>
      </c>
      <c r="G188" s="270" t="s">
        <v>358</v>
      </c>
      <c r="H188" s="271">
        <v>6</v>
      </c>
      <c r="I188" s="272"/>
      <c r="J188" s="273">
        <f>ROUND(I188*H188,2)</f>
        <v>0</v>
      </c>
      <c r="K188" s="274"/>
      <c r="L188" s="275"/>
      <c r="M188" s="276" t="s">
        <v>19</v>
      </c>
      <c r="N188" s="277" t="s">
        <v>44</v>
      </c>
      <c r="O188" s="85"/>
      <c r="P188" s="224">
        <f>O188*H188</f>
        <v>0</v>
      </c>
      <c r="Q188" s="224">
        <v>0.00128</v>
      </c>
      <c r="R188" s="224">
        <f>Q188*H188</f>
        <v>0.007680000000000001</v>
      </c>
      <c r="S188" s="224">
        <v>0</v>
      </c>
      <c r="T188" s="225">
        <f>S188*H188</f>
        <v>0</v>
      </c>
      <c r="U188" s="39"/>
      <c r="V188" s="39"/>
      <c r="W188" s="39"/>
      <c r="X188" s="39"/>
      <c r="Y188" s="39"/>
      <c r="Z188" s="39"/>
      <c r="AA188" s="39"/>
      <c r="AB188" s="39"/>
      <c r="AC188" s="39"/>
      <c r="AD188" s="39"/>
      <c r="AE188" s="39"/>
      <c r="AR188" s="226" t="s">
        <v>239</v>
      </c>
      <c r="AT188" s="226" t="s">
        <v>307</v>
      </c>
      <c r="AU188" s="226" t="s">
        <v>83</v>
      </c>
      <c r="AY188" s="18" t="s">
        <v>175</v>
      </c>
      <c r="BE188" s="227">
        <f>IF(N188="základní",J188,0)</f>
        <v>0</v>
      </c>
      <c r="BF188" s="227">
        <f>IF(N188="snížená",J188,0)</f>
        <v>0</v>
      </c>
      <c r="BG188" s="227">
        <f>IF(N188="zákl. přenesená",J188,0)</f>
        <v>0</v>
      </c>
      <c r="BH188" s="227">
        <f>IF(N188="sníž. přenesená",J188,0)</f>
        <v>0</v>
      </c>
      <c r="BI188" s="227">
        <f>IF(N188="nulová",J188,0)</f>
        <v>0</v>
      </c>
      <c r="BJ188" s="18" t="s">
        <v>81</v>
      </c>
      <c r="BK188" s="227">
        <f>ROUND(I188*H188,2)</f>
        <v>0</v>
      </c>
      <c r="BL188" s="18" t="s">
        <v>181</v>
      </c>
      <c r="BM188" s="226" t="s">
        <v>1382</v>
      </c>
    </row>
    <row r="189" spans="1:65" s="2" customFormat="1" ht="37.8" customHeight="1">
      <c r="A189" s="39"/>
      <c r="B189" s="40"/>
      <c r="C189" s="214" t="s">
        <v>376</v>
      </c>
      <c r="D189" s="214" t="s">
        <v>177</v>
      </c>
      <c r="E189" s="215" t="s">
        <v>1383</v>
      </c>
      <c r="F189" s="216" t="s">
        <v>1384</v>
      </c>
      <c r="G189" s="217" t="s">
        <v>358</v>
      </c>
      <c r="H189" s="218">
        <v>12</v>
      </c>
      <c r="I189" s="219"/>
      <c r="J189" s="220">
        <f>ROUND(I189*H189,2)</f>
        <v>0</v>
      </c>
      <c r="K189" s="221"/>
      <c r="L189" s="45"/>
      <c r="M189" s="222" t="s">
        <v>19</v>
      </c>
      <c r="N189" s="223" t="s">
        <v>44</v>
      </c>
      <c r="O189" s="85"/>
      <c r="P189" s="224">
        <f>O189*H189</f>
        <v>0</v>
      </c>
      <c r="Q189" s="224">
        <v>1E-05</v>
      </c>
      <c r="R189" s="224">
        <f>Q189*H189</f>
        <v>0.00012000000000000002</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1385</v>
      </c>
    </row>
    <row r="190" spans="1:47" s="2" customFormat="1" ht="12">
      <c r="A190" s="39"/>
      <c r="B190" s="40"/>
      <c r="C190" s="41"/>
      <c r="D190" s="228" t="s">
        <v>183</v>
      </c>
      <c r="E190" s="41"/>
      <c r="F190" s="229" t="s">
        <v>1386</v>
      </c>
      <c r="G190" s="41"/>
      <c r="H190" s="41"/>
      <c r="I190" s="230"/>
      <c r="J190" s="41"/>
      <c r="K190" s="41"/>
      <c r="L190" s="45"/>
      <c r="M190" s="231"/>
      <c r="N190" s="232"/>
      <c r="O190" s="85"/>
      <c r="P190" s="85"/>
      <c r="Q190" s="85"/>
      <c r="R190" s="85"/>
      <c r="S190" s="85"/>
      <c r="T190" s="86"/>
      <c r="U190" s="39"/>
      <c r="V190" s="39"/>
      <c r="W190" s="39"/>
      <c r="X190" s="39"/>
      <c r="Y190" s="39"/>
      <c r="Z190" s="39"/>
      <c r="AA190" s="39"/>
      <c r="AB190" s="39"/>
      <c r="AC190" s="39"/>
      <c r="AD190" s="39"/>
      <c r="AE190" s="39"/>
      <c r="AT190" s="18" t="s">
        <v>183</v>
      </c>
      <c r="AU190" s="18" t="s">
        <v>83</v>
      </c>
    </row>
    <row r="191" spans="1:65" s="2" customFormat="1" ht="16.5" customHeight="1">
      <c r="A191" s="39"/>
      <c r="B191" s="40"/>
      <c r="C191" s="267" t="s">
        <v>384</v>
      </c>
      <c r="D191" s="267" t="s">
        <v>307</v>
      </c>
      <c r="E191" s="268" t="s">
        <v>1387</v>
      </c>
      <c r="F191" s="269" t="s">
        <v>1388</v>
      </c>
      <c r="G191" s="270" t="s">
        <v>358</v>
      </c>
      <c r="H191" s="271">
        <v>1</v>
      </c>
      <c r="I191" s="272"/>
      <c r="J191" s="273">
        <f>ROUND(I191*H191,2)</f>
        <v>0</v>
      </c>
      <c r="K191" s="274"/>
      <c r="L191" s="275"/>
      <c r="M191" s="276" t="s">
        <v>19</v>
      </c>
      <c r="N191" s="277" t="s">
        <v>44</v>
      </c>
      <c r="O191" s="85"/>
      <c r="P191" s="224">
        <f>O191*H191</f>
        <v>0</v>
      </c>
      <c r="Q191" s="224">
        <v>0.0011</v>
      </c>
      <c r="R191" s="224">
        <f>Q191*H191</f>
        <v>0.0011</v>
      </c>
      <c r="S191" s="224">
        <v>0</v>
      </c>
      <c r="T191" s="225">
        <f>S191*H191</f>
        <v>0</v>
      </c>
      <c r="U191" s="39"/>
      <c r="V191" s="39"/>
      <c r="W191" s="39"/>
      <c r="X191" s="39"/>
      <c r="Y191" s="39"/>
      <c r="Z191" s="39"/>
      <c r="AA191" s="39"/>
      <c r="AB191" s="39"/>
      <c r="AC191" s="39"/>
      <c r="AD191" s="39"/>
      <c r="AE191" s="39"/>
      <c r="AR191" s="226" t="s">
        <v>239</v>
      </c>
      <c r="AT191" s="226" t="s">
        <v>307</v>
      </c>
      <c r="AU191" s="226" t="s">
        <v>83</v>
      </c>
      <c r="AY191" s="18" t="s">
        <v>175</v>
      </c>
      <c r="BE191" s="227">
        <f>IF(N191="základní",J191,0)</f>
        <v>0</v>
      </c>
      <c r="BF191" s="227">
        <f>IF(N191="snížená",J191,0)</f>
        <v>0</v>
      </c>
      <c r="BG191" s="227">
        <f>IF(N191="zákl. přenesená",J191,0)</f>
        <v>0</v>
      </c>
      <c r="BH191" s="227">
        <f>IF(N191="sníž. přenesená",J191,0)</f>
        <v>0</v>
      </c>
      <c r="BI191" s="227">
        <f>IF(N191="nulová",J191,0)</f>
        <v>0</v>
      </c>
      <c r="BJ191" s="18" t="s">
        <v>81</v>
      </c>
      <c r="BK191" s="227">
        <f>ROUND(I191*H191,2)</f>
        <v>0</v>
      </c>
      <c r="BL191" s="18" t="s">
        <v>181</v>
      </c>
      <c r="BM191" s="226" t="s">
        <v>1389</v>
      </c>
    </row>
    <row r="192" spans="1:65" s="2" customFormat="1" ht="16.5" customHeight="1">
      <c r="A192" s="39"/>
      <c r="B192" s="40"/>
      <c r="C192" s="267" t="s">
        <v>238</v>
      </c>
      <c r="D192" s="267" t="s">
        <v>307</v>
      </c>
      <c r="E192" s="268" t="s">
        <v>1390</v>
      </c>
      <c r="F192" s="269" t="s">
        <v>1391</v>
      </c>
      <c r="G192" s="270" t="s">
        <v>358</v>
      </c>
      <c r="H192" s="271">
        <v>2</v>
      </c>
      <c r="I192" s="272"/>
      <c r="J192" s="273">
        <f>ROUND(I192*H192,2)</f>
        <v>0</v>
      </c>
      <c r="K192" s="274"/>
      <c r="L192" s="275"/>
      <c r="M192" s="276" t="s">
        <v>19</v>
      </c>
      <c r="N192" s="277" t="s">
        <v>44</v>
      </c>
      <c r="O192" s="85"/>
      <c r="P192" s="224">
        <f>O192*H192</f>
        <v>0</v>
      </c>
      <c r="Q192" s="224">
        <v>0.00121</v>
      </c>
      <c r="R192" s="224">
        <f>Q192*H192</f>
        <v>0.00242</v>
      </c>
      <c r="S192" s="224">
        <v>0</v>
      </c>
      <c r="T192" s="225">
        <f>S192*H192</f>
        <v>0</v>
      </c>
      <c r="U192" s="39"/>
      <c r="V192" s="39"/>
      <c r="W192" s="39"/>
      <c r="X192" s="39"/>
      <c r="Y192" s="39"/>
      <c r="Z192" s="39"/>
      <c r="AA192" s="39"/>
      <c r="AB192" s="39"/>
      <c r="AC192" s="39"/>
      <c r="AD192" s="39"/>
      <c r="AE192" s="39"/>
      <c r="AR192" s="226" t="s">
        <v>239</v>
      </c>
      <c r="AT192" s="226" t="s">
        <v>307</v>
      </c>
      <c r="AU192" s="226" t="s">
        <v>83</v>
      </c>
      <c r="AY192" s="18" t="s">
        <v>175</v>
      </c>
      <c r="BE192" s="227">
        <f>IF(N192="základní",J192,0)</f>
        <v>0</v>
      </c>
      <c r="BF192" s="227">
        <f>IF(N192="snížená",J192,0)</f>
        <v>0</v>
      </c>
      <c r="BG192" s="227">
        <f>IF(N192="zákl. přenesená",J192,0)</f>
        <v>0</v>
      </c>
      <c r="BH192" s="227">
        <f>IF(N192="sníž. přenesená",J192,0)</f>
        <v>0</v>
      </c>
      <c r="BI192" s="227">
        <f>IF(N192="nulová",J192,0)</f>
        <v>0</v>
      </c>
      <c r="BJ192" s="18" t="s">
        <v>81</v>
      </c>
      <c r="BK192" s="227">
        <f>ROUND(I192*H192,2)</f>
        <v>0</v>
      </c>
      <c r="BL192" s="18" t="s">
        <v>181</v>
      </c>
      <c r="BM192" s="226" t="s">
        <v>1392</v>
      </c>
    </row>
    <row r="193" spans="1:65" s="2" customFormat="1" ht="16.5" customHeight="1">
      <c r="A193" s="39"/>
      <c r="B193" s="40"/>
      <c r="C193" s="267" t="s">
        <v>396</v>
      </c>
      <c r="D193" s="267" t="s">
        <v>307</v>
      </c>
      <c r="E193" s="268" t="s">
        <v>1393</v>
      </c>
      <c r="F193" s="269" t="s">
        <v>1394</v>
      </c>
      <c r="G193" s="270" t="s">
        <v>358</v>
      </c>
      <c r="H193" s="271">
        <v>3</v>
      </c>
      <c r="I193" s="272"/>
      <c r="J193" s="273">
        <f>ROUND(I193*H193,2)</f>
        <v>0</v>
      </c>
      <c r="K193" s="274"/>
      <c r="L193" s="275"/>
      <c r="M193" s="276" t="s">
        <v>19</v>
      </c>
      <c r="N193" s="277" t="s">
        <v>44</v>
      </c>
      <c r="O193" s="85"/>
      <c r="P193" s="224">
        <f>O193*H193</f>
        <v>0</v>
      </c>
      <c r="Q193" s="224">
        <v>0.0014</v>
      </c>
      <c r="R193" s="224">
        <f>Q193*H193</f>
        <v>0.0042</v>
      </c>
      <c r="S193" s="224">
        <v>0</v>
      </c>
      <c r="T193" s="225">
        <f>S193*H193</f>
        <v>0</v>
      </c>
      <c r="U193" s="39"/>
      <c r="V193" s="39"/>
      <c r="W193" s="39"/>
      <c r="X193" s="39"/>
      <c r="Y193" s="39"/>
      <c r="Z193" s="39"/>
      <c r="AA193" s="39"/>
      <c r="AB193" s="39"/>
      <c r="AC193" s="39"/>
      <c r="AD193" s="39"/>
      <c r="AE193" s="39"/>
      <c r="AR193" s="226" t="s">
        <v>239</v>
      </c>
      <c r="AT193" s="226" t="s">
        <v>307</v>
      </c>
      <c r="AU193" s="226" t="s">
        <v>83</v>
      </c>
      <c r="AY193" s="18" t="s">
        <v>175</v>
      </c>
      <c r="BE193" s="227">
        <f>IF(N193="základní",J193,0)</f>
        <v>0</v>
      </c>
      <c r="BF193" s="227">
        <f>IF(N193="snížená",J193,0)</f>
        <v>0</v>
      </c>
      <c r="BG193" s="227">
        <f>IF(N193="zákl. přenesená",J193,0)</f>
        <v>0</v>
      </c>
      <c r="BH193" s="227">
        <f>IF(N193="sníž. přenesená",J193,0)</f>
        <v>0</v>
      </c>
      <c r="BI193" s="227">
        <f>IF(N193="nulová",J193,0)</f>
        <v>0</v>
      </c>
      <c r="BJ193" s="18" t="s">
        <v>81</v>
      </c>
      <c r="BK193" s="227">
        <f>ROUND(I193*H193,2)</f>
        <v>0</v>
      </c>
      <c r="BL193" s="18" t="s">
        <v>181</v>
      </c>
      <c r="BM193" s="226" t="s">
        <v>1395</v>
      </c>
    </row>
    <row r="194" spans="1:65" s="2" customFormat="1" ht="16.5" customHeight="1">
      <c r="A194" s="39"/>
      <c r="B194" s="40"/>
      <c r="C194" s="267" t="s">
        <v>401</v>
      </c>
      <c r="D194" s="267" t="s">
        <v>307</v>
      </c>
      <c r="E194" s="268" t="s">
        <v>1396</v>
      </c>
      <c r="F194" s="269" t="s">
        <v>1397</v>
      </c>
      <c r="G194" s="270" t="s">
        <v>358</v>
      </c>
      <c r="H194" s="271">
        <v>6</v>
      </c>
      <c r="I194" s="272"/>
      <c r="J194" s="273">
        <f>ROUND(I194*H194,2)</f>
        <v>0</v>
      </c>
      <c r="K194" s="274"/>
      <c r="L194" s="275"/>
      <c r="M194" s="276" t="s">
        <v>19</v>
      </c>
      <c r="N194" s="277" t="s">
        <v>44</v>
      </c>
      <c r="O194" s="85"/>
      <c r="P194" s="224">
        <f>O194*H194</f>
        <v>0</v>
      </c>
      <c r="Q194" s="224">
        <v>0.00079</v>
      </c>
      <c r="R194" s="224">
        <f>Q194*H194</f>
        <v>0.00474</v>
      </c>
      <c r="S194" s="224">
        <v>0</v>
      </c>
      <c r="T194" s="225">
        <f>S194*H194</f>
        <v>0</v>
      </c>
      <c r="U194" s="39"/>
      <c r="V194" s="39"/>
      <c r="W194" s="39"/>
      <c r="X194" s="39"/>
      <c r="Y194" s="39"/>
      <c r="Z194" s="39"/>
      <c r="AA194" s="39"/>
      <c r="AB194" s="39"/>
      <c r="AC194" s="39"/>
      <c r="AD194" s="39"/>
      <c r="AE194" s="39"/>
      <c r="AR194" s="226" t="s">
        <v>239</v>
      </c>
      <c r="AT194" s="226" t="s">
        <v>307</v>
      </c>
      <c r="AU194" s="226" t="s">
        <v>83</v>
      </c>
      <c r="AY194" s="18" t="s">
        <v>175</v>
      </c>
      <c r="BE194" s="227">
        <f>IF(N194="základní",J194,0)</f>
        <v>0</v>
      </c>
      <c r="BF194" s="227">
        <f>IF(N194="snížená",J194,0)</f>
        <v>0</v>
      </c>
      <c r="BG194" s="227">
        <f>IF(N194="zákl. přenesená",J194,0)</f>
        <v>0</v>
      </c>
      <c r="BH194" s="227">
        <f>IF(N194="sníž. přenesená",J194,0)</f>
        <v>0</v>
      </c>
      <c r="BI194" s="227">
        <f>IF(N194="nulová",J194,0)</f>
        <v>0</v>
      </c>
      <c r="BJ194" s="18" t="s">
        <v>81</v>
      </c>
      <c r="BK194" s="227">
        <f>ROUND(I194*H194,2)</f>
        <v>0</v>
      </c>
      <c r="BL194" s="18" t="s">
        <v>181</v>
      </c>
      <c r="BM194" s="226" t="s">
        <v>1398</v>
      </c>
    </row>
    <row r="195" spans="1:65" s="2" customFormat="1" ht="37.8" customHeight="1">
      <c r="A195" s="39"/>
      <c r="B195" s="40"/>
      <c r="C195" s="214" t="s">
        <v>406</v>
      </c>
      <c r="D195" s="214" t="s">
        <v>177</v>
      </c>
      <c r="E195" s="215" t="s">
        <v>1399</v>
      </c>
      <c r="F195" s="216" t="s">
        <v>1400</v>
      </c>
      <c r="G195" s="217" t="s">
        <v>358</v>
      </c>
      <c r="H195" s="218">
        <v>15</v>
      </c>
      <c r="I195" s="219"/>
      <c r="J195" s="220">
        <f>ROUND(I195*H195,2)</f>
        <v>0</v>
      </c>
      <c r="K195" s="221"/>
      <c r="L195" s="45"/>
      <c r="M195" s="222" t="s">
        <v>19</v>
      </c>
      <c r="N195" s="223" t="s">
        <v>44</v>
      </c>
      <c r="O195" s="85"/>
      <c r="P195" s="224">
        <f>O195*H195</f>
        <v>0</v>
      </c>
      <c r="Q195" s="224">
        <v>1E-05</v>
      </c>
      <c r="R195" s="224">
        <f>Q195*H195</f>
        <v>0.00015000000000000001</v>
      </c>
      <c r="S195" s="224">
        <v>0</v>
      </c>
      <c r="T195" s="225">
        <f>S195*H195</f>
        <v>0</v>
      </c>
      <c r="U195" s="39"/>
      <c r="V195" s="39"/>
      <c r="W195" s="39"/>
      <c r="X195" s="39"/>
      <c r="Y195" s="39"/>
      <c r="Z195" s="39"/>
      <c r="AA195" s="39"/>
      <c r="AB195" s="39"/>
      <c r="AC195" s="39"/>
      <c r="AD195" s="39"/>
      <c r="AE195" s="39"/>
      <c r="AR195" s="226" t="s">
        <v>181</v>
      </c>
      <c r="AT195" s="226" t="s">
        <v>177</v>
      </c>
      <c r="AU195" s="226" t="s">
        <v>83</v>
      </c>
      <c r="AY195" s="18" t="s">
        <v>175</v>
      </c>
      <c r="BE195" s="227">
        <f>IF(N195="základní",J195,0)</f>
        <v>0</v>
      </c>
      <c r="BF195" s="227">
        <f>IF(N195="snížená",J195,0)</f>
        <v>0</v>
      </c>
      <c r="BG195" s="227">
        <f>IF(N195="zákl. přenesená",J195,0)</f>
        <v>0</v>
      </c>
      <c r="BH195" s="227">
        <f>IF(N195="sníž. přenesená",J195,0)</f>
        <v>0</v>
      </c>
      <c r="BI195" s="227">
        <f>IF(N195="nulová",J195,0)</f>
        <v>0</v>
      </c>
      <c r="BJ195" s="18" t="s">
        <v>81</v>
      </c>
      <c r="BK195" s="227">
        <f>ROUND(I195*H195,2)</f>
        <v>0</v>
      </c>
      <c r="BL195" s="18" t="s">
        <v>181</v>
      </c>
      <c r="BM195" s="226" t="s">
        <v>1401</v>
      </c>
    </row>
    <row r="196" spans="1:47" s="2" customFormat="1" ht="12">
      <c r="A196" s="39"/>
      <c r="B196" s="40"/>
      <c r="C196" s="41"/>
      <c r="D196" s="228" t="s">
        <v>183</v>
      </c>
      <c r="E196" s="41"/>
      <c r="F196" s="229" t="s">
        <v>1402</v>
      </c>
      <c r="G196" s="41"/>
      <c r="H196" s="41"/>
      <c r="I196" s="230"/>
      <c r="J196" s="41"/>
      <c r="K196" s="41"/>
      <c r="L196" s="45"/>
      <c r="M196" s="231"/>
      <c r="N196" s="232"/>
      <c r="O196" s="85"/>
      <c r="P196" s="85"/>
      <c r="Q196" s="85"/>
      <c r="R196" s="85"/>
      <c r="S196" s="85"/>
      <c r="T196" s="86"/>
      <c r="U196" s="39"/>
      <c r="V196" s="39"/>
      <c r="W196" s="39"/>
      <c r="X196" s="39"/>
      <c r="Y196" s="39"/>
      <c r="Z196" s="39"/>
      <c r="AA196" s="39"/>
      <c r="AB196" s="39"/>
      <c r="AC196" s="39"/>
      <c r="AD196" s="39"/>
      <c r="AE196" s="39"/>
      <c r="AT196" s="18" t="s">
        <v>183</v>
      </c>
      <c r="AU196" s="18" t="s">
        <v>83</v>
      </c>
    </row>
    <row r="197" spans="1:65" s="2" customFormat="1" ht="16.5" customHeight="1">
      <c r="A197" s="39"/>
      <c r="B197" s="40"/>
      <c r="C197" s="267" t="s">
        <v>413</v>
      </c>
      <c r="D197" s="267" t="s">
        <v>307</v>
      </c>
      <c r="E197" s="268" t="s">
        <v>1403</v>
      </c>
      <c r="F197" s="269" t="s">
        <v>1404</v>
      </c>
      <c r="G197" s="270" t="s">
        <v>358</v>
      </c>
      <c r="H197" s="271">
        <v>2</v>
      </c>
      <c r="I197" s="272"/>
      <c r="J197" s="273">
        <f>ROUND(I197*H197,2)</f>
        <v>0</v>
      </c>
      <c r="K197" s="274"/>
      <c r="L197" s="275"/>
      <c r="M197" s="276" t="s">
        <v>19</v>
      </c>
      <c r="N197" s="277" t="s">
        <v>44</v>
      </c>
      <c r="O197" s="85"/>
      <c r="P197" s="224">
        <f>O197*H197</f>
        <v>0</v>
      </c>
      <c r="Q197" s="224">
        <v>0.003</v>
      </c>
      <c r="R197" s="224">
        <f>Q197*H197</f>
        <v>0.006</v>
      </c>
      <c r="S197" s="224">
        <v>0</v>
      </c>
      <c r="T197" s="225">
        <f>S197*H197</f>
        <v>0</v>
      </c>
      <c r="U197" s="39"/>
      <c r="V197" s="39"/>
      <c r="W197" s="39"/>
      <c r="X197" s="39"/>
      <c r="Y197" s="39"/>
      <c r="Z197" s="39"/>
      <c r="AA197" s="39"/>
      <c r="AB197" s="39"/>
      <c r="AC197" s="39"/>
      <c r="AD197" s="39"/>
      <c r="AE197" s="39"/>
      <c r="AR197" s="226" t="s">
        <v>239</v>
      </c>
      <c r="AT197" s="226" t="s">
        <v>307</v>
      </c>
      <c r="AU197" s="226" t="s">
        <v>83</v>
      </c>
      <c r="AY197" s="18" t="s">
        <v>175</v>
      </c>
      <c r="BE197" s="227">
        <f>IF(N197="základní",J197,0)</f>
        <v>0</v>
      </c>
      <c r="BF197" s="227">
        <f>IF(N197="snížená",J197,0)</f>
        <v>0</v>
      </c>
      <c r="BG197" s="227">
        <f>IF(N197="zákl. přenesená",J197,0)</f>
        <v>0</v>
      </c>
      <c r="BH197" s="227">
        <f>IF(N197="sníž. přenesená",J197,0)</f>
        <v>0</v>
      </c>
      <c r="BI197" s="227">
        <f>IF(N197="nulová",J197,0)</f>
        <v>0</v>
      </c>
      <c r="BJ197" s="18" t="s">
        <v>81</v>
      </c>
      <c r="BK197" s="227">
        <f>ROUND(I197*H197,2)</f>
        <v>0</v>
      </c>
      <c r="BL197" s="18" t="s">
        <v>181</v>
      </c>
      <c r="BM197" s="226" t="s">
        <v>1405</v>
      </c>
    </row>
    <row r="198" spans="1:65" s="2" customFormat="1" ht="16.5" customHeight="1">
      <c r="A198" s="39"/>
      <c r="B198" s="40"/>
      <c r="C198" s="267" t="s">
        <v>418</v>
      </c>
      <c r="D198" s="267" t="s">
        <v>307</v>
      </c>
      <c r="E198" s="268" t="s">
        <v>1406</v>
      </c>
      <c r="F198" s="269" t="s">
        <v>1407</v>
      </c>
      <c r="G198" s="270" t="s">
        <v>358</v>
      </c>
      <c r="H198" s="271">
        <v>13</v>
      </c>
      <c r="I198" s="272"/>
      <c r="J198" s="273">
        <f>ROUND(I198*H198,2)</f>
        <v>0</v>
      </c>
      <c r="K198" s="274"/>
      <c r="L198" s="275"/>
      <c r="M198" s="276" t="s">
        <v>19</v>
      </c>
      <c r="N198" s="277" t="s">
        <v>44</v>
      </c>
      <c r="O198" s="85"/>
      <c r="P198" s="224">
        <f>O198*H198</f>
        <v>0</v>
      </c>
      <c r="Q198" s="224">
        <v>0.0034</v>
      </c>
      <c r="R198" s="224">
        <f>Q198*H198</f>
        <v>0.044199999999999996</v>
      </c>
      <c r="S198" s="224">
        <v>0</v>
      </c>
      <c r="T198" s="225">
        <f>S198*H198</f>
        <v>0</v>
      </c>
      <c r="U198" s="39"/>
      <c r="V198" s="39"/>
      <c r="W198" s="39"/>
      <c r="X198" s="39"/>
      <c r="Y198" s="39"/>
      <c r="Z198" s="39"/>
      <c r="AA198" s="39"/>
      <c r="AB198" s="39"/>
      <c r="AC198" s="39"/>
      <c r="AD198" s="39"/>
      <c r="AE198" s="39"/>
      <c r="AR198" s="226" t="s">
        <v>239</v>
      </c>
      <c r="AT198" s="226" t="s">
        <v>307</v>
      </c>
      <c r="AU198" s="226" t="s">
        <v>83</v>
      </c>
      <c r="AY198" s="18" t="s">
        <v>175</v>
      </c>
      <c r="BE198" s="227">
        <f>IF(N198="základní",J198,0)</f>
        <v>0</v>
      </c>
      <c r="BF198" s="227">
        <f>IF(N198="snížená",J198,0)</f>
        <v>0</v>
      </c>
      <c r="BG198" s="227">
        <f>IF(N198="zákl. přenesená",J198,0)</f>
        <v>0</v>
      </c>
      <c r="BH198" s="227">
        <f>IF(N198="sníž. přenesená",J198,0)</f>
        <v>0</v>
      </c>
      <c r="BI198" s="227">
        <f>IF(N198="nulová",J198,0)</f>
        <v>0</v>
      </c>
      <c r="BJ198" s="18" t="s">
        <v>81</v>
      </c>
      <c r="BK198" s="227">
        <f>ROUND(I198*H198,2)</f>
        <v>0</v>
      </c>
      <c r="BL198" s="18" t="s">
        <v>181</v>
      </c>
      <c r="BM198" s="226" t="s">
        <v>1408</v>
      </c>
    </row>
    <row r="199" spans="1:65" s="2" customFormat="1" ht="21.75" customHeight="1">
      <c r="A199" s="39"/>
      <c r="B199" s="40"/>
      <c r="C199" s="214" t="s">
        <v>424</v>
      </c>
      <c r="D199" s="214" t="s">
        <v>177</v>
      </c>
      <c r="E199" s="215" t="s">
        <v>1409</v>
      </c>
      <c r="F199" s="216" t="s">
        <v>1410</v>
      </c>
      <c r="G199" s="217" t="s">
        <v>342</v>
      </c>
      <c r="H199" s="218">
        <v>240</v>
      </c>
      <c r="I199" s="219"/>
      <c r="J199" s="220">
        <f>ROUND(I199*H199,2)</f>
        <v>0</v>
      </c>
      <c r="K199" s="221"/>
      <c r="L199" s="45"/>
      <c r="M199" s="222" t="s">
        <v>19</v>
      </c>
      <c r="N199" s="223" t="s">
        <v>44</v>
      </c>
      <c r="O199" s="85"/>
      <c r="P199" s="224">
        <f>O199*H199</f>
        <v>0</v>
      </c>
      <c r="Q199" s="224">
        <v>0</v>
      </c>
      <c r="R199" s="224">
        <f>Q199*H199</f>
        <v>0</v>
      </c>
      <c r="S199" s="224">
        <v>0</v>
      </c>
      <c r="T199" s="225">
        <f>S199*H199</f>
        <v>0</v>
      </c>
      <c r="U199" s="39"/>
      <c r="V199" s="39"/>
      <c r="W199" s="39"/>
      <c r="X199" s="39"/>
      <c r="Y199" s="39"/>
      <c r="Z199" s="39"/>
      <c r="AA199" s="39"/>
      <c r="AB199" s="39"/>
      <c r="AC199" s="39"/>
      <c r="AD199" s="39"/>
      <c r="AE199" s="39"/>
      <c r="AR199" s="226" t="s">
        <v>181</v>
      </c>
      <c r="AT199" s="226" t="s">
        <v>177</v>
      </c>
      <c r="AU199" s="226" t="s">
        <v>83</v>
      </c>
      <c r="AY199" s="18" t="s">
        <v>175</v>
      </c>
      <c r="BE199" s="227">
        <f>IF(N199="základní",J199,0)</f>
        <v>0</v>
      </c>
      <c r="BF199" s="227">
        <f>IF(N199="snížená",J199,0)</f>
        <v>0</v>
      </c>
      <c r="BG199" s="227">
        <f>IF(N199="zákl. přenesená",J199,0)</f>
        <v>0</v>
      </c>
      <c r="BH199" s="227">
        <f>IF(N199="sníž. přenesená",J199,0)</f>
        <v>0</v>
      </c>
      <c r="BI199" s="227">
        <f>IF(N199="nulová",J199,0)</f>
        <v>0</v>
      </c>
      <c r="BJ199" s="18" t="s">
        <v>81</v>
      </c>
      <c r="BK199" s="227">
        <f>ROUND(I199*H199,2)</f>
        <v>0</v>
      </c>
      <c r="BL199" s="18" t="s">
        <v>181</v>
      </c>
      <c r="BM199" s="226" t="s">
        <v>1411</v>
      </c>
    </row>
    <row r="200" spans="1:47" s="2" customFormat="1" ht="12">
      <c r="A200" s="39"/>
      <c r="B200" s="40"/>
      <c r="C200" s="41"/>
      <c r="D200" s="228" t="s">
        <v>183</v>
      </c>
      <c r="E200" s="41"/>
      <c r="F200" s="229" t="s">
        <v>1412</v>
      </c>
      <c r="G200" s="41"/>
      <c r="H200" s="41"/>
      <c r="I200" s="230"/>
      <c r="J200" s="41"/>
      <c r="K200" s="41"/>
      <c r="L200" s="45"/>
      <c r="M200" s="231"/>
      <c r="N200" s="232"/>
      <c r="O200" s="85"/>
      <c r="P200" s="85"/>
      <c r="Q200" s="85"/>
      <c r="R200" s="85"/>
      <c r="S200" s="85"/>
      <c r="T200" s="86"/>
      <c r="U200" s="39"/>
      <c r="V200" s="39"/>
      <c r="W200" s="39"/>
      <c r="X200" s="39"/>
      <c r="Y200" s="39"/>
      <c r="Z200" s="39"/>
      <c r="AA200" s="39"/>
      <c r="AB200" s="39"/>
      <c r="AC200" s="39"/>
      <c r="AD200" s="39"/>
      <c r="AE200" s="39"/>
      <c r="AT200" s="18" t="s">
        <v>183</v>
      </c>
      <c r="AU200" s="18" t="s">
        <v>83</v>
      </c>
    </row>
    <row r="201" spans="1:65" s="2" customFormat="1" ht="24.15" customHeight="1">
      <c r="A201" s="39"/>
      <c r="B201" s="40"/>
      <c r="C201" s="214" t="s">
        <v>429</v>
      </c>
      <c r="D201" s="214" t="s">
        <v>177</v>
      </c>
      <c r="E201" s="215" t="s">
        <v>1413</v>
      </c>
      <c r="F201" s="216" t="s">
        <v>1414</v>
      </c>
      <c r="G201" s="217" t="s">
        <v>358</v>
      </c>
      <c r="H201" s="218">
        <v>4</v>
      </c>
      <c r="I201" s="219"/>
      <c r="J201" s="220">
        <f>ROUND(I201*H201,2)</f>
        <v>0</v>
      </c>
      <c r="K201" s="221"/>
      <c r="L201" s="45"/>
      <c r="M201" s="222" t="s">
        <v>19</v>
      </c>
      <c r="N201" s="223" t="s">
        <v>44</v>
      </c>
      <c r="O201" s="85"/>
      <c r="P201" s="224">
        <f>O201*H201</f>
        <v>0</v>
      </c>
      <c r="Q201" s="224">
        <v>0.45937</v>
      </c>
      <c r="R201" s="224">
        <f>Q201*H201</f>
        <v>1.83748</v>
      </c>
      <c r="S201" s="224">
        <v>0</v>
      </c>
      <c r="T201" s="225">
        <f>S201*H201</f>
        <v>0</v>
      </c>
      <c r="U201" s="39"/>
      <c r="V201" s="39"/>
      <c r="W201" s="39"/>
      <c r="X201" s="39"/>
      <c r="Y201" s="39"/>
      <c r="Z201" s="39"/>
      <c r="AA201" s="39"/>
      <c r="AB201" s="39"/>
      <c r="AC201" s="39"/>
      <c r="AD201" s="39"/>
      <c r="AE201" s="39"/>
      <c r="AR201" s="226" t="s">
        <v>181</v>
      </c>
      <c r="AT201" s="226" t="s">
        <v>177</v>
      </c>
      <c r="AU201" s="226" t="s">
        <v>83</v>
      </c>
      <c r="AY201" s="18" t="s">
        <v>175</v>
      </c>
      <c r="BE201" s="227">
        <f>IF(N201="základní",J201,0)</f>
        <v>0</v>
      </c>
      <c r="BF201" s="227">
        <f>IF(N201="snížená",J201,0)</f>
        <v>0</v>
      </c>
      <c r="BG201" s="227">
        <f>IF(N201="zákl. přenesená",J201,0)</f>
        <v>0</v>
      </c>
      <c r="BH201" s="227">
        <f>IF(N201="sníž. přenesená",J201,0)</f>
        <v>0</v>
      </c>
      <c r="BI201" s="227">
        <f>IF(N201="nulová",J201,0)</f>
        <v>0</v>
      </c>
      <c r="BJ201" s="18" t="s">
        <v>81</v>
      </c>
      <c r="BK201" s="227">
        <f>ROUND(I201*H201,2)</f>
        <v>0</v>
      </c>
      <c r="BL201" s="18" t="s">
        <v>181</v>
      </c>
      <c r="BM201" s="226" t="s">
        <v>1415</v>
      </c>
    </row>
    <row r="202" spans="1:47" s="2" customFormat="1" ht="12">
      <c r="A202" s="39"/>
      <c r="B202" s="40"/>
      <c r="C202" s="41"/>
      <c r="D202" s="228" t="s">
        <v>183</v>
      </c>
      <c r="E202" s="41"/>
      <c r="F202" s="229" t="s">
        <v>1416</v>
      </c>
      <c r="G202" s="41"/>
      <c r="H202" s="41"/>
      <c r="I202" s="230"/>
      <c r="J202" s="41"/>
      <c r="K202" s="41"/>
      <c r="L202" s="45"/>
      <c r="M202" s="231"/>
      <c r="N202" s="232"/>
      <c r="O202" s="85"/>
      <c r="P202" s="85"/>
      <c r="Q202" s="85"/>
      <c r="R202" s="85"/>
      <c r="S202" s="85"/>
      <c r="T202" s="86"/>
      <c r="U202" s="39"/>
      <c r="V202" s="39"/>
      <c r="W202" s="39"/>
      <c r="X202" s="39"/>
      <c r="Y202" s="39"/>
      <c r="Z202" s="39"/>
      <c r="AA202" s="39"/>
      <c r="AB202" s="39"/>
      <c r="AC202" s="39"/>
      <c r="AD202" s="39"/>
      <c r="AE202" s="39"/>
      <c r="AT202" s="18" t="s">
        <v>183</v>
      </c>
      <c r="AU202" s="18" t="s">
        <v>83</v>
      </c>
    </row>
    <row r="203" spans="1:47" s="2" customFormat="1" ht="12">
      <c r="A203" s="39"/>
      <c r="B203" s="40"/>
      <c r="C203" s="41"/>
      <c r="D203" s="235" t="s">
        <v>203</v>
      </c>
      <c r="E203" s="41"/>
      <c r="F203" s="256" t="s">
        <v>1417</v>
      </c>
      <c r="G203" s="41"/>
      <c r="H203" s="41"/>
      <c r="I203" s="230"/>
      <c r="J203" s="41"/>
      <c r="K203" s="41"/>
      <c r="L203" s="45"/>
      <c r="M203" s="231"/>
      <c r="N203" s="232"/>
      <c r="O203" s="85"/>
      <c r="P203" s="85"/>
      <c r="Q203" s="85"/>
      <c r="R203" s="85"/>
      <c r="S203" s="85"/>
      <c r="T203" s="86"/>
      <c r="U203" s="39"/>
      <c r="V203" s="39"/>
      <c r="W203" s="39"/>
      <c r="X203" s="39"/>
      <c r="Y203" s="39"/>
      <c r="Z203" s="39"/>
      <c r="AA203" s="39"/>
      <c r="AB203" s="39"/>
      <c r="AC203" s="39"/>
      <c r="AD203" s="39"/>
      <c r="AE203" s="39"/>
      <c r="AT203" s="18" t="s">
        <v>203</v>
      </c>
      <c r="AU203" s="18" t="s">
        <v>83</v>
      </c>
    </row>
    <row r="204" spans="1:65" s="2" customFormat="1" ht="24.15" customHeight="1">
      <c r="A204" s="39"/>
      <c r="B204" s="40"/>
      <c r="C204" s="214" t="s">
        <v>435</v>
      </c>
      <c r="D204" s="214" t="s">
        <v>177</v>
      </c>
      <c r="E204" s="215" t="s">
        <v>1418</v>
      </c>
      <c r="F204" s="216" t="s">
        <v>1419</v>
      </c>
      <c r="G204" s="217" t="s">
        <v>358</v>
      </c>
      <c r="H204" s="218">
        <v>3</v>
      </c>
      <c r="I204" s="219"/>
      <c r="J204" s="220">
        <f>ROUND(I204*H204,2)</f>
        <v>0</v>
      </c>
      <c r="K204" s="221"/>
      <c r="L204" s="45"/>
      <c r="M204" s="222" t="s">
        <v>19</v>
      </c>
      <c r="N204" s="223" t="s">
        <v>44</v>
      </c>
      <c r="O204" s="85"/>
      <c r="P204" s="224">
        <f>O204*H204</f>
        <v>0</v>
      </c>
      <c r="Q204" s="224">
        <v>0.41489</v>
      </c>
      <c r="R204" s="224">
        <f>Q204*H204</f>
        <v>1.24467</v>
      </c>
      <c r="S204" s="224">
        <v>0</v>
      </c>
      <c r="T204" s="225">
        <f>S204*H204</f>
        <v>0</v>
      </c>
      <c r="U204" s="39"/>
      <c r="V204" s="39"/>
      <c r="W204" s="39"/>
      <c r="X204" s="39"/>
      <c r="Y204" s="39"/>
      <c r="Z204" s="39"/>
      <c r="AA204" s="39"/>
      <c r="AB204" s="39"/>
      <c r="AC204" s="39"/>
      <c r="AD204" s="39"/>
      <c r="AE204" s="39"/>
      <c r="AR204" s="226" t="s">
        <v>181</v>
      </c>
      <c r="AT204" s="226" t="s">
        <v>177</v>
      </c>
      <c r="AU204" s="226" t="s">
        <v>83</v>
      </c>
      <c r="AY204" s="18" t="s">
        <v>175</v>
      </c>
      <c r="BE204" s="227">
        <f>IF(N204="základní",J204,0)</f>
        <v>0</v>
      </c>
      <c r="BF204" s="227">
        <f>IF(N204="snížená",J204,0)</f>
        <v>0</v>
      </c>
      <c r="BG204" s="227">
        <f>IF(N204="zákl. přenesená",J204,0)</f>
        <v>0</v>
      </c>
      <c r="BH204" s="227">
        <f>IF(N204="sníž. přenesená",J204,0)</f>
        <v>0</v>
      </c>
      <c r="BI204" s="227">
        <f>IF(N204="nulová",J204,0)</f>
        <v>0</v>
      </c>
      <c r="BJ204" s="18" t="s">
        <v>81</v>
      </c>
      <c r="BK204" s="227">
        <f>ROUND(I204*H204,2)</f>
        <v>0</v>
      </c>
      <c r="BL204" s="18" t="s">
        <v>181</v>
      </c>
      <c r="BM204" s="226" t="s">
        <v>1420</v>
      </c>
    </row>
    <row r="205" spans="1:47" s="2" customFormat="1" ht="12">
      <c r="A205" s="39"/>
      <c r="B205" s="40"/>
      <c r="C205" s="41"/>
      <c r="D205" s="228" t="s">
        <v>183</v>
      </c>
      <c r="E205" s="41"/>
      <c r="F205" s="229" t="s">
        <v>1421</v>
      </c>
      <c r="G205" s="41"/>
      <c r="H205" s="41"/>
      <c r="I205" s="230"/>
      <c r="J205" s="41"/>
      <c r="K205" s="41"/>
      <c r="L205" s="45"/>
      <c r="M205" s="231"/>
      <c r="N205" s="232"/>
      <c r="O205" s="85"/>
      <c r="P205" s="85"/>
      <c r="Q205" s="85"/>
      <c r="R205" s="85"/>
      <c r="S205" s="85"/>
      <c r="T205" s="86"/>
      <c r="U205" s="39"/>
      <c r="V205" s="39"/>
      <c r="W205" s="39"/>
      <c r="X205" s="39"/>
      <c r="Y205" s="39"/>
      <c r="Z205" s="39"/>
      <c r="AA205" s="39"/>
      <c r="AB205" s="39"/>
      <c r="AC205" s="39"/>
      <c r="AD205" s="39"/>
      <c r="AE205" s="39"/>
      <c r="AT205" s="18" t="s">
        <v>183</v>
      </c>
      <c r="AU205" s="18" t="s">
        <v>83</v>
      </c>
    </row>
    <row r="206" spans="1:65" s="2" customFormat="1" ht="21.75" customHeight="1">
      <c r="A206" s="39"/>
      <c r="B206" s="40"/>
      <c r="C206" s="267" t="s">
        <v>440</v>
      </c>
      <c r="D206" s="267" t="s">
        <v>307</v>
      </c>
      <c r="E206" s="268" t="s">
        <v>1422</v>
      </c>
      <c r="F206" s="269" t="s">
        <v>1423</v>
      </c>
      <c r="G206" s="270" t="s">
        <v>358</v>
      </c>
      <c r="H206" s="271">
        <v>3</v>
      </c>
      <c r="I206" s="272"/>
      <c r="J206" s="273">
        <f>ROUND(I206*H206,2)</f>
        <v>0</v>
      </c>
      <c r="K206" s="274"/>
      <c r="L206" s="275"/>
      <c r="M206" s="276" t="s">
        <v>19</v>
      </c>
      <c r="N206" s="277" t="s">
        <v>44</v>
      </c>
      <c r="O206" s="85"/>
      <c r="P206" s="224">
        <f>O206*H206</f>
        <v>0</v>
      </c>
      <c r="Q206" s="224">
        <v>2.1</v>
      </c>
      <c r="R206" s="224">
        <f>Q206*H206</f>
        <v>6.300000000000001</v>
      </c>
      <c r="S206" s="224">
        <v>0</v>
      </c>
      <c r="T206" s="225">
        <f>S206*H206</f>
        <v>0</v>
      </c>
      <c r="U206" s="39"/>
      <c r="V206" s="39"/>
      <c r="W206" s="39"/>
      <c r="X206" s="39"/>
      <c r="Y206" s="39"/>
      <c r="Z206" s="39"/>
      <c r="AA206" s="39"/>
      <c r="AB206" s="39"/>
      <c r="AC206" s="39"/>
      <c r="AD206" s="39"/>
      <c r="AE206" s="39"/>
      <c r="AR206" s="226" t="s">
        <v>239</v>
      </c>
      <c r="AT206" s="226" t="s">
        <v>307</v>
      </c>
      <c r="AU206" s="226" t="s">
        <v>83</v>
      </c>
      <c r="AY206" s="18" t="s">
        <v>175</v>
      </c>
      <c r="BE206" s="227">
        <f>IF(N206="základní",J206,0)</f>
        <v>0</v>
      </c>
      <c r="BF206" s="227">
        <f>IF(N206="snížená",J206,0)</f>
        <v>0</v>
      </c>
      <c r="BG206" s="227">
        <f>IF(N206="zákl. přenesená",J206,0)</f>
        <v>0</v>
      </c>
      <c r="BH206" s="227">
        <f>IF(N206="sníž. přenesená",J206,0)</f>
        <v>0</v>
      </c>
      <c r="BI206" s="227">
        <f>IF(N206="nulová",J206,0)</f>
        <v>0</v>
      </c>
      <c r="BJ206" s="18" t="s">
        <v>81</v>
      </c>
      <c r="BK206" s="227">
        <f>ROUND(I206*H206,2)</f>
        <v>0</v>
      </c>
      <c r="BL206" s="18" t="s">
        <v>181</v>
      </c>
      <c r="BM206" s="226" t="s">
        <v>1424</v>
      </c>
    </row>
    <row r="207" spans="1:65" s="2" customFormat="1" ht="24.15" customHeight="1">
      <c r="A207" s="39"/>
      <c r="B207" s="40"/>
      <c r="C207" s="214" t="s">
        <v>445</v>
      </c>
      <c r="D207" s="214" t="s">
        <v>177</v>
      </c>
      <c r="E207" s="215" t="s">
        <v>1425</v>
      </c>
      <c r="F207" s="216" t="s">
        <v>1426</v>
      </c>
      <c r="G207" s="217" t="s">
        <v>358</v>
      </c>
      <c r="H207" s="218">
        <v>3</v>
      </c>
      <c r="I207" s="219"/>
      <c r="J207" s="220">
        <f>ROUND(I207*H207,2)</f>
        <v>0</v>
      </c>
      <c r="K207" s="221"/>
      <c r="L207" s="45"/>
      <c r="M207" s="222" t="s">
        <v>19</v>
      </c>
      <c r="N207" s="223" t="s">
        <v>44</v>
      </c>
      <c r="O207" s="85"/>
      <c r="P207" s="224">
        <f>O207*H207</f>
        <v>0</v>
      </c>
      <c r="Q207" s="224">
        <v>0.00989</v>
      </c>
      <c r="R207" s="224">
        <f>Q207*H207</f>
        <v>0.02967</v>
      </c>
      <c r="S207" s="224">
        <v>0</v>
      </c>
      <c r="T207" s="225">
        <f>S207*H207</f>
        <v>0</v>
      </c>
      <c r="U207" s="39"/>
      <c r="V207" s="39"/>
      <c r="W207" s="39"/>
      <c r="X207" s="39"/>
      <c r="Y207" s="39"/>
      <c r="Z207" s="39"/>
      <c r="AA207" s="39"/>
      <c r="AB207" s="39"/>
      <c r="AC207" s="39"/>
      <c r="AD207" s="39"/>
      <c r="AE207" s="39"/>
      <c r="AR207" s="226" t="s">
        <v>181</v>
      </c>
      <c r="AT207" s="226" t="s">
        <v>177</v>
      </c>
      <c r="AU207" s="226" t="s">
        <v>83</v>
      </c>
      <c r="AY207" s="18" t="s">
        <v>175</v>
      </c>
      <c r="BE207" s="227">
        <f>IF(N207="základní",J207,0)</f>
        <v>0</v>
      </c>
      <c r="BF207" s="227">
        <f>IF(N207="snížená",J207,0)</f>
        <v>0</v>
      </c>
      <c r="BG207" s="227">
        <f>IF(N207="zákl. přenesená",J207,0)</f>
        <v>0</v>
      </c>
      <c r="BH207" s="227">
        <f>IF(N207="sníž. přenesená",J207,0)</f>
        <v>0</v>
      </c>
      <c r="BI207" s="227">
        <f>IF(N207="nulová",J207,0)</f>
        <v>0</v>
      </c>
      <c r="BJ207" s="18" t="s">
        <v>81</v>
      </c>
      <c r="BK207" s="227">
        <f>ROUND(I207*H207,2)</f>
        <v>0</v>
      </c>
      <c r="BL207" s="18" t="s">
        <v>181</v>
      </c>
      <c r="BM207" s="226" t="s">
        <v>1427</v>
      </c>
    </row>
    <row r="208" spans="1:47" s="2" customFormat="1" ht="12">
      <c r="A208" s="39"/>
      <c r="B208" s="40"/>
      <c r="C208" s="41"/>
      <c r="D208" s="228" t="s">
        <v>183</v>
      </c>
      <c r="E208" s="41"/>
      <c r="F208" s="229" t="s">
        <v>1428</v>
      </c>
      <c r="G208" s="41"/>
      <c r="H208" s="41"/>
      <c r="I208" s="230"/>
      <c r="J208" s="41"/>
      <c r="K208" s="41"/>
      <c r="L208" s="45"/>
      <c r="M208" s="231"/>
      <c r="N208" s="232"/>
      <c r="O208" s="85"/>
      <c r="P208" s="85"/>
      <c r="Q208" s="85"/>
      <c r="R208" s="85"/>
      <c r="S208" s="85"/>
      <c r="T208" s="86"/>
      <c r="U208" s="39"/>
      <c r="V208" s="39"/>
      <c r="W208" s="39"/>
      <c r="X208" s="39"/>
      <c r="Y208" s="39"/>
      <c r="Z208" s="39"/>
      <c r="AA208" s="39"/>
      <c r="AB208" s="39"/>
      <c r="AC208" s="39"/>
      <c r="AD208" s="39"/>
      <c r="AE208" s="39"/>
      <c r="AT208" s="18" t="s">
        <v>183</v>
      </c>
      <c r="AU208" s="18" t="s">
        <v>83</v>
      </c>
    </row>
    <row r="209" spans="1:65" s="2" customFormat="1" ht="16.5" customHeight="1">
      <c r="A209" s="39"/>
      <c r="B209" s="40"/>
      <c r="C209" s="267" t="s">
        <v>451</v>
      </c>
      <c r="D209" s="267" t="s">
        <v>307</v>
      </c>
      <c r="E209" s="268" t="s">
        <v>1429</v>
      </c>
      <c r="F209" s="269" t="s">
        <v>1430</v>
      </c>
      <c r="G209" s="270" t="s">
        <v>358</v>
      </c>
      <c r="H209" s="271">
        <v>3</v>
      </c>
      <c r="I209" s="272"/>
      <c r="J209" s="273">
        <f>ROUND(I209*H209,2)</f>
        <v>0</v>
      </c>
      <c r="K209" s="274"/>
      <c r="L209" s="275"/>
      <c r="M209" s="276" t="s">
        <v>19</v>
      </c>
      <c r="N209" s="277" t="s">
        <v>44</v>
      </c>
      <c r="O209" s="85"/>
      <c r="P209" s="224">
        <f>O209*H209</f>
        <v>0</v>
      </c>
      <c r="Q209" s="224">
        <v>0.262</v>
      </c>
      <c r="R209" s="224">
        <f>Q209*H209</f>
        <v>0.786</v>
      </c>
      <c r="S209" s="224">
        <v>0</v>
      </c>
      <c r="T209" s="225">
        <f>S209*H209</f>
        <v>0</v>
      </c>
      <c r="U209" s="39"/>
      <c r="V209" s="39"/>
      <c r="W209" s="39"/>
      <c r="X209" s="39"/>
      <c r="Y209" s="39"/>
      <c r="Z209" s="39"/>
      <c r="AA209" s="39"/>
      <c r="AB209" s="39"/>
      <c r="AC209" s="39"/>
      <c r="AD209" s="39"/>
      <c r="AE209" s="39"/>
      <c r="AR209" s="226" t="s">
        <v>239</v>
      </c>
      <c r="AT209" s="226" t="s">
        <v>307</v>
      </c>
      <c r="AU209" s="226" t="s">
        <v>83</v>
      </c>
      <c r="AY209" s="18" t="s">
        <v>175</v>
      </c>
      <c r="BE209" s="227">
        <f>IF(N209="základní",J209,0)</f>
        <v>0</v>
      </c>
      <c r="BF209" s="227">
        <f>IF(N209="snížená",J209,0)</f>
        <v>0</v>
      </c>
      <c r="BG209" s="227">
        <f>IF(N209="zákl. přenesená",J209,0)</f>
        <v>0</v>
      </c>
      <c r="BH209" s="227">
        <f>IF(N209="sníž. přenesená",J209,0)</f>
        <v>0</v>
      </c>
      <c r="BI209" s="227">
        <f>IF(N209="nulová",J209,0)</f>
        <v>0</v>
      </c>
      <c r="BJ209" s="18" t="s">
        <v>81</v>
      </c>
      <c r="BK209" s="227">
        <f>ROUND(I209*H209,2)</f>
        <v>0</v>
      </c>
      <c r="BL209" s="18" t="s">
        <v>181</v>
      </c>
      <c r="BM209" s="226" t="s">
        <v>1431</v>
      </c>
    </row>
    <row r="210" spans="1:65" s="2" customFormat="1" ht="24.15" customHeight="1">
      <c r="A210" s="39"/>
      <c r="B210" s="40"/>
      <c r="C210" s="267" t="s">
        <v>456</v>
      </c>
      <c r="D210" s="267" t="s">
        <v>307</v>
      </c>
      <c r="E210" s="268" t="s">
        <v>1432</v>
      </c>
      <c r="F210" s="269" t="s">
        <v>1433</v>
      </c>
      <c r="G210" s="270" t="s">
        <v>358</v>
      </c>
      <c r="H210" s="271">
        <v>6</v>
      </c>
      <c r="I210" s="272"/>
      <c r="J210" s="273">
        <f>ROUND(I210*H210,2)</f>
        <v>0</v>
      </c>
      <c r="K210" s="274"/>
      <c r="L210" s="275"/>
      <c r="M210" s="276" t="s">
        <v>19</v>
      </c>
      <c r="N210" s="277" t="s">
        <v>44</v>
      </c>
      <c r="O210" s="85"/>
      <c r="P210" s="224">
        <f>O210*H210</f>
        <v>0</v>
      </c>
      <c r="Q210" s="224">
        <v>0.002</v>
      </c>
      <c r="R210" s="224">
        <f>Q210*H210</f>
        <v>0.012</v>
      </c>
      <c r="S210" s="224">
        <v>0</v>
      </c>
      <c r="T210" s="225">
        <f>S210*H210</f>
        <v>0</v>
      </c>
      <c r="U210" s="39"/>
      <c r="V210" s="39"/>
      <c r="W210" s="39"/>
      <c r="X210" s="39"/>
      <c r="Y210" s="39"/>
      <c r="Z210" s="39"/>
      <c r="AA210" s="39"/>
      <c r="AB210" s="39"/>
      <c r="AC210" s="39"/>
      <c r="AD210" s="39"/>
      <c r="AE210" s="39"/>
      <c r="AR210" s="226" t="s">
        <v>239</v>
      </c>
      <c r="AT210" s="226" t="s">
        <v>307</v>
      </c>
      <c r="AU210" s="226" t="s">
        <v>83</v>
      </c>
      <c r="AY210" s="18" t="s">
        <v>175</v>
      </c>
      <c r="BE210" s="227">
        <f>IF(N210="základní",J210,0)</f>
        <v>0</v>
      </c>
      <c r="BF210" s="227">
        <f>IF(N210="snížená",J210,0)</f>
        <v>0</v>
      </c>
      <c r="BG210" s="227">
        <f>IF(N210="zákl. přenesená",J210,0)</f>
        <v>0</v>
      </c>
      <c r="BH210" s="227">
        <f>IF(N210="sníž. přenesená",J210,0)</f>
        <v>0</v>
      </c>
      <c r="BI210" s="227">
        <f>IF(N210="nulová",J210,0)</f>
        <v>0</v>
      </c>
      <c r="BJ210" s="18" t="s">
        <v>81</v>
      </c>
      <c r="BK210" s="227">
        <f>ROUND(I210*H210,2)</f>
        <v>0</v>
      </c>
      <c r="BL210" s="18" t="s">
        <v>181</v>
      </c>
      <c r="BM210" s="226" t="s">
        <v>1434</v>
      </c>
    </row>
    <row r="211" spans="1:65" s="2" customFormat="1" ht="24.15" customHeight="1">
      <c r="A211" s="39"/>
      <c r="B211" s="40"/>
      <c r="C211" s="214" t="s">
        <v>461</v>
      </c>
      <c r="D211" s="214" t="s">
        <v>177</v>
      </c>
      <c r="E211" s="215" t="s">
        <v>1435</v>
      </c>
      <c r="F211" s="216" t="s">
        <v>1436</v>
      </c>
      <c r="G211" s="217" t="s">
        <v>358</v>
      </c>
      <c r="H211" s="218">
        <v>3</v>
      </c>
      <c r="I211" s="219"/>
      <c r="J211" s="220">
        <f>ROUND(I211*H211,2)</f>
        <v>0</v>
      </c>
      <c r="K211" s="221"/>
      <c r="L211" s="45"/>
      <c r="M211" s="222" t="s">
        <v>19</v>
      </c>
      <c r="N211" s="223" t="s">
        <v>44</v>
      </c>
      <c r="O211" s="85"/>
      <c r="P211" s="224">
        <f>O211*H211</f>
        <v>0</v>
      </c>
      <c r="Q211" s="224">
        <v>0.01218</v>
      </c>
      <c r="R211" s="224">
        <f>Q211*H211</f>
        <v>0.03654</v>
      </c>
      <c r="S211" s="224">
        <v>0</v>
      </c>
      <c r="T211" s="225">
        <f>S211*H211</f>
        <v>0</v>
      </c>
      <c r="U211" s="39"/>
      <c r="V211" s="39"/>
      <c r="W211" s="39"/>
      <c r="X211" s="39"/>
      <c r="Y211" s="39"/>
      <c r="Z211" s="39"/>
      <c r="AA211" s="39"/>
      <c r="AB211" s="39"/>
      <c r="AC211" s="39"/>
      <c r="AD211" s="39"/>
      <c r="AE211" s="39"/>
      <c r="AR211" s="226" t="s">
        <v>181</v>
      </c>
      <c r="AT211" s="226" t="s">
        <v>177</v>
      </c>
      <c r="AU211" s="226" t="s">
        <v>83</v>
      </c>
      <c r="AY211" s="18" t="s">
        <v>175</v>
      </c>
      <c r="BE211" s="227">
        <f>IF(N211="základní",J211,0)</f>
        <v>0</v>
      </c>
      <c r="BF211" s="227">
        <f>IF(N211="snížená",J211,0)</f>
        <v>0</v>
      </c>
      <c r="BG211" s="227">
        <f>IF(N211="zákl. přenesená",J211,0)</f>
        <v>0</v>
      </c>
      <c r="BH211" s="227">
        <f>IF(N211="sníž. přenesená",J211,0)</f>
        <v>0</v>
      </c>
      <c r="BI211" s="227">
        <f>IF(N211="nulová",J211,0)</f>
        <v>0</v>
      </c>
      <c r="BJ211" s="18" t="s">
        <v>81</v>
      </c>
      <c r="BK211" s="227">
        <f>ROUND(I211*H211,2)</f>
        <v>0</v>
      </c>
      <c r="BL211" s="18" t="s">
        <v>181</v>
      </c>
      <c r="BM211" s="226" t="s">
        <v>1437</v>
      </c>
    </row>
    <row r="212" spans="1:47" s="2" customFormat="1" ht="12">
      <c r="A212" s="39"/>
      <c r="B212" s="40"/>
      <c r="C212" s="41"/>
      <c r="D212" s="228" t="s">
        <v>183</v>
      </c>
      <c r="E212" s="41"/>
      <c r="F212" s="229" t="s">
        <v>1438</v>
      </c>
      <c r="G212" s="41"/>
      <c r="H212" s="41"/>
      <c r="I212" s="230"/>
      <c r="J212" s="41"/>
      <c r="K212" s="41"/>
      <c r="L212" s="45"/>
      <c r="M212" s="231"/>
      <c r="N212" s="232"/>
      <c r="O212" s="85"/>
      <c r="P212" s="85"/>
      <c r="Q212" s="85"/>
      <c r="R212" s="85"/>
      <c r="S212" s="85"/>
      <c r="T212" s="86"/>
      <c r="U212" s="39"/>
      <c r="V212" s="39"/>
      <c r="W212" s="39"/>
      <c r="X212" s="39"/>
      <c r="Y212" s="39"/>
      <c r="Z212" s="39"/>
      <c r="AA212" s="39"/>
      <c r="AB212" s="39"/>
      <c r="AC212" s="39"/>
      <c r="AD212" s="39"/>
      <c r="AE212" s="39"/>
      <c r="AT212" s="18" t="s">
        <v>183</v>
      </c>
      <c r="AU212" s="18" t="s">
        <v>83</v>
      </c>
    </row>
    <row r="213" spans="1:65" s="2" customFormat="1" ht="24.15" customHeight="1">
      <c r="A213" s="39"/>
      <c r="B213" s="40"/>
      <c r="C213" s="267" t="s">
        <v>466</v>
      </c>
      <c r="D213" s="267" t="s">
        <v>307</v>
      </c>
      <c r="E213" s="268" t="s">
        <v>1439</v>
      </c>
      <c r="F213" s="269" t="s">
        <v>1440</v>
      </c>
      <c r="G213" s="270" t="s">
        <v>358</v>
      </c>
      <c r="H213" s="271">
        <v>3</v>
      </c>
      <c r="I213" s="272"/>
      <c r="J213" s="273">
        <f>ROUND(I213*H213,2)</f>
        <v>0</v>
      </c>
      <c r="K213" s="274"/>
      <c r="L213" s="275"/>
      <c r="M213" s="276" t="s">
        <v>19</v>
      </c>
      <c r="N213" s="277" t="s">
        <v>44</v>
      </c>
      <c r="O213" s="85"/>
      <c r="P213" s="224">
        <f>O213*H213</f>
        <v>0</v>
      </c>
      <c r="Q213" s="224">
        <v>0.585</v>
      </c>
      <c r="R213" s="224">
        <f>Q213*H213</f>
        <v>1.755</v>
      </c>
      <c r="S213" s="224">
        <v>0</v>
      </c>
      <c r="T213" s="225">
        <f>S213*H213</f>
        <v>0</v>
      </c>
      <c r="U213" s="39"/>
      <c r="V213" s="39"/>
      <c r="W213" s="39"/>
      <c r="X213" s="39"/>
      <c r="Y213" s="39"/>
      <c r="Z213" s="39"/>
      <c r="AA213" s="39"/>
      <c r="AB213" s="39"/>
      <c r="AC213" s="39"/>
      <c r="AD213" s="39"/>
      <c r="AE213" s="39"/>
      <c r="AR213" s="226" t="s">
        <v>239</v>
      </c>
      <c r="AT213" s="226" t="s">
        <v>307</v>
      </c>
      <c r="AU213" s="226" t="s">
        <v>83</v>
      </c>
      <c r="AY213" s="18" t="s">
        <v>175</v>
      </c>
      <c r="BE213" s="227">
        <f>IF(N213="základní",J213,0)</f>
        <v>0</v>
      </c>
      <c r="BF213" s="227">
        <f>IF(N213="snížená",J213,0)</f>
        <v>0</v>
      </c>
      <c r="BG213" s="227">
        <f>IF(N213="zákl. přenesená",J213,0)</f>
        <v>0</v>
      </c>
      <c r="BH213" s="227">
        <f>IF(N213="sníž. přenesená",J213,0)</f>
        <v>0</v>
      </c>
      <c r="BI213" s="227">
        <f>IF(N213="nulová",J213,0)</f>
        <v>0</v>
      </c>
      <c r="BJ213" s="18" t="s">
        <v>81</v>
      </c>
      <c r="BK213" s="227">
        <f>ROUND(I213*H213,2)</f>
        <v>0</v>
      </c>
      <c r="BL213" s="18" t="s">
        <v>181</v>
      </c>
      <c r="BM213" s="226" t="s">
        <v>1441</v>
      </c>
    </row>
    <row r="214" spans="1:65" s="2" customFormat="1" ht="49.05" customHeight="1">
      <c r="A214" s="39"/>
      <c r="B214" s="40"/>
      <c r="C214" s="214" t="s">
        <v>471</v>
      </c>
      <c r="D214" s="214" t="s">
        <v>177</v>
      </c>
      <c r="E214" s="215" t="s">
        <v>1442</v>
      </c>
      <c r="F214" s="216" t="s">
        <v>1443</v>
      </c>
      <c r="G214" s="217" t="s">
        <v>215</v>
      </c>
      <c r="H214" s="218">
        <v>13.7</v>
      </c>
      <c r="I214" s="219"/>
      <c r="J214" s="220">
        <f>ROUND(I214*H214,2)</f>
        <v>0</v>
      </c>
      <c r="K214" s="221"/>
      <c r="L214" s="45"/>
      <c r="M214" s="222" t="s">
        <v>19</v>
      </c>
      <c r="N214" s="223" t="s">
        <v>44</v>
      </c>
      <c r="O214" s="85"/>
      <c r="P214" s="224">
        <f>O214*H214</f>
        <v>0</v>
      </c>
      <c r="Q214" s="224">
        <v>0.05743</v>
      </c>
      <c r="R214" s="224">
        <f>Q214*H214</f>
        <v>0.786791</v>
      </c>
      <c r="S214" s="224">
        <v>0</v>
      </c>
      <c r="T214" s="225">
        <f>S214*H214</f>
        <v>0</v>
      </c>
      <c r="U214" s="39"/>
      <c r="V214" s="39"/>
      <c r="W214" s="39"/>
      <c r="X214" s="39"/>
      <c r="Y214" s="39"/>
      <c r="Z214" s="39"/>
      <c r="AA214" s="39"/>
      <c r="AB214" s="39"/>
      <c r="AC214" s="39"/>
      <c r="AD214" s="39"/>
      <c r="AE214" s="39"/>
      <c r="AR214" s="226" t="s">
        <v>181</v>
      </c>
      <c r="AT214" s="226" t="s">
        <v>177</v>
      </c>
      <c r="AU214" s="226" t="s">
        <v>83</v>
      </c>
      <c r="AY214" s="18" t="s">
        <v>175</v>
      </c>
      <c r="BE214" s="227">
        <f>IF(N214="základní",J214,0)</f>
        <v>0</v>
      </c>
      <c r="BF214" s="227">
        <f>IF(N214="snížená",J214,0)</f>
        <v>0</v>
      </c>
      <c r="BG214" s="227">
        <f>IF(N214="zákl. přenesená",J214,0)</f>
        <v>0</v>
      </c>
      <c r="BH214" s="227">
        <f>IF(N214="sníž. přenesená",J214,0)</f>
        <v>0</v>
      </c>
      <c r="BI214" s="227">
        <f>IF(N214="nulová",J214,0)</f>
        <v>0</v>
      </c>
      <c r="BJ214" s="18" t="s">
        <v>81</v>
      </c>
      <c r="BK214" s="227">
        <f>ROUND(I214*H214,2)</f>
        <v>0</v>
      </c>
      <c r="BL214" s="18" t="s">
        <v>181</v>
      </c>
      <c r="BM214" s="226" t="s">
        <v>1444</v>
      </c>
    </row>
    <row r="215" spans="1:47" s="2" customFormat="1" ht="12">
      <c r="A215" s="39"/>
      <c r="B215" s="40"/>
      <c r="C215" s="41"/>
      <c r="D215" s="228" t="s">
        <v>183</v>
      </c>
      <c r="E215" s="41"/>
      <c r="F215" s="229" t="s">
        <v>1445</v>
      </c>
      <c r="G215" s="41"/>
      <c r="H215" s="41"/>
      <c r="I215" s="230"/>
      <c r="J215" s="41"/>
      <c r="K215" s="41"/>
      <c r="L215" s="45"/>
      <c r="M215" s="231"/>
      <c r="N215" s="232"/>
      <c r="O215" s="85"/>
      <c r="P215" s="85"/>
      <c r="Q215" s="85"/>
      <c r="R215" s="85"/>
      <c r="S215" s="85"/>
      <c r="T215" s="86"/>
      <c r="U215" s="39"/>
      <c r="V215" s="39"/>
      <c r="W215" s="39"/>
      <c r="X215" s="39"/>
      <c r="Y215" s="39"/>
      <c r="Z215" s="39"/>
      <c r="AA215" s="39"/>
      <c r="AB215" s="39"/>
      <c r="AC215" s="39"/>
      <c r="AD215" s="39"/>
      <c r="AE215" s="39"/>
      <c r="AT215" s="18" t="s">
        <v>183</v>
      </c>
      <c r="AU215" s="18" t="s">
        <v>83</v>
      </c>
    </row>
    <row r="216" spans="1:47" s="2" customFormat="1" ht="12">
      <c r="A216" s="39"/>
      <c r="B216" s="40"/>
      <c r="C216" s="41"/>
      <c r="D216" s="235" t="s">
        <v>203</v>
      </c>
      <c r="E216" s="41"/>
      <c r="F216" s="256" t="s">
        <v>1446</v>
      </c>
      <c r="G216" s="41"/>
      <c r="H216" s="41"/>
      <c r="I216" s="230"/>
      <c r="J216" s="41"/>
      <c r="K216" s="41"/>
      <c r="L216" s="45"/>
      <c r="M216" s="231"/>
      <c r="N216" s="232"/>
      <c r="O216" s="85"/>
      <c r="P216" s="85"/>
      <c r="Q216" s="85"/>
      <c r="R216" s="85"/>
      <c r="S216" s="85"/>
      <c r="T216" s="86"/>
      <c r="U216" s="39"/>
      <c r="V216" s="39"/>
      <c r="W216" s="39"/>
      <c r="X216" s="39"/>
      <c r="Y216" s="39"/>
      <c r="Z216" s="39"/>
      <c r="AA216" s="39"/>
      <c r="AB216" s="39"/>
      <c r="AC216" s="39"/>
      <c r="AD216" s="39"/>
      <c r="AE216" s="39"/>
      <c r="AT216" s="18" t="s">
        <v>203</v>
      </c>
      <c r="AU216" s="18" t="s">
        <v>83</v>
      </c>
    </row>
    <row r="217" spans="1:51" s="13" customFormat="1" ht="12">
      <c r="A217" s="13"/>
      <c r="B217" s="233"/>
      <c r="C217" s="234"/>
      <c r="D217" s="235" t="s">
        <v>189</v>
      </c>
      <c r="E217" s="236" t="s">
        <v>19</v>
      </c>
      <c r="F217" s="237" t="s">
        <v>1447</v>
      </c>
      <c r="G217" s="234"/>
      <c r="H217" s="238">
        <v>13.7</v>
      </c>
      <c r="I217" s="239"/>
      <c r="J217" s="234"/>
      <c r="K217" s="234"/>
      <c r="L217" s="240"/>
      <c r="M217" s="241"/>
      <c r="N217" s="242"/>
      <c r="O217" s="242"/>
      <c r="P217" s="242"/>
      <c r="Q217" s="242"/>
      <c r="R217" s="242"/>
      <c r="S217" s="242"/>
      <c r="T217" s="243"/>
      <c r="U217" s="13"/>
      <c r="V217" s="13"/>
      <c r="W217" s="13"/>
      <c r="X217" s="13"/>
      <c r="Y217" s="13"/>
      <c r="Z217" s="13"/>
      <c r="AA217" s="13"/>
      <c r="AB217" s="13"/>
      <c r="AC217" s="13"/>
      <c r="AD217" s="13"/>
      <c r="AE217" s="13"/>
      <c r="AT217" s="244" t="s">
        <v>189</v>
      </c>
      <c r="AU217" s="244" t="s">
        <v>83</v>
      </c>
      <c r="AV217" s="13" t="s">
        <v>83</v>
      </c>
      <c r="AW217" s="13" t="s">
        <v>35</v>
      </c>
      <c r="AX217" s="13" t="s">
        <v>81</v>
      </c>
      <c r="AY217" s="244" t="s">
        <v>175</v>
      </c>
    </row>
    <row r="218" spans="1:65" s="2" customFormat="1" ht="49.05" customHeight="1">
      <c r="A218" s="39"/>
      <c r="B218" s="40"/>
      <c r="C218" s="214" t="s">
        <v>478</v>
      </c>
      <c r="D218" s="214" t="s">
        <v>177</v>
      </c>
      <c r="E218" s="215" t="s">
        <v>1448</v>
      </c>
      <c r="F218" s="216" t="s">
        <v>1449</v>
      </c>
      <c r="G218" s="217" t="s">
        <v>215</v>
      </c>
      <c r="H218" s="218">
        <v>84</v>
      </c>
      <c r="I218" s="219"/>
      <c r="J218" s="220">
        <f>ROUND(I218*H218,2)</f>
        <v>0</v>
      </c>
      <c r="K218" s="221"/>
      <c r="L218" s="45"/>
      <c r="M218" s="222" t="s">
        <v>19</v>
      </c>
      <c r="N218" s="223" t="s">
        <v>44</v>
      </c>
      <c r="O218" s="85"/>
      <c r="P218" s="224">
        <f>O218*H218</f>
        <v>0</v>
      </c>
      <c r="Q218" s="224">
        <v>0.05512</v>
      </c>
      <c r="R218" s="224">
        <f>Q218*H218</f>
        <v>4.63008</v>
      </c>
      <c r="S218" s="224">
        <v>0</v>
      </c>
      <c r="T218" s="225">
        <f>S218*H218</f>
        <v>0</v>
      </c>
      <c r="U218" s="39"/>
      <c r="V218" s="39"/>
      <c r="W218" s="39"/>
      <c r="X218" s="39"/>
      <c r="Y218" s="39"/>
      <c r="Z218" s="39"/>
      <c r="AA218" s="39"/>
      <c r="AB218" s="39"/>
      <c r="AC218" s="39"/>
      <c r="AD218" s="39"/>
      <c r="AE218" s="39"/>
      <c r="AR218" s="226" t="s">
        <v>181</v>
      </c>
      <c r="AT218" s="226" t="s">
        <v>177</v>
      </c>
      <c r="AU218" s="226" t="s">
        <v>83</v>
      </c>
      <c r="AY218" s="18" t="s">
        <v>175</v>
      </c>
      <c r="BE218" s="227">
        <f>IF(N218="základní",J218,0)</f>
        <v>0</v>
      </c>
      <c r="BF218" s="227">
        <f>IF(N218="snížená",J218,0)</f>
        <v>0</v>
      </c>
      <c r="BG218" s="227">
        <f>IF(N218="zákl. přenesená",J218,0)</f>
        <v>0</v>
      </c>
      <c r="BH218" s="227">
        <f>IF(N218="sníž. přenesená",J218,0)</f>
        <v>0</v>
      </c>
      <c r="BI218" s="227">
        <f>IF(N218="nulová",J218,0)</f>
        <v>0</v>
      </c>
      <c r="BJ218" s="18" t="s">
        <v>81</v>
      </c>
      <c r="BK218" s="227">
        <f>ROUND(I218*H218,2)</f>
        <v>0</v>
      </c>
      <c r="BL218" s="18" t="s">
        <v>181</v>
      </c>
      <c r="BM218" s="226" t="s">
        <v>1450</v>
      </c>
    </row>
    <row r="219" spans="1:47" s="2" customFormat="1" ht="12">
      <c r="A219" s="39"/>
      <c r="B219" s="40"/>
      <c r="C219" s="41"/>
      <c r="D219" s="228" t="s">
        <v>183</v>
      </c>
      <c r="E219" s="41"/>
      <c r="F219" s="229" t="s">
        <v>1451</v>
      </c>
      <c r="G219" s="41"/>
      <c r="H219" s="41"/>
      <c r="I219" s="230"/>
      <c r="J219" s="41"/>
      <c r="K219" s="41"/>
      <c r="L219" s="45"/>
      <c r="M219" s="231"/>
      <c r="N219" s="232"/>
      <c r="O219" s="85"/>
      <c r="P219" s="85"/>
      <c r="Q219" s="85"/>
      <c r="R219" s="85"/>
      <c r="S219" s="85"/>
      <c r="T219" s="86"/>
      <c r="U219" s="39"/>
      <c r="V219" s="39"/>
      <c r="W219" s="39"/>
      <c r="X219" s="39"/>
      <c r="Y219" s="39"/>
      <c r="Z219" s="39"/>
      <c r="AA219" s="39"/>
      <c r="AB219" s="39"/>
      <c r="AC219" s="39"/>
      <c r="AD219" s="39"/>
      <c r="AE219" s="39"/>
      <c r="AT219" s="18" t="s">
        <v>183</v>
      </c>
      <c r="AU219" s="18" t="s">
        <v>83</v>
      </c>
    </row>
    <row r="220" spans="1:51" s="13" customFormat="1" ht="12">
      <c r="A220" s="13"/>
      <c r="B220" s="233"/>
      <c r="C220" s="234"/>
      <c r="D220" s="235" t="s">
        <v>189</v>
      </c>
      <c r="E220" s="236" t="s">
        <v>19</v>
      </c>
      <c r="F220" s="237" t="s">
        <v>1452</v>
      </c>
      <c r="G220" s="234"/>
      <c r="H220" s="238">
        <v>84</v>
      </c>
      <c r="I220" s="239"/>
      <c r="J220" s="234"/>
      <c r="K220" s="234"/>
      <c r="L220" s="240"/>
      <c r="M220" s="241"/>
      <c r="N220" s="242"/>
      <c r="O220" s="242"/>
      <c r="P220" s="242"/>
      <c r="Q220" s="242"/>
      <c r="R220" s="242"/>
      <c r="S220" s="242"/>
      <c r="T220" s="243"/>
      <c r="U220" s="13"/>
      <c r="V220" s="13"/>
      <c r="W220" s="13"/>
      <c r="X220" s="13"/>
      <c r="Y220" s="13"/>
      <c r="Z220" s="13"/>
      <c r="AA220" s="13"/>
      <c r="AB220" s="13"/>
      <c r="AC220" s="13"/>
      <c r="AD220" s="13"/>
      <c r="AE220" s="13"/>
      <c r="AT220" s="244" t="s">
        <v>189</v>
      </c>
      <c r="AU220" s="244" t="s">
        <v>83</v>
      </c>
      <c r="AV220" s="13" t="s">
        <v>83</v>
      </c>
      <c r="AW220" s="13" t="s">
        <v>35</v>
      </c>
      <c r="AX220" s="13" t="s">
        <v>81</v>
      </c>
      <c r="AY220" s="244" t="s">
        <v>175</v>
      </c>
    </row>
    <row r="221" spans="1:65" s="2" customFormat="1" ht="44.25" customHeight="1">
      <c r="A221" s="39"/>
      <c r="B221" s="40"/>
      <c r="C221" s="214" t="s">
        <v>483</v>
      </c>
      <c r="D221" s="214" t="s">
        <v>177</v>
      </c>
      <c r="E221" s="215" t="s">
        <v>1453</v>
      </c>
      <c r="F221" s="216" t="s">
        <v>1454</v>
      </c>
      <c r="G221" s="217" t="s">
        <v>358</v>
      </c>
      <c r="H221" s="218">
        <v>3</v>
      </c>
      <c r="I221" s="219"/>
      <c r="J221" s="220">
        <f>ROUND(I221*H221,2)</f>
        <v>0</v>
      </c>
      <c r="K221" s="221"/>
      <c r="L221" s="45"/>
      <c r="M221" s="222" t="s">
        <v>19</v>
      </c>
      <c r="N221" s="223" t="s">
        <v>44</v>
      </c>
      <c r="O221" s="85"/>
      <c r="P221" s="224">
        <f>O221*H221</f>
        <v>0</v>
      </c>
      <c r="Q221" s="224">
        <v>0.0765</v>
      </c>
      <c r="R221" s="224">
        <f>Q221*H221</f>
        <v>0.22949999999999998</v>
      </c>
      <c r="S221" s="224">
        <v>0</v>
      </c>
      <c r="T221" s="225">
        <f>S221*H221</f>
        <v>0</v>
      </c>
      <c r="U221" s="39"/>
      <c r="V221" s="39"/>
      <c r="W221" s="39"/>
      <c r="X221" s="39"/>
      <c r="Y221" s="39"/>
      <c r="Z221" s="39"/>
      <c r="AA221" s="39"/>
      <c r="AB221" s="39"/>
      <c r="AC221" s="39"/>
      <c r="AD221" s="39"/>
      <c r="AE221" s="39"/>
      <c r="AR221" s="226" t="s">
        <v>181</v>
      </c>
      <c r="AT221" s="226" t="s">
        <v>177</v>
      </c>
      <c r="AU221" s="226" t="s">
        <v>83</v>
      </c>
      <c r="AY221" s="18" t="s">
        <v>175</v>
      </c>
      <c r="BE221" s="227">
        <f>IF(N221="základní",J221,0)</f>
        <v>0</v>
      </c>
      <c r="BF221" s="227">
        <f>IF(N221="snížená",J221,0)</f>
        <v>0</v>
      </c>
      <c r="BG221" s="227">
        <f>IF(N221="zákl. přenesená",J221,0)</f>
        <v>0</v>
      </c>
      <c r="BH221" s="227">
        <f>IF(N221="sníž. přenesená",J221,0)</f>
        <v>0</v>
      </c>
      <c r="BI221" s="227">
        <f>IF(N221="nulová",J221,0)</f>
        <v>0</v>
      </c>
      <c r="BJ221" s="18" t="s">
        <v>81</v>
      </c>
      <c r="BK221" s="227">
        <f>ROUND(I221*H221,2)</f>
        <v>0</v>
      </c>
      <c r="BL221" s="18" t="s">
        <v>181</v>
      </c>
      <c r="BM221" s="226" t="s">
        <v>1455</v>
      </c>
    </row>
    <row r="222" spans="1:47" s="2" customFormat="1" ht="12">
      <c r="A222" s="39"/>
      <c r="B222" s="40"/>
      <c r="C222" s="41"/>
      <c r="D222" s="228" t="s">
        <v>183</v>
      </c>
      <c r="E222" s="41"/>
      <c r="F222" s="229" t="s">
        <v>1456</v>
      </c>
      <c r="G222" s="41"/>
      <c r="H222" s="41"/>
      <c r="I222" s="230"/>
      <c r="J222" s="41"/>
      <c r="K222" s="41"/>
      <c r="L222" s="45"/>
      <c r="M222" s="231"/>
      <c r="N222" s="232"/>
      <c r="O222" s="85"/>
      <c r="P222" s="85"/>
      <c r="Q222" s="85"/>
      <c r="R222" s="85"/>
      <c r="S222" s="85"/>
      <c r="T222" s="86"/>
      <c r="U222" s="39"/>
      <c r="V222" s="39"/>
      <c r="W222" s="39"/>
      <c r="X222" s="39"/>
      <c r="Y222" s="39"/>
      <c r="Z222" s="39"/>
      <c r="AA222" s="39"/>
      <c r="AB222" s="39"/>
      <c r="AC222" s="39"/>
      <c r="AD222" s="39"/>
      <c r="AE222" s="39"/>
      <c r="AT222" s="18" t="s">
        <v>183</v>
      </c>
      <c r="AU222" s="18" t="s">
        <v>83</v>
      </c>
    </row>
    <row r="223" spans="1:47" s="2" customFormat="1" ht="12">
      <c r="A223" s="39"/>
      <c r="B223" s="40"/>
      <c r="C223" s="41"/>
      <c r="D223" s="235" t="s">
        <v>203</v>
      </c>
      <c r="E223" s="41"/>
      <c r="F223" s="256" t="s">
        <v>1457</v>
      </c>
      <c r="G223" s="41"/>
      <c r="H223" s="41"/>
      <c r="I223" s="230"/>
      <c r="J223" s="41"/>
      <c r="K223" s="41"/>
      <c r="L223" s="45"/>
      <c r="M223" s="231"/>
      <c r="N223" s="232"/>
      <c r="O223" s="85"/>
      <c r="P223" s="85"/>
      <c r="Q223" s="85"/>
      <c r="R223" s="85"/>
      <c r="S223" s="85"/>
      <c r="T223" s="86"/>
      <c r="U223" s="39"/>
      <c r="V223" s="39"/>
      <c r="W223" s="39"/>
      <c r="X223" s="39"/>
      <c r="Y223" s="39"/>
      <c r="Z223" s="39"/>
      <c r="AA223" s="39"/>
      <c r="AB223" s="39"/>
      <c r="AC223" s="39"/>
      <c r="AD223" s="39"/>
      <c r="AE223" s="39"/>
      <c r="AT223" s="18" t="s">
        <v>203</v>
      </c>
      <c r="AU223" s="18" t="s">
        <v>83</v>
      </c>
    </row>
    <row r="224" spans="1:65" s="2" customFormat="1" ht="24.15" customHeight="1">
      <c r="A224" s="39"/>
      <c r="B224" s="40"/>
      <c r="C224" s="214" t="s">
        <v>489</v>
      </c>
      <c r="D224" s="214" t="s">
        <v>177</v>
      </c>
      <c r="E224" s="215" t="s">
        <v>1458</v>
      </c>
      <c r="F224" s="216" t="s">
        <v>1459</v>
      </c>
      <c r="G224" s="217" t="s">
        <v>358</v>
      </c>
      <c r="H224" s="218">
        <v>6</v>
      </c>
      <c r="I224" s="219"/>
      <c r="J224" s="220">
        <f>ROUND(I224*H224,2)</f>
        <v>0</v>
      </c>
      <c r="K224" s="221"/>
      <c r="L224" s="45"/>
      <c r="M224" s="222" t="s">
        <v>19</v>
      </c>
      <c r="N224" s="223" t="s">
        <v>44</v>
      </c>
      <c r="O224" s="85"/>
      <c r="P224" s="224">
        <f>O224*H224</f>
        <v>0</v>
      </c>
      <c r="Q224" s="224">
        <v>0.21734</v>
      </c>
      <c r="R224" s="224">
        <f>Q224*H224</f>
        <v>1.30404</v>
      </c>
      <c r="S224" s="224">
        <v>0</v>
      </c>
      <c r="T224" s="225">
        <f>S224*H224</f>
        <v>0</v>
      </c>
      <c r="U224" s="39"/>
      <c r="V224" s="39"/>
      <c r="W224" s="39"/>
      <c r="X224" s="39"/>
      <c r="Y224" s="39"/>
      <c r="Z224" s="39"/>
      <c r="AA224" s="39"/>
      <c r="AB224" s="39"/>
      <c r="AC224" s="39"/>
      <c r="AD224" s="39"/>
      <c r="AE224" s="39"/>
      <c r="AR224" s="226" t="s">
        <v>181</v>
      </c>
      <c r="AT224" s="226" t="s">
        <v>177</v>
      </c>
      <c r="AU224" s="226" t="s">
        <v>83</v>
      </c>
      <c r="AY224" s="18" t="s">
        <v>175</v>
      </c>
      <c r="BE224" s="227">
        <f>IF(N224="základní",J224,0)</f>
        <v>0</v>
      </c>
      <c r="BF224" s="227">
        <f>IF(N224="snížená",J224,0)</f>
        <v>0</v>
      </c>
      <c r="BG224" s="227">
        <f>IF(N224="zákl. přenesená",J224,0)</f>
        <v>0</v>
      </c>
      <c r="BH224" s="227">
        <f>IF(N224="sníž. přenesená",J224,0)</f>
        <v>0</v>
      </c>
      <c r="BI224" s="227">
        <f>IF(N224="nulová",J224,0)</f>
        <v>0</v>
      </c>
      <c r="BJ224" s="18" t="s">
        <v>81</v>
      </c>
      <c r="BK224" s="227">
        <f>ROUND(I224*H224,2)</f>
        <v>0</v>
      </c>
      <c r="BL224" s="18" t="s">
        <v>181</v>
      </c>
      <c r="BM224" s="226" t="s">
        <v>1460</v>
      </c>
    </row>
    <row r="225" spans="1:47" s="2" customFormat="1" ht="12">
      <c r="A225" s="39"/>
      <c r="B225" s="40"/>
      <c r="C225" s="41"/>
      <c r="D225" s="228" t="s">
        <v>183</v>
      </c>
      <c r="E225" s="41"/>
      <c r="F225" s="229" t="s">
        <v>1461</v>
      </c>
      <c r="G225" s="41"/>
      <c r="H225" s="41"/>
      <c r="I225" s="230"/>
      <c r="J225" s="41"/>
      <c r="K225" s="41"/>
      <c r="L225" s="45"/>
      <c r="M225" s="231"/>
      <c r="N225" s="232"/>
      <c r="O225" s="85"/>
      <c r="P225" s="85"/>
      <c r="Q225" s="85"/>
      <c r="R225" s="85"/>
      <c r="S225" s="85"/>
      <c r="T225" s="86"/>
      <c r="U225" s="39"/>
      <c r="V225" s="39"/>
      <c r="W225" s="39"/>
      <c r="X225" s="39"/>
      <c r="Y225" s="39"/>
      <c r="Z225" s="39"/>
      <c r="AA225" s="39"/>
      <c r="AB225" s="39"/>
      <c r="AC225" s="39"/>
      <c r="AD225" s="39"/>
      <c r="AE225" s="39"/>
      <c r="AT225" s="18" t="s">
        <v>183</v>
      </c>
      <c r="AU225" s="18" t="s">
        <v>83</v>
      </c>
    </row>
    <row r="226" spans="1:65" s="2" customFormat="1" ht="33" customHeight="1">
      <c r="A226" s="39"/>
      <c r="B226" s="40"/>
      <c r="C226" s="267" t="s">
        <v>494</v>
      </c>
      <c r="D226" s="267" t="s">
        <v>307</v>
      </c>
      <c r="E226" s="268" t="s">
        <v>1462</v>
      </c>
      <c r="F226" s="269" t="s">
        <v>1463</v>
      </c>
      <c r="G226" s="270" t="s">
        <v>358</v>
      </c>
      <c r="H226" s="271">
        <v>3</v>
      </c>
      <c r="I226" s="272"/>
      <c r="J226" s="273">
        <f>ROUND(I226*H226,2)</f>
        <v>0</v>
      </c>
      <c r="K226" s="274"/>
      <c r="L226" s="275"/>
      <c r="M226" s="276" t="s">
        <v>19</v>
      </c>
      <c r="N226" s="277" t="s">
        <v>44</v>
      </c>
      <c r="O226" s="85"/>
      <c r="P226" s="224">
        <f>O226*H226</f>
        <v>0</v>
      </c>
      <c r="Q226" s="224">
        <v>0.162</v>
      </c>
      <c r="R226" s="224">
        <f>Q226*H226</f>
        <v>0.486</v>
      </c>
      <c r="S226" s="224">
        <v>0</v>
      </c>
      <c r="T226" s="225">
        <f>S226*H226</f>
        <v>0</v>
      </c>
      <c r="U226" s="39"/>
      <c r="V226" s="39"/>
      <c r="W226" s="39"/>
      <c r="X226" s="39"/>
      <c r="Y226" s="39"/>
      <c r="Z226" s="39"/>
      <c r="AA226" s="39"/>
      <c r="AB226" s="39"/>
      <c r="AC226" s="39"/>
      <c r="AD226" s="39"/>
      <c r="AE226" s="39"/>
      <c r="AR226" s="226" t="s">
        <v>239</v>
      </c>
      <c r="AT226" s="226" t="s">
        <v>307</v>
      </c>
      <c r="AU226" s="226" t="s">
        <v>83</v>
      </c>
      <c r="AY226" s="18" t="s">
        <v>175</v>
      </c>
      <c r="BE226" s="227">
        <f>IF(N226="základní",J226,0)</f>
        <v>0</v>
      </c>
      <c r="BF226" s="227">
        <f>IF(N226="snížená",J226,0)</f>
        <v>0</v>
      </c>
      <c r="BG226" s="227">
        <f>IF(N226="zákl. přenesená",J226,0)</f>
        <v>0</v>
      </c>
      <c r="BH226" s="227">
        <f>IF(N226="sníž. přenesená",J226,0)</f>
        <v>0</v>
      </c>
      <c r="BI226" s="227">
        <f>IF(N226="nulová",J226,0)</f>
        <v>0</v>
      </c>
      <c r="BJ226" s="18" t="s">
        <v>81</v>
      </c>
      <c r="BK226" s="227">
        <f>ROUND(I226*H226,2)</f>
        <v>0</v>
      </c>
      <c r="BL226" s="18" t="s">
        <v>181</v>
      </c>
      <c r="BM226" s="226" t="s">
        <v>1464</v>
      </c>
    </row>
    <row r="227" spans="1:65" s="2" customFormat="1" ht="16.5" customHeight="1">
      <c r="A227" s="39"/>
      <c r="B227" s="40"/>
      <c r="C227" s="267" t="s">
        <v>499</v>
      </c>
      <c r="D227" s="267" t="s">
        <v>307</v>
      </c>
      <c r="E227" s="268" t="s">
        <v>1465</v>
      </c>
      <c r="F227" s="269" t="s">
        <v>1466</v>
      </c>
      <c r="G227" s="270" t="s">
        <v>358</v>
      </c>
      <c r="H227" s="271">
        <v>3</v>
      </c>
      <c r="I227" s="272"/>
      <c r="J227" s="273">
        <f>ROUND(I227*H227,2)</f>
        <v>0</v>
      </c>
      <c r="K227" s="274"/>
      <c r="L227" s="275"/>
      <c r="M227" s="276" t="s">
        <v>19</v>
      </c>
      <c r="N227" s="277" t="s">
        <v>44</v>
      </c>
      <c r="O227" s="85"/>
      <c r="P227" s="224">
        <f>O227*H227</f>
        <v>0</v>
      </c>
      <c r="Q227" s="224">
        <v>0.081</v>
      </c>
      <c r="R227" s="224">
        <f>Q227*H227</f>
        <v>0.243</v>
      </c>
      <c r="S227" s="224">
        <v>0</v>
      </c>
      <c r="T227" s="225">
        <f>S227*H227</f>
        <v>0</v>
      </c>
      <c r="U227" s="39"/>
      <c r="V227" s="39"/>
      <c r="W227" s="39"/>
      <c r="X227" s="39"/>
      <c r="Y227" s="39"/>
      <c r="Z227" s="39"/>
      <c r="AA227" s="39"/>
      <c r="AB227" s="39"/>
      <c r="AC227" s="39"/>
      <c r="AD227" s="39"/>
      <c r="AE227" s="39"/>
      <c r="AR227" s="226" t="s">
        <v>239</v>
      </c>
      <c r="AT227" s="226" t="s">
        <v>307</v>
      </c>
      <c r="AU227" s="226" t="s">
        <v>83</v>
      </c>
      <c r="AY227" s="18" t="s">
        <v>175</v>
      </c>
      <c r="BE227" s="227">
        <f>IF(N227="základní",J227,0)</f>
        <v>0</v>
      </c>
      <c r="BF227" s="227">
        <f>IF(N227="snížená",J227,0)</f>
        <v>0</v>
      </c>
      <c r="BG227" s="227">
        <f>IF(N227="zákl. přenesená",J227,0)</f>
        <v>0</v>
      </c>
      <c r="BH227" s="227">
        <f>IF(N227="sníž. přenesená",J227,0)</f>
        <v>0</v>
      </c>
      <c r="BI227" s="227">
        <f>IF(N227="nulová",J227,0)</f>
        <v>0</v>
      </c>
      <c r="BJ227" s="18" t="s">
        <v>81</v>
      </c>
      <c r="BK227" s="227">
        <f>ROUND(I227*H227,2)</f>
        <v>0</v>
      </c>
      <c r="BL227" s="18" t="s">
        <v>181</v>
      </c>
      <c r="BM227" s="226" t="s">
        <v>1467</v>
      </c>
    </row>
    <row r="228" spans="1:63" s="12" customFormat="1" ht="22.8" customHeight="1">
      <c r="A228" s="12"/>
      <c r="B228" s="198"/>
      <c r="C228" s="199"/>
      <c r="D228" s="200" t="s">
        <v>72</v>
      </c>
      <c r="E228" s="212" t="s">
        <v>715</v>
      </c>
      <c r="F228" s="212" t="s">
        <v>716</v>
      </c>
      <c r="G228" s="199"/>
      <c r="H228" s="199"/>
      <c r="I228" s="202"/>
      <c r="J228" s="213">
        <f>BK228</f>
        <v>0</v>
      </c>
      <c r="K228" s="199"/>
      <c r="L228" s="204"/>
      <c r="M228" s="205"/>
      <c r="N228" s="206"/>
      <c r="O228" s="206"/>
      <c r="P228" s="207">
        <f>SUM(P229:P232)</f>
        <v>0</v>
      </c>
      <c r="Q228" s="206"/>
      <c r="R228" s="207">
        <f>SUM(R229:R232)</f>
        <v>0</v>
      </c>
      <c r="S228" s="206"/>
      <c r="T228" s="208">
        <f>SUM(T229:T232)</f>
        <v>0</v>
      </c>
      <c r="U228" s="12"/>
      <c r="V228" s="12"/>
      <c r="W228" s="12"/>
      <c r="X228" s="12"/>
      <c r="Y228" s="12"/>
      <c r="Z228" s="12"/>
      <c r="AA228" s="12"/>
      <c r="AB228" s="12"/>
      <c r="AC228" s="12"/>
      <c r="AD228" s="12"/>
      <c r="AE228" s="12"/>
      <c r="AR228" s="209" t="s">
        <v>81</v>
      </c>
      <c r="AT228" s="210" t="s">
        <v>72</v>
      </c>
      <c r="AU228" s="210" t="s">
        <v>81</v>
      </c>
      <c r="AY228" s="209" t="s">
        <v>175</v>
      </c>
      <c r="BK228" s="211">
        <f>SUM(BK229:BK232)</f>
        <v>0</v>
      </c>
    </row>
    <row r="229" spans="1:65" s="2" customFormat="1" ht="49.05" customHeight="1">
      <c r="A229" s="39"/>
      <c r="B229" s="40"/>
      <c r="C229" s="214" t="s">
        <v>505</v>
      </c>
      <c r="D229" s="214" t="s">
        <v>177</v>
      </c>
      <c r="E229" s="215" t="s">
        <v>911</v>
      </c>
      <c r="F229" s="216" t="s">
        <v>912</v>
      </c>
      <c r="G229" s="217" t="s">
        <v>281</v>
      </c>
      <c r="H229" s="218">
        <v>24.588</v>
      </c>
      <c r="I229" s="219"/>
      <c r="J229" s="220">
        <f>ROUND(I229*H229,2)</f>
        <v>0</v>
      </c>
      <c r="K229" s="221"/>
      <c r="L229" s="45"/>
      <c r="M229" s="222" t="s">
        <v>19</v>
      </c>
      <c r="N229" s="223" t="s">
        <v>44</v>
      </c>
      <c r="O229" s="85"/>
      <c r="P229" s="224">
        <f>O229*H229</f>
        <v>0</v>
      </c>
      <c r="Q229" s="224">
        <v>0</v>
      </c>
      <c r="R229" s="224">
        <f>Q229*H229</f>
        <v>0</v>
      </c>
      <c r="S229" s="224">
        <v>0</v>
      </c>
      <c r="T229" s="225">
        <f>S229*H229</f>
        <v>0</v>
      </c>
      <c r="U229" s="39"/>
      <c r="V229" s="39"/>
      <c r="W229" s="39"/>
      <c r="X229" s="39"/>
      <c r="Y229" s="39"/>
      <c r="Z229" s="39"/>
      <c r="AA229" s="39"/>
      <c r="AB229" s="39"/>
      <c r="AC229" s="39"/>
      <c r="AD229" s="39"/>
      <c r="AE229" s="39"/>
      <c r="AR229" s="226" t="s">
        <v>181</v>
      </c>
      <c r="AT229" s="226" t="s">
        <v>177</v>
      </c>
      <c r="AU229" s="226" t="s">
        <v>83</v>
      </c>
      <c r="AY229" s="18" t="s">
        <v>175</v>
      </c>
      <c r="BE229" s="227">
        <f>IF(N229="základní",J229,0)</f>
        <v>0</v>
      </c>
      <c r="BF229" s="227">
        <f>IF(N229="snížená",J229,0)</f>
        <v>0</v>
      </c>
      <c r="BG229" s="227">
        <f>IF(N229="zákl. přenesená",J229,0)</f>
        <v>0</v>
      </c>
      <c r="BH229" s="227">
        <f>IF(N229="sníž. přenesená",J229,0)</f>
        <v>0</v>
      </c>
      <c r="BI229" s="227">
        <f>IF(N229="nulová",J229,0)</f>
        <v>0</v>
      </c>
      <c r="BJ229" s="18" t="s">
        <v>81</v>
      </c>
      <c r="BK229" s="227">
        <f>ROUND(I229*H229,2)</f>
        <v>0</v>
      </c>
      <c r="BL229" s="18" t="s">
        <v>181</v>
      </c>
      <c r="BM229" s="226" t="s">
        <v>1468</v>
      </c>
    </row>
    <row r="230" spans="1:47" s="2" customFormat="1" ht="12">
      <c r="A230" s="39"/>
      <c r="B230" s="40"/>
      <c r="C230" s="41"/>
      <c r="D230" s="228" t="s">
        <v>183</v>
      </c>
      <c r="E230" s="41"/>
      <c r="F230" s="229" t="s">
        <v>914</v>
      </c>
      <c r="G230" s="41"/>
      <c r="H230" s="41"/>
      <c r="I230" s="230"/>
      <c r="J230" s="41"/>
      <c r="K230" s="41"/>
      <c r="L230" s="45"/>
      <c r="M230" s="231"/>
      <c r="N230" s="232"/>
      <c r="O230" s="85"/>
      <c r="P230" s="85"/>
      <c r="Q230" s="85"/>
      <c r="R230" s="85"/>
      <c r="S230" s="85"/>
      <c r="T230" s="86"/>
      <c r="U230" s="39"/>
      <c r="V230" s="39"/>
      <c r="W230" s="39"/>
      <c r="X230" s="39"/>
      <c r="Y230" s="39"/>
      <c r="Z230" s="39"/>
      <c r="AA230" s="39"/>
      <c r="AB230" s="39"/>
      <c r="AC230" s="39"/>
      <c r="AD230" s="39"/>
      <c r="AE230" s="39"/>
      <c r="AT230" s="18" t="s">
        <v>183</v>
      </c>
      <c r="AU230" s="18" t="s">
        <v>83</v>
      </c>
    </row>
    <row r="231" spans="1:65" s="2" customFormat="1" ht="33" customHeight="1">
      <c r="A231" s="39"/>
      <c r="B231" s="40"/>
      <c r="C231" s="214" t="s">
        <v>509</v>
      </c>
      <c r="D231" s="214" t="s">
        <v>177</v>
      </c>
      <c r="E231" s="215" t="s">
        <v>915</v>
      </c>
      <c r="F231" s="216" t="s">
        <v>916</v>
      </c>
      <c r="G231" s="217" t="s">
        <v>281</v>
      </c>
      <c r="H231" s="218">
        <v>24.588</v>
      </c>
      <c r="I231" s="219"/>
      <c r="J231" s="220">
        <f>ROUND(I231*H231,2)</f>
        <v>0</v>
      </c>
      <c r="K231" s="221"/>
      <c r="L231" s="45"/>
      <c r="M231" s="222" t="s">
        <v>19</v>
      </c>
      <c r="N231" s="223" t="s">
        <v>44</v>
      </c>
      <c r="O231" s="85"/>
      <c r="P231" s="224">
        <f>O231*H231</f>
        <v>0</v>
      </c>
      <c r="Q231" s="224">
        <v>0</v>
      </c>
      <c r="R231" s="224">
        <f>Q231*H231</f>
        <v>0</v>
      </c>
      <c r="S231" s="224">
        <v>0</v>
      </c>
      <c r="T231" s="225">
        <f>S231*H231</f>
        <v>0</v>
      </c>
      <c r="U231" s="39"/>
      <c r="V231" s="39"/>
      <c r="W231" s="39"/>
      <c r="X231" s="39"/>
      <c r="Y231" s="39"/>
      <c r="Z231" s="39"/>
      <c r="AA231" s="39"/>
      <c r="AB231" s="39"/>
      <c r="AC231" s="39"/>
      <c r="AD231" s="39"/>
      <c r="AE231" s="39"/>
      <c r="AR231" s="226" t="s">
        <v>181</v>
      </c>
      <c r="AT231" s="226" t="s">
        <v>177</v>
      </c>
      <c r="AU231" s="226" t="s">
        <v>83</v>
      </c>
      <c r="AY231" s="18" t="s">
        <v>175</v>
      </c>
      <c r="BE231" s="227">
        <f>IF(N231="základní",J231,0)</f>
        <v>0</v>
      </c>
      <c r="BF231" s="227">
        <f>IF(N231="snížená",J231,0)</f>
        <v>0</v>
      </c>
      <c r="BG231" s="227">
        <f>IF(N231="zákl. přenesená",J231,0)</f>
        <v>0</v>
      </c>
      <c r="BH231" s="227">
        <f>IF(N231="sníž. přenesená",J231,0)</f>
        <v>0</v>
      </c>
      <c r="BI231" s="227">
        <f>IF(N231="nulová",J231,0)</f>
        <v>0</v>
      </c>
      <c r="BJ231" s="18" t="s">
        <v>81</v>
      </c>
      <c r="BK231" s="227">
        <f>ROUND(I231*H231,2)</f>
        <v>0</v>
      </c>
      <c r="BL231" s="18" t="s">
        <v>181</v>
      </c>
      <c r="BM231" s="226" t="s">
        <v>1469</v>
      </c>
    </row>
    <row r="232" spans="1:47" s="2" customFormat="1" ht="12">
      <c r="A232" s="39"/>
      <c r="B232" s="40"/>
      <c r="C232" s="41"/>
      <c r="D232" s="228" t="s">
        <v>183</v>
      </c>
      <c r="E232" s="41"/>
      <c r="F232" s="229" t="s">
        <v>918</v>
      </c>
      <c r="G232" s="41"/>
      <c r="H232" s="41"/>
      <c r="I232" s="230"/>
      <c r="J232" s="41"/>
      <c r="K232" s="41"/>
      <c r="L232" s="45"/>
      <c r="M232" s="231"/>
      <c r="N232" s="232"/>
      <c r="O232" s="85"/>
      <c r="P232" s="85"/>
      <c r="Q232" s="85"/>
      <c r="R232" s="85"/>
      <c r="S232" s="85"/>
      <c r="T232" s="86"/>
      <c r="U232" s="39"/>
      <c r="V232" s="39"/>
      <c r="W232" s="39"/>
      <c r="X232" s="39"/>
      <c r="Y232" s="39"/>
      <c r="Z232" s="39"/>
      <c r="AA232" s="39"/>
      <c r="AB232" s="39"/>
      <c r="AC232" s="39"/>
      <c r="AD232" s="39"/>
      <c r="AE232" s="39"/>
      <c r="AT232" s="18" t="s">
        <v>183</v>
      </c>
      <c r="AU232" s="18" t="s">
        <v>83</v>
      </c>
    </row>
    <row r="233" spans="1:63" s="12" customFormat="1" ht="25.9" customHeight="1">
      <c r="A233" s="12"/>
      <c r="B233" s="198"/>
      <c r="C233" s="199"/>
      <c r="D233" s="200" t="s">
        <v>72</v>
      </c>
      <c r="E233" s="201" t="s">
        <v>733</v>
      </c>
      <c r="F233" s="201" t="s">
        <v>734</v>
      </c>
      <c r="G233" s="199"/>
      <c r="H233" s="199"/>
      <c r="I233" s="202"/>
      <c r="J233" s="203">
        <f>BK233</f>
        <v>0</v>
      </c>
      <c r="K233" s="199"/>
      <c r="L233" s="204"/>
      <c r="M233" s="205"/>
      <c r="N233" s="206"/>
      <c r="O233" s="206"/>
      <c r="P233" s="207">
        <f>P234</f>
        <v>0</v>
      </c>
      <c r="Q233" s="206"/>
      <c r="R233" s="207">
        <f>R234</f>
        <v>0.18564</v>
      </c>
      <c r="S233" s="206"/>
      <c r="T233" s="208">
        <f>T234</f>
        <v>0</v>
      </c>
      <c r="U233" s="12"/>
      <c r="V233" s="12"/>
      <c r="W233" s="12"/>
      <c r="X233" s="12"/>
      <c r="Y233" s="12"/>
      <c r="Z233" s="12"/>
      <c r="AA233" s="12"/>
      <c r="AB233" s="12"/>
      <c r="AC233" s="12"/>
      <c r="AD233" s="12"/>
      <c r="AE233" s="12"/>
      <c r="AR233" s="209" t="s">
        <v>83</v>
      </c>
      <c r="AT233" s="210" t="s">
        <v>72</v>
      </c>
      <c r="AU233" s="210" t="s">
        <v>73</v>
      </c>
      <c r="AY233" s="209" t="s">
        <v>175</v>
      </c>
      <c r="BK233" s="211">
        <f>BK234</f>
        <v>0</v>
      </c>
    </row>
    <row r="234" spans="1:63" s="12" customFormat="1" ht="22.8" customHeight="1">
      <c r="A234" s="12"/>
      <c r="B234" s="198"/>
      <c r="C234" s="199"/>
      <c r="D234" s="200" t="s">
        <v>72</v>
      </c>
      <c r="E234" s="212" t="s">
        <v>1470</v>
      </c>
      <c r="F234" s="212" t="s">
        <v>1471</v>
      </c>
      <c r="G234" s="199"/>
      <c r="H234" s="199"/>
      <c r="I234" s="202"/>
      <c r="J234" s="213">
        <f>BK234</f>
        <v>0</v>
      </c>
      <c r="K234" s="199"/>
      <c r="L234" s="204"/>
      <c r="M234" s="205"/>
      <c r="N234" s="206"/>
      <c r="O234" s="206"/>
      <c r="P234" s="207">
        <f>SUM(P235:P238)</f>
        <v>0</v>
      </c>
      <c r="Q234" s="206"/>
      <c r="R234" s="207">
        <f>SUM(R235:R238)</f>
        <v>0.18564</v>
      </c>
      <c r="S234" s="206"/>
      <c r="T234" s="208">
        <f>SUM(T235:T238)</f>
        <v>0</v>
      </c>
      <c r="U234" s="12"/>
      <c r="V234" s="12"/>
      <c r="W234" s="12"/>
      <c r="X234" s="12"/>
      <c r="Y234" s="12"/>
      <c r="Z234" s="12"/>
      <c r="AA234" s="12"/>
      <c r="AB234" s="12"/>
      <c r="AC234" s="12"/>
      <c r="AD234" s="12"/>
      <c r="AE234" s="12"/>
      <c r="AR234" s="209" t="s">
        <v>83</v>
      </c>
      <c r="AT234" s="210" t="s">
        <v>72</v>
      </c>
      <c r="AU234" s="210" t="s">
        <v>81</v>
      </c>
      <c r="AY234" s="209" t="s">
        <v>175</v>
      </c>
      <c r="BK234" s="211">
        <f>SUM(BK235:BK238)</f>
        <v>0</v>
      </c>
    </row>
    <row r="235" spans="1:65" s="2" customFormat="1" ht="16.5" customHeight="1">
      <c r="A235" s="39"/>
      <c r="B235" s="40"/>
      <c r="C235" s="214" t="s">
        <v>517</v>
      </c>
      <c r="D235" s="214" t="s">
        <v>177</v>
      </c>
      <c r="E235" s="215" t="s">
        <v>1472</v>
      </c>
      <c r="F235" s="216" t="s">
        <v>1473</v>
      </c>
      <c r="G235" s="217" t="s">
        <v>358</v>
      </c>
      <c r="H235" s="218">
        <v>7</v>
      </c>
      <c r="I235" s="219"/>
      <c r="J235" s="220">
        <f>ROUND(I235*H235,2)</f>
        <v>0</v>
      </c>
      <c r="K235" s="221"/>
      <c r="L235" s="45"/>
      <c r="M235" s="222" t="s">
        <v>19</v>
      </c>
      <c r="N235" s="223" t="s">
        <v>44</v>
      </c>
      <c r="O235" s="85"/>
      <c r="P235" s="224">
        <f>O235*H235</f>
        <v>0</v>
      </c>
      <c r="Q235" s="224">
        <v>0.02652</v>
      </c>
      <c r="R235" s="224">
        <f>Q235*H235</f>
        <v>0.18564</v>
      </c>
      <c r="S235" s="224">
        <v>0</v>
      </c>
      <c r="T235" s="225">
        <f>S235*H235</f>
        <v>0</v>
      </c>
      <c r="U235" s="39"/>
      <c r="V235" s="39"/>
      <c r="W235" s="39"/>
      <c r="X235" s="39"/>
      <c r="Y235" s="39"/>
      <c r="Z235" s="39"/>
      <c r="AA235" s="39"/>
      <c r="AB235" s="39"/>
      <c r="AC235" s="39"/>
      <c r="AD235" s="39"/>
      <c r="AE235" s="39"/>
      <c r="AR235" s="226" t="s">
        <v>296</v>
      </c>
      <c r="AT235" s="226" t="s">
        <v>177</v>
      </c>
      <c r="AU235" s="226" t="s">
        <v>83</v>
      </c>
      <c r="AY235" s="18" t="s">
        <v>175</v>
      </c>
      <c r="BE235" s="227">
        <f>IF(N235="základní",J235,0)</f>
        <v>0</v>
      </c>
      <c r="BF235" s="227">
        <f>IF(N235="snížená",J235,0)</f>
        <v>0</v>
      </c>
      <c r="BG235" s="227">
        <f>IF(N235="zákl. přenesená",J235,0)</f>
        <v>0</v>
      </c>
      <c r="BH235" s="227">
        <f>IF(N235="sníž. přenesená",J235,0)</f>
        <v>0</v>
      </c>
      <c r="BI235" s="227">
        <f>IF(N235="nulová",J235,0)</f>
        <v>0</v>
      </c>
      <c r="BJ235" s="18" t="s">
        <v>81</v>
      </c>
      <c r="BK235" s="227">
        <f>ROUND(I235*H235,2)</f>
        <v>0</v>
      </c>
      <c r="BL235" s="18" t="s">
        <v>296</v>
      </c>
      <c r="BM235" s="226" t="s">
        <v>1474</v>
      </c>
    </row>
    <row r="236" spans="1:47" s="2" customFormat="1" ht="12">
      <c r="A236" s="39"/>
      <c r="B236" s="40"/>
      <c r="C236" s="41"/>
      <c r="D236" s="228" t="s">
        <v>183</v>
      </c>
      <c r="E236" s="41"/>
      <c r="F236" s="229" t="s">
        <v>1475</v>
      </c>
      <c r="G236" s="41"/>
      <c r="H236" s="41"/>
      <c r="I236" s="230"/>
      <c r="J236" s="41"/>
      <c r="K236" s="41"/>
      <c r="L236" s="45"/>
      <c r="M236" s="231"/>
      <c r="N236" s="232"/>
      <c r="O236" s="85"/>
      <c r="P236" s="85"/>
      <c r="Q236" s="85"/>
      <c r="R236" s="85"/>
      <c r="S236" s="85"/>
      <c r="T236" s="86"/>
      <c r="U236" s="39"/>
      <c r="V236" s="39"/>
      <c r="W236" s="39"/>
      <c r="X236" s="39"/>
      <c r="Y236" s="39"/>
      <c r="Z236" s="39"/>
      <c r="AA236" s="39"/>
      <c r="AB236" s="39"/>
      <c r="AC236" s="39"/>
      <c r="AD236" s="39"/>
      <c r="AE236" s="39"/>
      <c r="AT236" s="18" t="s">
        <v>183</v>
      </c>
      <c r="AU236" s="18" t="s">
        <v>83</v>
      </c>
    </row>
    <row r="237" spans="1:65" s="2" customFormat="1" ht="44.25" customHeight="1">
      <c r="A237" s="39"/>
      <c r="B237" s="40"/>
      <c r="C237" s="214" t="s">
        <v>522</v>
      </c>
      <c r="D237" s="214" t="s">
        <v>177</v>
      </c>
      <c r="E237" s="215" t="s">
        <v>1476</v>
      </c>
      <c r="F237" s="216" t="s">
        <v>1477</v>
      </c>
      <c r="G237" s="217" t="s">
        <v>281</v>
      </c>
      <c r="H237" s="218">
        <v>0.186</v>
      </c>
      <c r="I237" s="219"/>
      <c r="J237" s="220">
        <f>ROUND(I237*H237,2)</f>
        <v>0</v>
      </c>
      <c r="K237" s="221"/>
      <c r="L237" s="45"/>
      <c r="M237" s="222" t="s">
        <v>19</v>
      </c>
      <c r="N237" s="223" t="s">
        <v>44</v>
      </c>
      <c r="O237" s="85"/>
      <c r="P237" s="224">
        <f>O237*H237</f>
        <v>0</v>
      </c>
      <c r="Q237" s="224">
        <v>0</v>
      </c>
      <c r="R237" s="224">
        <f>Q237*H237</f>
        <v>0</v>
      </c>
      <c r="S237" s="224">
        <v>0</v>
      </c>
      <c r="T237" s="225">
        <f>S237*H237</f>
        <v>0</v>
      </c>
      <c r="U237" s="39"/>
      <c r="V237" s="39"/>
      <c r="W237" s="39"/>
      <c r="X237" s="39"/>
      <c r="Y237" s="39"/>
      <c r="Z237" s="39"/>
      <c r="AA237" s="39"/>
      <c r="AB237" s="39"/>
      <c r="AC237" s="39"/>
      <c r="AD237" s="39"/>
      <c r="AE237" s="39"/>
      <c r="AR237" s="226" t="s">
        <v>296</v>
      </c>
      <c r="AT237" s="226" t="s">
        <v>177</v>
      </c>
      <c r="AU237" s="226" t="s">
        <v>83</v>
      </c>
      <c r="AY237" s="18" t="s">
        <v>175</v>
      </c>
      <c r="BE237" s="227">
        <f>IF(N237="základní",J237,0)</f>
        <v>0</v>
      </c>
      <c r="BF237" s="227">
        <f>IF(N237="snížená",J237,0)</f>
        <v>0</v>
      </c>
      <c r="BG237" s="227">
        <f>IF(N237="zákl. přenesená",J237,0)</f>
        <v>0</v>
      </c>
      <c r="BH237" s="227">
        <f>IF(N237="sníž. přenesená",J237,0)</f>
        <v>0</v>
      </c>
      <c r="BI237" s="227">
        <f>IF(N237="nulová",J237,0)</f>
        <v>0</v>
      </c>
      <c r="BJ237" s="18" t="s">
        <v>81</v>
      </c>
      <c r="BK237" s="227">
        <f>ROUND(I237*H237,2)</f>
        <v>0</v>
      </c>
      <c r="BL237" s="18" t="s">
        <v>296</v>
      </c>
      <c r="BM237" s="226" t="s">
        <v>1478</v>
      </c>
    </row>
    <row r="238" spans="1:47" s="2" customFormat="1" ht="12">
      <c r="A238" s="39"/>
      <c r="B238" s="40"/>
      <c r="C238" s="41"/>
      <c r="D238" s="228" t="s">
        <v>183</v>
      </c>
      <c r="E238" s="41"/>
      <c r="F238" s="229" t="s">
        <v>1479</v>
      </c>
      <c r="G238" s="41"/>
      <c r="H238" s="41"/>
      <c r="I238" s="230"/>
      <c r="J238" s="41"/>
      <c r="K238" s="41"/>
      <c r="L238" s="45"/>
      <c r="M238" s="281"/>
      <c r="N238" s="282"/>
      <c r="O238" s="283"/>
      <c r="P238" s="283"/>
      <c r="Q238" s="283"/>
      <c r="R238" s="283"/>
      <c r="S238" s="283"/>
      <c r="T238" s="284"/>
      <c r="U238" s="39"/>
      <c r="V238" s="39"/>
      <c r="W238" s="39"/>
      <c r="X238" s="39"/>
      <c r="Y238" s="39"/>
      <c r="Z238" s="39"/>
      <c r="AA238" s="39"/>
      <c r="AB238" s="39"/>
      <c r="AC238" s="39"/>
      <c r="AD238" s="39"/>
      <c r="AE238" s="39"/>
      <c r="AT238" s="18" t="s">
        <v>183</v>
      </c>
      <c r="AU238" s="18" t="s">
        <v>83</v>
      </c>
    </row>
    <row r="239" spans="1:31" s="2" customFormat="1" ht="6.95" customHeight="1">
      <c r="A239" s="39"/>
      <c r="B239" s="60"/>
      <c r="C239" s="61"/>
      <c r="D239" s="61"/>
      <c r="E239" s="61"/>
      <c r="F239" s="61"/>
      <c r="G239" s="61"/>
      <c r="H239" s="61"/>
      <c r="I239" s="61"/>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86:K238"/>
  <mergeCells count="9">
    <mergeCell ref="E7:H7"/>
    <mergeCell ref="E9:H9"/>
    <mergeCell ref="E18:H18"/>
    <mergeCell ref="E27:H27"/>
    <mergeCell ref="E48:H48"/>
    <mergeCell ref="E50:H50"/>
    <mergeCell ref="E77:H77"/>
    <mergeCell ref="E79:H79"/>
    <mergeCell ref="L2:V2"/>
  </mergeCells>
  <hyperlinks>
    <hyperlink ref="F91" r:id="rId1" display="https://podminky.urs.cz/item/CS_URS_2022_01/131251104"/>
    <hyperlink ref="F99" r:id="rId2" display="https://podminky.urs.cz/item/CS_URS_2022_01/132151104"/>
    <hyperlink ref="F107" r:id="rId3" display="https://podminky.urs.cz/item/CS_URS_2022_01/133251102"/>
    <hyperlink ref="F111" r:id="rId4" display="https://podminky.urs.cz/item/CS_URS_2022_01/162251102"/>
    <hyperlink ref="F117" r:id="rId5" display="https://podminky.urs.cz/item/CS_URS_2022_01/174151103"/>
    <hyperlink ref="F136" r:id="rId6" display="https://podminky.urs.cz/item/CS_URS_2022_01/175151101"/>
    <hyperlink ref="F146" r:id="rId7" display="https://podminky.urs.cz/item/CS_URS_2022_01/359901211"/>
    <hyperlink ref="F152" r:id="rId8" display="https://podminky.urs.cz/item/CS_URS_2022_01/451573111"/>
    <hyperlink ref="F159" r:id="rId9" display="https://podminky.urs.cz/item/CS_URS_2022_01/452112112"/>
    <hyperlink ref="F163" r:id="rId10" display="https://podminky.urs.cz/item/CS_URS_2022_01/452311131"/>
    <hyperlink ref="F167" r:id="rId11" display="https://podminky.urs.cz/item/CS_URS_2022_01/452351101"/>
    <hyperlink ref="F170" r:id="rId12" display="https://podminky.urs.cz/item/CS_URS_2022_01/452386121"/>
    <hyperlink ref="F175" r:id="rId13" display="https://podminky.urs.cz/item/CS_URS_2022_01/871315241"/>
    <hyperlink ref="F177" r:id="rId14" display="https://podminky.urs.cz/item/CS_URS_2022_01/871355241"/>
    <hyperlink ref="F179" r:id="rId15" display="https://podminky.urs.cz/item/CS_URS_2022_01/877315211"/>
    <hyperlink ref="F187" r:id="rId16" display="https://podminky.urs.cz/item/CS_URS_2022_01/877315221"/>
    <hyperlink ref="F190" r:id="rId17" display="https://podminky.urs.cz/item/CS_URS_2022_01/877355211"/>
    <hyperlink ref="F196" r:id="rId18" display="https://podminky.urs.cz/item/CS_URS_2022_01/877355221"/>
    <hyperlink ref="F200" r:id="rId19" display="https://podminky.urs.cz/item/CS_URS_2022_01/892351111"/>
    <hyperlink ref="F202" r:id="rId20" display="https://podminky.urs.cz/item/CS_URS_2022_01/892372111"/>
    <hyperlink ref="F205" r:id="rId21" display="https://podminky.urs.cz/item/CS_URS_2022_01/894410103"/>
    <hyperlink ref="F208" r:id="rId22" display="https://podminky.urs.cz/item/CS_URS_2022_01/894410211"/>
    <hyperlink ref="F212" r:id="rId23" display="https://podminky.urs.cz/item/CS_URS_2022_01/894410232"/>
    <hyperlink ref="F215" r:id="rId24" display="https://podminky.urs.cz/item/CS_URS_2022_01/897171122"/>
    <hyperlink ref="F219" r:id="rId25" display="https://podminky.urs.cz/item/CS_URS_2022_01/897171124"/>
    <hyperlink ref="F222" r:id="rId26" display="https://podminky.urs.cz/item/CS_URS_2022_01/897173124"/>
    <hyperlink ref="F225" r:id="rId27" display="https://podminky.urs.cz/item/CS_URS_2022_01/899104112"/>
    <hyperlink ref="F230" r:id="rId28" display="https://podminky.urs.cz/item/CS_URS_2022_01/998276101"/>
    <hyperlink ref="F232" r:id="rId29" display="https://podminky.urs.cz/item/CS_URS_2022_01/998276124"/>
    <hyperlink ref="F236" r:id="rId30" display="https://podminky.urs.cz/item/CS_URS_2022_01/721241102"/>
    <hyperlink ref="F238" r:id="rId31" display="https://podminky.urs.cz/item/CS_URS_2022_01/99872110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2"/>
</worksheet>
</file>

<file path=xl/worksheets/sheet7.xml><?xml version="1.0" encoding="utf-8"?>
<worksheet xmlns="http://schemas.openxmlformats.org/spreadsheetml/2006/main" xmlns:r="http://schemas.openxmlformats.org/officeDocument/2006/relationships">
  <sheetPr>
    <pageSetUpPr fitToPage="1"/>
  </sheetPr>
  <dimension ref="A2:BM1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100</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1480</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tr">
        <f>IF('Rekapitulace stavby'!AN10="","",'Rekapitulace stavby'!AN10)</f>
        <v>003 00 535</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tr">
        <f>IF('Rekapitulace stavby'!E11="","",'Rekapitulace stavby'!E11)</f>
        <v>statutární město Opava, Horní náměstí 69, Opava</v>
      </c>
      <c r="F15" s="39"/>
      <c r="G15" s="39"/>
      <c r="H15" s="39"/>
      <c r="I15" s="143" t="s">
        <v>29</v>
      </c>
      <c r="J15" s="134" t="str">
        <f>IF('Rekapitulace stavby'!AN11="","",'Rekapitulace stavby'!AN11)</f>
        <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tr">
        <f>IF('Rekapitulace stavby'!AN19="","",'Rekapitulace stavby'!AN19)</f>
        <v>499 74 424</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tr">
        <f>IF('Rekapitulace stavby'!E20="","",'Rekapitulace stavby'!E20)</f>
        <v>Agroprojekt Jihlava, spol. s.r.o.</v>
      </c>
      <c r="F24" s="39"/>
      <c r="G24" s="39"/>
      <c r="H24" s="39"/>
      <c r="I24" s="143" t="s">
        <v>29</v>
      </c>
      <c r="J24" s="134" t="str">
        <f>IF('Rekapitulace stavby'!AN20="","",'Rekapitulace stavby'!AN20)</f>
        <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ROUND(J84,2)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ROUND((SUM(BE84:BE194)),2)</f>
        <v>0</v>
      </c>
      <c r="G33" s="39"/>
      <c r="H33" s="39"/>
      <c r="I33" s="158">
        <v>0.21</v>
      </c>
      <c r="J33" s="157">
        <f>ROUND(((SUM(BE84:BE194))*I33),2)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ROUND((SUM(BF84:BF194)),2)</f>
        <v>0</v>
      </c>
      <c r="G34" s="39"/>
      <c r="H34" s="39"/>
      <c r="I34" s="158">
        <v>0.15</v>
      </c>
      <c r="J34" s="157">
        <f>ROUND(((SUM(BF84:BF194))*I34),2)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ROUND((SUM(BG84:BG194)),2)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ROUND((SUM(BH84:BH194)),2)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ROUND((SUM(BI84:BI194)),2)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IO 05 - Areálové rozvody NN a VO</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J84</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1072</v>
      </c>
      <c r="E60" s="178"/>
      <c r="F60" s="178"/>
      <c r="G60" s="178"/>
      <c r="H60" s="178"/>
      <c r="I60" s="178"/>
      <c r="J60" s="179">
        <f>J85</f>
        <v>0</v>
      </c>
      <c r="K60" s="176"/>
      <c r="L60" s="180"/>
      <c r="S60" s="9"/>
      <c r="T60" s="9"/>
      <c r="U60" s="9"/>
      <c r="V60" s="9"/>
      <c r="W60" s="9"/>
      <c r="X60" s="9"/>
      <c r="Y60" s="9"/>
      <c r="Z60" s="9"/>
      <c r="AA60" s="9"/>
      <c r="AB60" s="9"/>
      <c r="AC60" s="9"/>
      <c r="AD60" s="9"/>
      <c r="AE60" s="9"/>
    </row>
    <row r="61" spans="1:31" s="10" customFormat="1" ht="19.9" customHeight="1">
      <c r="A61" s="10"/>
      <c r="B61" s="181"/>
      <c r="C61" s="126"/>
      <c r="D61" s="182" t="s">
        <v>1073</v>
      </c>
      <c r="E61" s="183"/>
      <c r="F61" s="183"/>
      <c r="G61" s="183"/>
      <c r="H61" s="183"/>
      <c r="I61" s="183"/>
      <c r="J61" s="184">
        <f>J86</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1074</v>
      </c>
      <c r="E62" s="183"/>
      <c r="F62" s="183"/>
      <c r="G62" s="183"/>
      <c r="H62" s="183"/>
      <c r="I62" s="183"/>
      <c r="J62" s="184">
        <f>J147</f>
        <v>0</v>
      </c>
      <c r="K62" s="126"/>
      <c r="L62" s="185"/>
      <c r="S62" s="10"/>
      <c r="T62" s="10"/>
      <c r="U62" s="10"/>
      <c r="V62" s="10"/>
      <c r="W62" s="10"/>
      <c r="X62" s="10"/>
      <c r="Y62" s="10"/>
      <c r="Z62" s="10"/>
      <c r="AA62" s="10"/>
      <c r="AB62" s="10"/>
      <c r="AC62" s="10"/>
      <c r="AD62" s="10"/>
      <c r="AE62" s="10"/>
    </row>
    <row r="63" spans="1:31" s="9" customFormat="1" ht="24.95" customHeight="1">
      <c r="A63" s="9"/>
      <c r="B63" s="175"/>
      <c r="C63" s="176"/>
      <c r="D63" s="177" t="s">
        <v>1481</v>
      </c>
      <c r="E63" s="178"/>
      <c r="F63" s="178"/>
      <c r="G63" s="178"/>
      <c r="H63" s="178"/>
      <c r="I63" s="178"/>
      <c r="J63" s="179">
        <f>J186</f>
        <v>0</v>
      </c>
      <c r="K63" s="176"/>
      <c r="L63" s="180"/>
      <c r="S63" s="9"/>
      <c r="T63" s="9"/>
      <c r="U63" s="9"/>
      <c r="V63" s="9"/>
      <c r="W63" s="9"/>
      <c r="X63" s="9"/>
      <c r="Y63" s="9"/>
      <c r="Z63" s="9"/>
      <c r="AA63" s="9"/>
      <c r="AB63" s="9"/>
      <c r="AC63" s="9"/>
      <c r="AD63" s="9"/>
      <c r="AE63" s="9"/>
    </row>
    <row r="64" spans="1:31" s="10" customFormat="1" ht="19.9" customHeight="1">
      <c r="A64" s="10"/>
      <c r="B64" s="181"/>
      <c r="C64" s="126"/>
      <c r="D64" s="182" t="s">
        <v>1482</v>
      </c>
      <c r="E64" s="183"/>
      <c r="F64" s="183"/>
      <c r="G64" s="183"/>
      <c r="H64" s="183"/>
      <c r="I64" s="183"/>
      <c r="J64" s="184">
        <f>J187</f>
        <v>0</v>
      </c>
      <c r="K64" s="126"/>
      <c r="L64" s="185"/>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41"/>
      <c r="J65" s="41"/>
      <c r="K65" s="41"/>
      <c r="L65" s="145"/>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145"/>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145"/>
      <c r="S70" s="39"/>
      <c r="T70" s="39"/>
      <c r="U70" s="39"/>
      <c r="V70" s="39"/>
      <c r="W70" s="39"/>
      <c r="X70" s="39"/>
      <c r="Y70" s="39"/>
      <c r="Z70" s="39"/>
      <c r="AA70" s="39"/>
      <c r="AB70" s="39"/>
      <c r="AC70" s="39"/>
      <c r="AD70" s="39"/>
      <c r="AE70" s="39"/>
    </row>
    <row r="71" spans="1:31" s="2" customFormat="1" ht="24.95" customHeight="1">
      <c r="A71" s="39"/>
      <c r="B71" s="40"/>
      <c r="C71" s="24" t="s">
        <v>160</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170" t="str">
        <f>E7</f>
        <v>Kylešovice - sběrný dvůr</v>
      </c>
      <c r="F74" s="33"/>
      <c r="G74" s="33"/>
      <c r="H74" s="33"/>
      <c r="I74" s="41"/>
      <c r="J74" s="41"/>
      <c r="K74" s="41"/>
      <c r="L74" s="145"/>
      <c r="S74" s="39"/>
      <c r="T74" s="39"/>
      <c r="U74" s="39"/>
      <c r="V74" s="39"/>
      <c r="W74" s="39"/>
      <c r="X74" s="39"/>
      <c r="Y74" s="39"/>
      <c r="Z74" s="39"/>
      <c r="AA74" s="39"/>
      <c r="AB74" s="39"/>
      <c r="AC74" s="39"/>
      <c r="AD74" s="39"/>
      <c r="AE74" s="39"/>
    </row>
    <row r="75" spans="1:31" s="2" customFormat="1" ht="12" customHeight="1">
      <c r="A75" s="39"/>
      <c r="B75" s="40"/>
      <c r="C75" s="33" t="s">
        <v>141</v>
      </c>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6.5" customHeight="1">
      <c r="A76" s="39"/>
      <c r="B76" s="40"/>
      <c r="C76" s="41"/>
      <c r="D76" s="41"/>
      <c r="E76" s="70" t="str">
        <f>E9</f>
        <v>IO 05 - Areálové rozvody NN a VO</v>
      </c>
      <c r="F76" s="41"/>
      <c r="G76" s="41"/>
      <c r="H76" s="41"/>
      <c r="I76" s="41"/>
      <c r="J76" s="41"/>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Kylešovice</v>
      </c>
      <c r="G78" s="41"/>
      <c r="H78" s="41"/>
      <c r="I78" s="33" t="s">
        <v>23</v>
      </c>
      <c r="J78" s="73" t="str">
        <f>IF(J12="","",J12)</f>
        <v>1. 2. 2023</v>
      </c>
      <c r="K78" s="41"/>
      <c r="L78" s="145"/>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145"/>
      <c r="S79" s="39"/>
      <c r="T79" s="39"/>
      <c r="U79" s="39"/>
      <c r="V79" s="39"/>
      <c r="W79" s="39"/>
      <c r="X79" s="39"/>
      <c r="Y79" s="39"/>
      <c r="Z79" s="39"/>
      <c r="AA79" s="39"/>
      <c r="AB79" s="39"/>
      <c r="AC79" s="39"/>
      <c r="AD79" s="39"/>
      <c r="AE79" s="39"/>
    </row>
    <row r="80" spans="1:31" s="2" customFormat="1" ht="25.65" customHeight="1">
      <c r="A80" s="39"/>
      <c r="B80" s="40"/>
      <c r="C80" s="33" t="s">
        <v>25</v>
      </c>
      <c r="D80" s="41"/>
      <c r="E80" s="41"/>
      <c r="F80" s="28" t="str">
        <f>E15</f>
        <v>statutární město Opava, Horní náměstí 69, Opava</v>
      </c>
      <c r="G80" s="41"/>
      <c r="H80" s="41"/>
      <c r="I80" s="33" t="s">
        <v>32</v>
      </c>
      <c r="J80" s="37" t="str">
        <f>E21</f>
        <v>Agroprojekt Jihlava, spol. s.r.o.</v>
      </c>
      <c r="K80" s="41"/>
      <c r="L80" s="145"/>
      <c r="S80" s="39"/>
      <c r="T80" s="39"/>
      <c r="U80" s="39"/>
      <c r="V80" s="39"/>
      <c r="W80" s="39"/>
      <c r="X80" s="39"/>
      <c r="Y80" s="39"/>
      <c r="Z80" s="39"/>
      <c r="AA80" s="39"/>
      <c r="AB80" s="39"/>
      <c r="AC80" s="39"/>
      <c r="AD80" s="39"/>
      <c r="AE80" s="39"/>
    </row>
    <row r="81" spans="1:31" s="2" customFormat="1" ht="25.65" customHeight="1">
      <c r="A81" s="39"/>
      <c r="B81" s="40"/>
      <c r="C81" s="33" t="s">
        <v>30</v>
      </c>
      <c r="D81" s="41"/>
      <c r="E81" s="41"/>
      <c r="F81" s="28" t="str">
        <f>IF(E18="","",E18)</f>
        <v>Vyplň údaj</v>
      </c>
      <c r="G81" s="41"/>
      <c r="H81" s="41"/>
      <c r="I81" s="33" t="s">
        <v>36</v>
      </c>
      <c r="J81" s="37" t="str">
        <f>E24</f>
        <v>Agroprojekt Jihlava, spol. s.r.o.</v>
      </c>
      <c r="K81" s="41"/>
      <c r="L81" s="145"/>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145"/>
      <c r="S82" s="39"/>
      <c r="T82" s="39"/>
      <c r="U82" s="39"/>
      <c r="V82" s="39"/>
      <c r="W82" s="39"/>
      <c r="X82" s="39"/>
      <c r="Y82" s="39"/>
      <c r="Z82" s="39"/>
      <c r="AA82" s="39"/>
      <c r="AB82" s="39"/>
      <c r="AC82" s="39"/>
      <c r="AD82" s="39"/>
      <c r="AE82" s="39"/>
    </row>
    <row r="83" spans="1:31" s="11" customFormat="1" ht="29.25" customHeight="1">
      <c r="A83" s="186"/>
      <c r="B83" s="187"/>
      <c r="C83" s="188" t="s">
        <v>161</v>
      </c>
      <c r="D83" s="189" t="s">
        <v>58</v>
      </c>
      <c r="E83" s="189" t="s">
        <v>54</v>
      </c>
      <c r="F83" s="189" t="s">
        <v>55</v>
      </c>
      <c r="G83" s="189" t="s">
        <v>162</v>
      </c>
      <c r="H83" s="189" t="s">
        <v>163</v>
      </c>
      <c r="I83" s="189" t="s">
        <v>164</v>
      </c>
      <c r="J83" s="190" t="s">
        <v>145</v>
      </c>
      <c r="K83" s="191" t="s">
        <v>165</v>
      </c>
      <c r="L83" s="192"/>
      <c r="M83" s="93" t="s">
        <v>19</v>
      </c>
      <c r="N83" s="94" t="s">
        <v>43</v>
      </c>
      <c r="O83" s="94" t="s">
        <v>166</v>
      </c>
      <c r="P83" s="94" t="s">
        <v>167</v>
      </c>
      <c r="Q83" s="94" t="s">
        <v>168</v>
      </c>
      <c r="R83" s="94" t="s">
        <v>169</v>
      </c>
      <c r="S83" s="94" t="s">
        <v>170</v>
      </c>
      <c r="T83" s="95" t="s">
        <v>171</v>
      </c>
      <c r="U83" s="186"/>
      <c r="V83" s="186"/>
      <c r="W83" s="186"/>
      <c r="X83" s="186"/>
      <c r="Y83" s="186"/>
      <c r="Z83" s="186"/>
      <c r="AA83" s="186"/>
      <c r="AB83" s="186"/>
      <c r="AC83" s="186"/>
      <c r="AD83" s="186"/>
      <c r="AE83" s="186"/>
    </row>
    <row r="84" spans="1:63" s="2" customFormat="1" ht="22.8" customHeight="1">
      <c r="A84" s="39"/>
      <c r="B84" s="40"/>
      <c r="C84" s="100" t="s">
        <v>172</v>
      </c>
      <c r="D84" s="41"/>
      <c r="E84" s="41"/>
      <c r="F84" s="41"/>
      <c r="G84" s="41"/>
      <c r="H84" s="41"/>
      <c r="I84" s="41"/>
      <c r="J84" s="193">
        <f>BK84</f>
        <v>0</v>
      </c>
      <c r="K84" s="41"/>
      <c r="L84" s="45"/>
      <c r="M84" s="96"/>
      <c r="N84" s="194"/>
      <c r="O84" s="97"/>
      <c r="P84" s="195">
        <f>P85+P186</f>
        <v>0</v>
      </c>
      <c r="Q84" s="97"/>
      <c r="R84" s="195">
        <f>R85+R186</f>
        <v>88.02440299999998</v>
      </c>
      <c r="S84" s="97"/>
      <c r="T84" s="196">
        <f>T85+T186</f>
        <v>0</v>
      </c>
      <c r="U84" s="39"/>
      <c r="V84" s="39"/>
      <c r="W84" s="39"/>
      <c r="X84" s="39"/>
      <c r="Y84" s="39"/>
      <c r="Z84" s="39"/>
      <c r="AA84" s="39"/>
      <c r="AB84" s="39"/>
      <c r="AC84" s="39"/>
      <c r="AD84" s="39"/>
      <c r="AE84" s="39"/>
      <c r="AT84" s="18" t="s">
        <v>72</v>
      </c>
      <c r="AU84" s="18" t="s">
        <v>146</v>
      </c>
      <c r="BK84" s="197">
        <f>BK85+BK186</f>
        <v>0</v>
      </c>
    </row>
    <row r="85" spans="1:63" s="12" customFormat="1" ht="25.9" customHeight="1">
      <c r="A85" s="12"/>
      <c r="B85" s="198"/>
      <c r="C85" s="199"/>
      <c r="D85" s="200" t="s">
        <v>72</v>
      </c>
      <c r="E85" s="201" t="s">
        <v>307</v>
      </c>
      <c r="F85" s="201" t="s">
        <v>307</v>
      </c>
      <c r="G85" s="199"/>
      <c r="H85" s="199"/>
      <c r="I85" s="202"/>
      <c r="J85" s="203">
        <f>BK85</f>
        <v>0</v>
      </c>
      <c r="K85" s="199"/>
      <c r="L85" s="204"/>
      <c r="M85" s="205"/>
      <c r="N85" s="206"/>
      <c r="O85" s="206"/>
      <c r="P85" s="207">
        <f>P86+P147</f>
        <v>0</v>
      </c>
      <c r="Q85" s="206"/>
      <c r="R85" s="207">
        <f>R86+R147</f>
        <v>88.02440299999998</v>
      </c>
      <c r="S85" s="206"/>
      <c r="T85" s="208">
        <f>T86+T147</f>
        <v>0</v>
      </c>
      <c r="U85" s="12"/>
      <c r="V85" s="12"/>
      <c r="W85" s="12"/>
      <c r="X85" s="12"/>
      <c r="Y85" s="12"/>
      <c r="Z85" s="12"/>
      <c r="AA85" s="12"/>
      <c r="AB85" s="12"/>
      <c r="AC85" s="12"/>
      <c r="AD85" s="12"/>
      <c r="AE85" s="12"/>
      <c r="AR85" s="209" t="s">
        <v>191</v>
      </c>
      <c r="AT85" s="210" t="s">
        <v>72</v>
      </c>
      <c r="AU85" s="210" t="s">
        <v>73</v>
      </c>
      <c r="AY85" s="209" t="s">
        <v>175</v>
      </c>
      <c r="BK85" s="211">
        <f>BK86+BK147</f>
        <v>0</v>
      </c>
    </row>
    <row r="86" spans="1:63" s="12" customFormat="1" ht="22.8" customHeight="1">
      <c r="A86" s="12"/>
      <c r="B86" s="198"/>
      <c r="C86" s="199"/>
      <c r="D86" s="200" t="s">
        <v>72</v>
      </c>
      <c r="E86" s="212" t="s">
        <v>1077</v>
      </c>
      <c r="F86" s="212" t="s">
        <v>1078</v>
      </c>
      <c r="G86" s="199"/>
      <c r="H86" s="199"/>
      <c r="I86" s="202"/>
      <c r="J86" s="213">
        <f>BK86</f>
        <v>0</v>
      </c>
      <c r="K86" s="199"/>
      <c r="L86" s="204"/>
      <c r="M86" s="205"/>
      <c r="N86" s="206"/>
      <c r="O86" s="206"/>
      <c r="P86" s="207">
        <f>SUM(P87:P146)</f>
        <v>0</v>
      </c>
      <c r="Q86" s="206"/>
      <c r="R86" s="207">
        <f>SUM(R87:R146)</f>
        <v>3.1398</v>
      </c>
      <c r="S86" s="206"/>
      <c r="T86" s="208">
        <f>SUM(T87:T146)</f>
        <v>0</v>
      </c>
      <c r="U86" s="12"/>
      <c r="V86" s="12"/>
      <c r="W86" s="12"/>
      <c r="X86" s="12"/>
      <c r="Y86" s="12"/>
      <c r="Z86" s="12"/>
      <c r="AA86" s="12"/>
      <c r="AB86" s="12"/>
      <c r="AC86" s="12"/>
      <c r="AD86" s="12"/>
      <c r="AE86" s="12"/>
      <c r="AR86" s="209" t="s">
        <v>191</v>
      </c>
      <c r="AT86" s="210" t="s">
        <v>72</v>
      </c>
      <c r="AU86" s="210" t="s">
        <v>81</v>
      </c>
      <c r="AY86" s="209" t="s">
        <v>175</v>
      </c>
      <c r="BK86" s="211">
        <f>SUM(BK87:BK146)</f>
        <v>0</v>
      </c>
    </row>
    <row r="87" spans="1:65" s="2" customFormat="1" ht="33" customHeight="1">
      <c r="A87" s="39"/>
      <c r="B87" s="40"/>
      <c r="C87" s="214" t="s">
        <v>81</v>
      </c>
      <c r="D87" s="214" t="s">
        <v>177</v>
      </c>
      <c r="E87" s="215" t="s">
        <v>1079</v>
      </c>
      <c r="F87" s="216" t="s">
        <v>1080</v>
      </c>
      <c r="G87" s="217" t="s">
        <v>358</v>
      </c>
      <c r="H87" s="218">
        <v>26</v>
      </c>
      <c r="I87" s="219"/>
      <c r="J87" s="220">
        <f>ROUND(I87*H87,2)</f>
        <v>0</v>
      </c>
      <c r="K87" s="221"/>
      <c r="L87" s="45"/>
      <c r="M87" s="222" t="s">
        <v>19</v>
      </c>
      <c r="N87" s="223" t="s">
        <v>44</v>
      </c>
      <c r="O87" s="85"/>
      <c r="P87" s="224">
        <f>O87*H87</f>
        <v>0</v>
      </c>
      <c r="Q87" s="224">
        <v>0</v>
      </c>
      <c r="R87" s="224">
        <f>Q87*H87</f>
        <v>0</v>
      </c>
      <c r="S87" s="224">
        <v>0</v>
      </c>
      <c r="T87" s="225">
        <f>S87*H87</f>
        <v>0</v>
      </c>
      <c r="U87" s="39"/>
      <c r="V87" s="39"/>
      <c r="W87" s="39"/>
      <c r="X87" s="39"/>
      <c r="Y87" s="39"/>
      <c r="Z87" s="39"/>
      <c r="AA87" s="39"/>
      <c r="AB87" s="39"/>
      <c r="AC87" s="39"/>
      <c r="AD87" s="39"/>
      <c r="AE87" s="39"/>
      <c r="AR87" s="226" t="s">
        <v>181</v>
      </c>
      <c r="AT87" s="226" t="s">
        <v>177</v>
      </c>
      <c r="AU87" s="226" t="s">
        <v>83</v>
      </c>
      <c r="AY87" s="18" t="s">
        <v>175</v>
      </c>
      <c r="BE87" s="227">
        <f>IF(N87="základní",J87,0)</f>
        <v>0</v>
      </c>
      <c r="BF87" s="227">
        <f>IF(N87="snížená",J87,0)</f>
        <v>0</v>
      </c>
      <c r="BG87" s="227">
        <f>IF(N87="zákl. přenesená",J87,0)</f>
        <v>0</v>
      </c>
      <c r="BH87" s="227">
        <f>IF(N87="sníž. přenesená",J87,0)</f>
        <v>0</v>
      </c>
      <c r="BI87" s="227">
        <f>IF(N87="nulová",J87,0)</f>
        <v>0</v>
      </c>
      <c r="BJ87" s="18" t="s">
        <v>81</v>
      </c>
      <c r="BK87" s="227">
        <f>ROUND(I87*H87,2)</f>
        <v>0</v>
      </c>
      <c r="BL87" s="18" t="s">
        <v>181</v>
      </c>
      <c r="BM87" s="226" t="s">
        <v>81</v>
      </c>
    </row>
    <row r="88" spans="1:65" s="2" customFormat="1" ht="16.5" customHeight="1">
      <c r="A88" s="39"/>
      <c r="B88" s="40"/>
      <c r="C88" s="267" t="s">
        <v>83</v>
      </c>
      <c r="D88" s="267" t="s">
        <v>307</v>
      </c>
      <c r="E88" s="268" t="s">
        <v>1082</v>
      </c>
      <c r="F88" s="269" t="s">
        <v>1083</v>
      </c>
      <c r="G88" s="270" t="s">
        <v>342</v>
      </c>
      <c r="H88" s="271">
        <v>3</v>
      </c>
      <c r="I88" s="272"/>
      <c r="J88" s="273">
        <f>ROUND(I88*H88,2)</f>
        <v>0</v>
      </c>
      <c r="K88" s="274"/>
      <c r="L88" s="275"/>
      <c r="M88" s="276" t="s">
        <v>19</v>
      </c>
      <c r="N88" s="277" t="s">
        <v>44</v>
      </c>
      <c r="O88" s="85"/>
      <c r="P88" s="224">
        <f>O88*H88</f>
        <v>0</v>
      </c>
      <c r="Q88" s="224">
        <v>0.0001</v>
      </c>
      <c r="R88" s="224">
        <f>Q88*H88</f>
        <v>0.00030000000000000003</v>
      </c>
      <c r="S88" s="224">
        <v>0</v>
      </c>
      <c r="T88" s="225">
        <f>S88*H88</f>
        <v>0</v>
      </c>
      <c r="U88" s="39"/>
      <c r="V88" s="39"/>
      <c r="W88" s="39"/>
      <c r="X88" s="39"/>
      <c r="Y88" s="39"/>
      <c r="Z88" s="39"/>
      <c r="AA88" s="39"/>
      <c r="AB88" s="39"/>
      <c r="AC88" s="39"/>
      <c r="AD88" s="39"/>
      <c r="AE88" s="39"/>
      <c r="AR88" s="226" t="s">
        <v>239</v>
      </c>
      <c r="AT88" s="226" t="s">
        <v>307</v>
      </c>
      <c r="AU88" s="226" t="s">
        <v>83</v>
      </c>
      <c r="AY88" s="18" t="s">
        <v>175</v>
      </c>
      <c r="BE88" s="227">
        <f>IF(N88="základní",J88,0)</f>
        <v>0</v>
      </c>
      <c r="BF88" s="227">
        <f>IF(N88="snížená",J88,0)</f>
        <v>0</v>
      </c>
      <c r="BG88" s="227">
        <f>IF(N88="zákl. přenesená",J88,0)</f>
        <v>0</v>
      </c>
      <c r="BH88" s="227">
        <f>IF(N88="sníž. přenesená",J88,0)</f>
        <v>0</v>
      </c>
      <c r="BI88" s="227">
        <f>IF(N88="nulová",J88,0)</f>
        <v>0</v>
      </c>
      <c r="BJ88" s="18" t="s">
        <v>81</v>
      </c>
      <c r="BK88" s="227">
        <f>ROUND(I88*H88,2)</f>
        <v>0</v>
      </c>
      <c r="BL88" s="18" t="s">
        <v>181</v>
      </c>
      <c r="BM88" s="226" t="s">
        <v>83</v>
      </c>
    </row>
    <row r="89" spans="1:65" s="2" customFormat="1" ht="24.15" customHeight="1">
      <c r="A89" s="39"/>
      <c r="B89" s="40"/>
      <c r="C89" s="214" t="s">
        <v>191</v>
      </c>
      <c r="D89" s="214" t="s">
        <v>177</v>
      </c>
      <c r="E89" s="215" t="s">
        <v>1483</v>
      </c>
      <c r="F89" s="216" t="s">
        <v>1484</v>
      </c>
      <c r="G89" s="217" t="s">
        <v>358</v>
      </c>
      <c r="H89" s="218">
        <v>36</v>
      </c>
      <c r="I89" s="219"/>
      <c r="J89" s="220">
        <f>ROUND(I89*H89,2)</f>
        <v>0</v>
      </c>
      <c r="K89" s="221"/>
      <c r="L89" s="45"/>
      <c r="M89" s="222" t="s">
        <v>19</v>
      </c>
      <c r="N89" s="223" t="s">
        <v>44</v>
      </c>
      <c r="O89" s="85"/>
      <c r="P89" s="224">
        <f>O89*H89</f>
        <v>0</v>
      </c>
      <c r="Q89" s="224">
        <v>0</v>
      </c>
      <c r="R89" s="224">
        <f>Q89*H89</f>
        <v>0</v>
      </c>
      <c r="S89" s="224">
        <v>0</v>
      </c>
      <c r="T89" s="225">
        <f>S89*H89</f>
        <v>0</v>
      </c>
      <c r="U89" s="39"/>
      <c r="V89" s="39"/>
      <c r="W89" s="39"/>
      <c r="X89" s="39"/>
      <c r="Y89" s="39"/>
      <c r="Z89" s="39"/>
      <c r="AA89" s="39"/>
      <c r="AB89" s="39"/>
      <c r="AC89" s="39"/>
      <c r="AD89" s="39"/>
      <c r="AE89" s="39"/>
      <c r="AR89" s="226" t="s">
        <v>181</v>
      </c>
      <c r="AT89" s="226" t="s">
        <v>177</v>
      </c>
      <c r="AU89" s="226" t="s">
        <v>83</v>
      </c>
      <c r="AY89" s="18" t="s">
        <v>175</v>
      </c>
      <c r="BE89" s="227">
        <f>IF(N89="základní",J89,0)</f>
        <v>0</v>
      </c>
      <c r="BF89" s="227">
        <f>IF(N89="snížená",J89,0)</f>
        <v>0</v>
      </c>
      <c r="BG89" s="227">
        <f>IF(N89="zákl. přenesená",J89,0)</f>
        <v>0</v>
      </c>
      <c r="BH89" s="227">
        <f>IF(N89="sníž. přenesená",J89,0)</f>
        <v>0</v>
      </c>
      <c r="BI89" s="227">
        <f>IF(N89="nulová",J89,0)</f>
        <v>0</v>
      </c>
      <c r="BJ89" s="18" t="s">
        <v>81</v>
      </c>
      <c r="BK89" s="227">
        <f>ROUND(I89*H89,2)</f>
        <v>0</v>
      </c>
      <c r="BL89" s="18" t="s">
        <v>181</v>
      </c>
      <c r="BM89" s="226" t="s">
        <v>191</v>
      </c>
    </row>
    <row r="90" spans="1:65" s="2" customFormat="1" ht="21.75" customHeight="1">
      <c r="A90" s="39"/>
      <c r="B90" s="40"/>
      <c r="C90" s="267" t="s">
        <v>181</v>
      </c>
      <c r="D90" s="267" t="s">
        <v>307</v>
      </c>
      <c r="E90" s="268" t="s">
        <v>1485</v>
      </c>
      <c r="F90" s="269" t="s">
        <v>1486</v>
      </c>
      <c r="G90" s="270" t="s">
        <v>358</v>
      </c>
      <c r="H90" s="271">
        <v>36</v>
      </c>
      <c r="I90" s="272"/>
      <c r="J90" s="273">
        <f>ROUND(I90*H90,2)</f>
        <v>0</v>
      </c>
      <c r="K90" s="274"/>
      <c r="L90" s="275"/>
      <c r="M90" s="276" t="s">
        <v>19</v>
      </c>
      <c r="N90" s="277" t="s">
        <v>44</v>
      </c>
      <c r="O90" s="85"/>
      <c r="P90" s="224">
        <f>O90*H90</f>
        <v>0</v>
      </c>
      <c r="Q90" s="224">
        <v>0.0021</v>
      </c>
      <c r="R90" s="224">
        <f>Q90*H90</f>
        <v>0.0756</v>
      </c>
      <c r="S90" s="224">
        <v>0</v>
      </c>
      <c r="T90" s="225">
        <f>S90*H90</f>
        <v>0</v>
      </c>
      <c r="U90" s="39"/>
      <c r="V90" s="39"/>
      <c r="W90" s="39"/>
      <c r="X90" s="39"/>
      <c r="Y90" s="39"/>
      <c r="Z90" s="39"/>
      <c r="AA90" s="39"/>
      <c r="AB90" s="39"/>
      <c r="AC90" s="39"/>
      <c r="AD90" s="39"/>
      <c r="AE90" s="39"/>
      <c r="AR90" s="226" t="s">
        <v>239</v>
      </c>
      <c r="AT90" s="226" t="s">
        <v>307</v>
      </c>
      <c r="AU90" s="226" t="s">
        <v>83</v>
      </c>
      <c r="AY90" s="18" t="s">
        <v>175</v>
      </c>
      <c r="BE90" s="227">
        <f>IF(N90="základní",J90,0)</f>
        <v>0</v>
      </c>
      <c r="BF90" s="227">
        <f>IF(N90="snížená",J90,0)</f>
        <v>0</v>
      </c>
      <c r="BG90" s="227">
        <f>IF(N90="zákl. přenesená",J90,0)</f>
        <v>0</v>
      </c>
      <c r="BH90" s="227">
        <f>IF(N90="sníž. přenesená",J90,0)</f>
        <v>0</v>
      </c>
      <c r="BI90" s="227">
        <f>IF(N90="nulová",J90,0)</f>
        <v>0</v>
      </c>
      <c r="BJ90" s="18" t="s">
        <v>81</v>
      </c>
      <c r="BK90" s="227">
        <f>ROUND(I90*H90,2)</f>
        <v>0</v>
      </c>
      <c r="BL90" s="18" t="s">
        <v>181</v>
      </c>
      <c r="BM90" s="226" t="s">
        <v>181</v>
      </c>
    </row>
    <row r="91" spans="1:65" s="2" customFormat="1" ht="24.15" customHeight="1">
      <c r="A91" s="39"/>
      <c r="B91" s="40"/>
      <c r="C91" s="214" t="s">
        <v>212</v>
      </c>
      <c r="D91" s="214" t="s">
        <v>177</v>
      </c>
      <c r="E91" s="215" t="s">
        <v>1487</v>
      </c>
      <c r="F91" s="216" t="s">
        <v>1488</v>
      </c>
      <c r="G91" s="217" t="s">
        <v>358</v>
      </c>
      <c r="H91" s="218">
        <v>11</v>
      </c>
      <c r="I91" s="219"/>
      <c r="J91" s="220">
        <f>ROUND(I91*H91,2)</f>
        <v>0</v>
      </c>
      <c r="K91" s="221"/>
      <c r="L91" s="45"/>
      <c r="M91" s="222" t="s">
        <v>19</v>
      </c>
      <c r="N91" s="223" t="s">
        <v>44</v>
      </c>
      <c r="O91" s="85"/>
      <c r="P91" s="224">
        <f>O91*H91</f>
        <v>0</v>
      </c>
      <c r="Q91" s="224">
        <v>0</v>
      </c>
      <c r="R91" s="224">
        <f>Q91*H91</f>
        <v>0</v>
      </c>
      <c r="S91" s="224">
        <v>0</v>
      </c>
      <c r="T91" s="225">
        <f>S91*H91</f>
        <v>0</v>
      </c>
      <c r="U91" s="39"/>
      <c r="V91" s="39"/>
      <c r="W91" s="39"/>
      <c r="X91" s="39"/>
      <c r="Y91" s="39"/>
      <c r="Z91" s="39"/>
      <c r="AA91" s="39"/>
      <c r="AB91" s="39"/>
      <c r="AC91" s="39"/>
      <c r="AD91" s="39"/>
      <c r="AE91" s="39"/>
      <c r="AR91" s="226" t="s">
        <v>181</v>
      </c>
      <c r="AT91" s="226" t="s">
        <v>177</v>
      </c>
      <c r="AU91" s="226" t="s">
        <v>83</v>
      </c>
      <c r="AY91" s="18" t="s">
        <v>175</v>
      </c>
      <c r="BE91" s="227">
        <f>IF(N91="základní",J91,0)</f>
        <v>0</v>
      </c>
      <c r="BF91" s="227">
        <f>IF(N91="snížená",J91,0)</f>
        <v>0</v>
      </c>
      <c r="BG91" s="227">
        <f>IF(N91="zákl. přenesená",J91,0)</f>
        <v>0</v>
      </c>
      <c r="BH91" s="227">
        <f>IF(N91="sníž. přenesená",J91,0)</f>
        <v>0</v>
      </c>
      <c r="BI91" s="227">
        <f>IF(N91="nulová",J91,0)</f>
        <v>0</v>
      </c>
      <c r="BJ91" s="18" t="s">
        <v>81</v>
      </c>
      <c r="BK91" s="227">
        <f>ROUND(I91*H91,2)</f>
        <v>0</v>
      </c>
      <c r="BL91" s="18" t="s">
        <v>181</v>
      </c>
      <c r="BM91" s="226" t="s">
        <v>212</v>
      </c>
    </row>
    <row r="92" spans="1:65" s="2" customFormat="1" ht="16.5" customHeight="1">
      <c r="A92" s="39"/>
      <c r="B92" s="40"/>
      <c r="C92" s="267" t="s">
        <v>223</v>
      </c>
      <c r="D92" s="267" t="s">
        <v>307</v>
      </c>
      <c r="E92" s="268" t="s">
        <v>1489</v>
      </c>
      <c r="F92" s="269" t="s">
        <v>1490</v>
      </c>
      <c r="G92" s="270" t="s">
        <v>358</v>
      </c>
      <c r="H92" s="271">
        <v>11</v>
      </c>
      <c r="I92" s="272"/>
      <c r="J92" s="273">
        <f>ROUND(I92*H92,2)</f>
        <v>0</v>
      </c>
      <c r="K92" s="274"/>
      <c r="L92" s="275"/>
      <c r="M92" s="276" t="s">
        <v>19</v>
      </c>
      <c r="N92" s="277" t="s">
        <v>44</v>
      </c>
      <c r="O92" s="85"/>
      <c r="P92" s="224">
        <f>O92*H92</f>
        <v>0</v>
      </c>
      <c r="Q92" s="224">
        <v>3E-05</v>
      </c>
      <c r="R92" s="224">
        <f>Q92*H92</f>
        <v>0.00033</v>
      </c>
      <c r="S92" s="224">
        <v>0</v>
      </c>
      <c r="T92" s="225">
        <f>S92*H92</f>
        <v>0</v>
      </c>
      <c r="U92" s="39"/>
      <c r="V92" s="39"/>
      <c r="W92" s="39"/>
      <c r="X92" s="39"/>
      <c r="Y92" s="39"/>
      <c r="Z92" s="39"/>
      <c r="AA92" s="39"/>
      <c r="AB92" s="39"/>
      <c r="AC92" s="39"/>
      <c r="AD92" s="39"/>
      <c r="AE92" s="39"/>
      <c r="AR92" s="226" t="s">
        <v>239</v>
      </c>
      <c r="AT92" s="226" t="s">
        <v>307</v>
      </c>
      <c r="AU92" s="226" t="s">
        <v>83</v>
      </c>
      <c r="AY92" s="18" t="s">
        <v>175</v>
      </c>
      <c r="BE92" s="227">
        <f>IF(N92="základní",J92,0)</f>
        <v>0</v>
      </c>
      <c r="BF92" s="227">
        <f>IF(N92="snížená",J92,0)</f>
        <v>0</v>
      </c>
      <c r="BG92" s="227">
        <f>IF(N92="zákl. přenesená",J92,0)</f>
        <v>0</v>
      </c>
      <c r="BH92" s="227">
        <f>IF(N92="sníž. přenesená",J92,0)</f>
        <v>0</v>
      </c>
      <c r="BI92" s="227">
        <f>IF(N92="nulová",J92,0)</f>
        <v>0</v>
      </c>
      <c r="BJ92" s="18" t="s">
        <v>81</v>
      </c>
      <c r="BK92" s="227">
        <f>ROUND(I92*H92,2)</f>
        <v>0</v>
      </c>
      <c r="BL92" s="18" t="s">
        <v>181</v>
      </c>
      <c r="BM92" s="226" t="s">
        <v>223</v>
      </c>
    </row>
    <row r="93" spans="1:65" s="2" customFormat="1" ht="16.5" customHeight="1">
      <c r="A93" s="39"/>
      <c r="B93" s="40"/>
      <c r="C93" s="214" t="s">
        <v>231</v>
      </c>
      <c r="D93" s="214" t="s">
        <v>177</v>
      </c>
      <c r="E93" s="215" t="s">
        <v>1491</v>
      </c>
      <c r="F93" s="216" t="s">
        <v>1492</v>
      </c>
      <c r="G93" s="217" t="s">
        <v>358</v>
      </c>
      <c r="H93" s="218">
        <v>6</v>
      </c>
      <c r="I93" s="219"/>
      <c r="J93" s="220">
        <f>ROUND(I93*H93,2)</f>
        <v>0</v>
      </c>
      <c r="K93" s="221"/>
      <c r="L93" s="45"/>
      <c r="M93" s="222" t="s">
        <v>19</v>
      </c>
      <c r="N93" s="223" t="s">
        <v>44</v>
      </c>
      <c r="O93" s="85"/>
      <c r="P93" s="224">
        <f>O93*H93</f>
        <v>0</v>
      </c>
      <c r="Q93" s="224">
        <v>0</v>
      </c>
      <c r="R93" s="224">
        <f>Q93*H93</f>
        <v>0</v>
      </c>
      <c r="S93" s="224">
        <v>0</v>
      </c>
      <c r="T93" s="225">
        <f>S93*H93</f>
        <v>0</v>
      </c>
      <c r="U93" s="39"/>
      <c r="V93" s="39"/>
      <c r="W93" s="39"/>
      <c r="X93" s="39"/>
      <c r="Y93" s="39"/>
      <c r="Z93" s="39"/>
      <c r="AA93" s="39"/>
      <c r="AB93" s="39"/>
      <c r="AC93" s="39"/>
      <c r="AD93" s="39"/>
      <c r="AE93" s="39"/>
      <c r="AR93" s="226" t="s">
        <v>181</v>
      </c>
      <c r="AT93" s="226" t="s">
        <v>177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181</v>
      </c>
      <c r="BM93" s="226" t="s">
        <v>231</v>
      </c>
    </row>
    <row r="94" spans="1:65" s="2" customFormat="1" ht="24.15" customHeight="1">
      <c r="A94" s="39"/>
      <c r="B94" s="40"/>
      <c r="C94" s="267" t="s">
        <v>239</v>
      </c>
      <c r="D94" s="267" t="s">
        <v>307</v>
      </c>
      <c r="E94" s="268" t="s">
        <v>1493</v>
      </c>
      <c r="F94" s="269" t="s">
        <v>1494</v>
      </c>
      <c r="G94" s="270" t="s">
        <v>358</v>
      </c>
      <c r="H94" s="271">
        <v>6</v>
      </c>
      <c r="I94" s="272"/>
      <c r="J94" s="273">
        <f>ROUND(I94*H94,2)</f>
        <v>0</v>
      </c>
      <c r="K94" s="274"/>
      <c r="L94" s="275"/>
      <c r="M94" s="276" t="s">
        <v>19</v>
      </c>
      <c r="N94" s="277" t="s">
        <v>44</v>
      </c>
      <c r="O94" s="85"/>
      <c r="P94" s="224">
        <f>O94*H94</f>
        <v>0</v>
      </c>
      <c r="Q94" s="224">
        <v>0.00046</v>
      </c>
      <c r="R94" s="224">
        <f>Q94*H94</f>
        <v>0.0027600000000000003</v>
      </c>
      <c r="S94" s="224">
        <v>0</v>
      </c>
      <c r="T94" s="225">
        <f>S94*H94</f>
        <v>0</v>
      </c>
      <c r="U94" s="39"/>
      <c r="V94" s="39"/>
      <c r="W94" s="39"/>
      <c r="X94" s="39"/>
      <c r="Y94" s="39"/>
      <c r="Z94" s="39"/>
      <c r="AA94" s="39"/>
      <c r="AB94" s="39"/>
      <c r="AC94" s="39"/>
      <c r="AD94" s="39"/>
      <c r="AE94" s="39"/>
      <c r="AR94" s="226" t="s">
        <v>239</v>
      </c>
      <c r="AT94" s="226" t="s">
        <v>307</v>
      </c>
      <c r="AU94" s="226" t="s">
        <v>83</v>
      </c>
      <c r="AY94" s="18" t="s">
        <v>175</v>
      </c>
      <c r="BE94" s="227">
        <f>IF(N94="základní",J94,0)</f>
        <v>0</v>
      </c>
      <c r="BF94" s="227">
        <f>IF(N94="snížená",J94,0)</f>
        <v>0</v>
      </c>
      <c r="BG94" s="227">
        <f>IF(N94="zákl. přenesená",J94,0)</f>
        <v>0</v>
      </c>
      <c r="BH94" s="227">
        <f>IF(N94="sníž. přenesená",J94,0)</f>
        <v>0</v>
      </c>
      <c r="BI94" s="227">
        <f>IF(N94="nulová",J94,0)</f>
        <v>0</v>
      </c>
      <c r="BJ94" s="18" t="s">
        <v>81</v>
      </c>
      <c r="BK94" s="227">
        <f>ROUND(I94*H94,2)</f>
        <v>0</v>
      </c>
      <c r="BL94" s="18" t="s">
        <v>181</v>
      </c>
      <c r="BM94" s="226" t="s">
        <v>239</v>
      </c>
    </row>
    <row r="95" spans="1:65" s="2" customFormat="1" ht="24.15" customHeight="1">
      <c r="A95" s="39"/>
      <c r="B95" s="40"/>
      <c r="C95" s="214" t="s">
        <v>246</v>
      </c>
      <c r="D95" s="214" t="s">
        <v>177</v>
      </c>
      <c r="E95" s="215" t="s">
        <v>1495</v>
      </c>
      <c r="F95" s="216" t="s">
        <v>1496</v>
      </c>
      <c r="G95" s="217" t="s">
        <v>358</v>
      </c>
      <c r="H95" s="218">
        <v>2</v>
      </c>
      <c r="I95" s="219"/>
      <c r="J95" s="220">
        <f>ROUND(I95*H95,2)</f>
        <v>0</v>
      </c>
      <c r="K95" s="221"/>
      <c r="L95" s="45"/>
      <c r="M95" s="222" t="s">
        <v>19</v>
      </c>
      <c r="N95" s="223" t="s">
        <v>44</v>
      </c>
      <c r="O95" s="85"/>
      <c r="P95" s="224">
        <f>O95*H95</f>
        <v>0</v>
      </c>
      <c r="Q95" s="224">
        <v>0</v>
      </c>
      <c r="R95" s="224">
        <f>Q95*H95</f>
        <v>0</v>
      </c>
      <c r="S95" s="224">
        <v>0</v>
      </c>
      <c r="T95" s="225">
        <f>S95*H95</f>
        <v>0</v>
      </c>
      <c r="U95" s="39"/>
      <c r="V95" s="39"/>
      <c r="W95" s="39"/>
      <c r="X95" s="39"/>
      <c r="Y95" s="39"/>
      <c r="Z95" s="39"/>
      <c r="AA95" s="39"/>
      <c r="AB95" s="39"/>
      <c r="AC95" s="39"/>
      <c r="AD95" s="39"/>
      <c r="AE95" s="39"/>
      <c r="AR95" s="226" t="s">
        <v>181</v>
      </c>
      <c r="AT95" s="226" t="s">
        <v>177</v>
      </c>
      <c r="AU95" s="226" t="s">
        <v>83</v>
      </c>
      <c r="AY95" s="18" t="s">
        <v>175</v>
      </c>
      <c r="BE95" s="227">
        <f>IF(N95="základní",J95,0)</f>
        <v>0</v>
      </c>
      <c r="BF95" s="227">
        <f>IF(N95="snížená",J95,0)</f>
        <v>0</v>
      </c>
      <c r="BG95" s="227">
        <f>IF(N95="zákl. přenesená",J95,0)</f>
        <v>0</v>
      </c>
      <c r="BH95" s="227">
        <f>IF(N95="sníž. přenesená",J95,0)</f>
        <v>0</v>
      </c>
      <c r="BI95" s="227">
        <f>IF(N95="nulová",J95,0)</f>
        <v>0</v>
      </c>
      <c r="BJ95" s="18" t="s">
        <v>81</v>
      </c>
      <c r="BK95" s="227">
        <f>ROUND(I95*H95,2)</f>
        <v>0</v>
      </c>
      <c r="BL95" s="18" t="s">
        <v>181</v>
      </c>
      <c r="BM95" s="226" t="s">
        <v>246</v>
      </c>
    </row>
    <row r="96" spans="1:65" s="2" customFormat="1" ht="24.15" customHeight="1">
      <c r="A96" s="39"/>
      <c r="B96" s="40"/>
      <c r="C96" s="267" t="s">
        <v>259</v>
      </c>
      <c r="D96" s="267" t="s">
        <v>307</v>
      </c>
      <c r="E96" s="268" t="s">
        <v>1497</v>
      </c>
      <c r="F96" s="269" t="s">
        <v>1498</v>
      </c>
      <c r="G96" s="270" t="s">
        <v>358</v>
      </c>
      <c r="H96" s="271">
        <v>1</v>
      </c>
      <c r="I96" s="272"/>
      <c r="J96" s="273">
        <f>ROUND(I96*H96,2)</f>
        <v>0</v>
      </c>
      <c r="K96" s="274"/>
      <c r="L96" s="275"/>
      <c r="M96" s="276" t="s">
        <v>19</v>
      </c>
      <c r="N96" s="277" t="s">
        <v>44</v>
      </c>
      <c r="O96" s="85"/>
      <c r="P96" s="224">
        <f>O96*H96</f>
        <v>0</v>
      </c>
      <c r="Q96" s="224">
        <v>0.00105</v>
      </c>
      <c r="R96" s="224">
        <f>Q96*H96</f>
        <v>0.00105</v>
      </c>
      <c r="S96" s="224">
        <v>0</v>
      </c>
      <c r="T96" s="225">
        <f>S96*H96</f>
        <v>0</v>
      </c>
      <c r="U96" s="39"/>
      <c r="V96" s="39"/>
      <c r="W96" s="39"/>
      <c r="X96" s="39"/>
      <c r="Y96" s="39"/>
      <c r="Z96" s="39"/>
      <c r="AA96" s="39"/>
      <c r="AB96" s="39"/>
      <c r="AC96" s="39"/>
      <c r="AD96" s="39"/>
      <c r="AE96" s="39"/>
      <c r="AR96" s="226" t="s">
        <v>239</v>
      </c>
      <c r="AT96" s="226" t="s">
        <v>307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259</v>
      </c>
    </row>
    <row r="97" spans="1:65" s="2" customFormat="1" ht="24.15" customHeight="1">
      <c r="A97" s="39"/>
      <c r="B97" s="40"/>
      <c r="C97" s="267" t="s">
        <v>266</v>
      </c>
      <c r="D97" s="267" t="s">
        <v>307</v>
      </c>
      <c r="E97" s="268" t="s">
        <v>1499</v>
      </c>
      <c r="F97" s="269" t="s">
        <v>1500</v>
      </c>
      <c r="G97" s="270" t="s">
        <v>358</v>
      </c>
      <c r="H97" s="271">
        <v>1</v>
      </c>
      <c r="I97" s="272"/>
      <c r="J97" s="273">
        <f>ROUND(I97*H97,2)</f>
        <v>0</v>
      </c>
      <c r="K97" s="274"/>
      <c r="L97" s="275"/>
      <c r="M97" s="276" t="s">
        <v>19</v>
      </c>
      <c r="N97" s="277" t="s">
        <v>44</v>
      </c>
      <c r="O97" s="85"/>
      <c r="P97" s="224">
        <f>O97*H97</f>
        <v>0</v>
      </c>
      <c r="Q97" s="224">
        <v>0.00105</v>
      </c>
      <c r="R97" s="224">
        <f>Q97*H97</f>
        <v>0.00105</v>
      </c>
      <c r="S97" s="224">
        <v>0</v>
      </c>
      <c r="T97" s="225">
        <f>S97*H97</f>
        <v>0</v>
      </c>
      <c r="U97" s="39"/>
      <c r="V97" s="39"/>
      <c r="W97" s="39"/>
      <c r="X97" s="39"/>
      <c r="Y97" s="39"/>
      <c r="Z97" s="39"/>
      <c r="AA97" s="39"/>
      <c r="AB97" s="39"/>
      <c r="AC97" s="39"/>
      <c r="AD97" s="39"/>
      <c r="AE97" s="39"/>
      <c r="AR97" s="226" t="s">
        <v>239</v>
      </c>
      <c r="AT97" s="226" t="s">
        <v>307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181</v>
      </c>
      <c r="BM97" s="226" t="s">
        <v>266</v>
      </c>
    </row>
    <row r="98" spans="1:65" s="2" customFormat="1" ht="21.75" customHeight="1">
      <c r="A98" s="39"/>
      <c r="B98" s="40"/>
      <c r="C98" s="214" t="s">
        <v>272</v>
      </c>
      <c r="D98" s="214" t="s">
        <v>177</v>
      </c>
      <c r="E98" s="215" t="s">
        <v>1091</v>
      </c>
      <c r="F98" s="216" t="s">
        <v>1501</v>
      </c>
      <c r="G98" s="217" t="s">
        <v>358</v>
      </c>
      <c r="H98" s="218">
        <v>2</v>
      </c>
      <c r="I98" s="219"/>
      <c r="J98" s="220">
        <f>ROUND(I98*H98,2)</f>
        <v>0</v>
      </c>
      <c r="K98" s="221"/>
      <c r="L98" s="45"/>
      <c r="M98" s="222" t="s">
        <v>19</v>
      </c>
      <c r="N98" s="223"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181</v>
      </c>
      <c r="AT98" s="226" t="s">
        <v>177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181</v>
      </c>
      <c r="BM98" s="226" t="s">
        <v>272</v>
      </c>
    </row>
    <row r="99" spans="1:65" s="2" customFormat="1" ht="24.15" customHeight="1">
      <c r="A99" s="39"/>
      <c r="B99" s="40"/>
      <c r="C99" s="267" t="s">
        <v>278</v>
      </c>
      <c r="D99" s="267" t="s">
        <v>307</v>
      </c>
      <c r="E99" s="268" t="s">
        <v>1502</v>
      </c>
      <c r="F99" s="269" t="s">
        <v>1503</v>
      </c>
      <c r="G99" s="270" t="s">
        <v>358</v>
      </c>
      <c r="H99" s="271">
        <v>2</v>
      </c>
      <c r="I99" s="272"/>
      <c r="J99" s="273">
        <f>ROUND(I99*H99,2)</f>
        <v>0</v>
      </c>
      <c r="K99" s="274"/>
      <c r="L99" s="275"/>
      <c r="M99" s="276" t="s">
        <v>19</v>
      </c>
      <c r="N99" s="277" t="s">
        <v>44</v>
      </c>
      <c r="O99" s="85"/>
      <c r="P99" s="224">
        <f>O99*H99</f>
        <v>0</v>
      </c>
      <c r="Q99" s="224">
        <v>0</v>
      </c>
      <c r="R99" s="224">
        <f>Q99*H99</f>
        <v>0</v>
      </c>
      <c r="S99" s="224">
        <v>0</v>
      </c>
      <c r="T99" s="225">
        <f>S99*H99</f>
        <v>0</v>
      </c>
      <c r="U99" s="39"/>
      <c r="V99" s="39"/>
      <c r="W99" s="39"/>
      <c r="X99" s="39"/>
      <c r="Y99" s="39"/>
      <c r="Z99" s="39"/>
      <c r="AA99" s="39"/>
      <c r="AB99" s="39"/>
      <c r="AC99" s="39"/>
      <c r="AD99" s="39"/>
      <c r="AE99" s="39"/>
      <c r="AR99" s="226" t="s">
        <v>239</v>
      </c>
      <c r="AT99" s="226" t="s">
        <v>307</v>
      </c>
      <c r="AU99" s="226" t="s">
        <v>83</v>
      </c>
      <c r="AY99" s="18" t="s">
        <v>175</v>
      </c>
      <c r="BE99" s="227">
        <f>IF(N99="základní",J99,0)</f>
        <v>0</v>
      </c>
      <c r="BF99" s="227">
        <f>IF(N99="snížená",J99,0)</f>
        <v>0</v>
      </c>
      <c r="BG99" s="227">
        <f>IF(N99="zákl. přenesená",J99,0)</f>
        <v>0</v>
      </c>
      <c r="BH99" s="227">
        <f>IF(N99="sníž. přenesená",J99,0)</f>
        <v>0</v>
      </c>
      <c r="BI99" s="227">
        <f>IF(N99="nulová",J99,0)</f>
        <v>0</v>
      </c>
      <c r="BJ99" s="18" t="s">
        <v>81</v>
      </c>
      <c r="BK99" s="227">
        <f>ROUND(I99*H99,2)</f>
        <v>0</v>
      </c>
      <c r="BL99" s="18" t="s">
        <v>181</v>
      </c>
      <c r="BM99" s="226" t="s">
        <v>278</v>
      </c>
    </row>
    <row r="100" spans="1:65" s="2" customFormat="1" ht="16.5" customHeight="1">
      <c r="A100" s="39"/>
      <c r="B100" s="40"/>
      <c r="C100" s="214" t="s">
        <v>285</v>
      </c>
      <c r="D100" s="214" t="s">
        <v>177</v>
      </c>
      <c r="E100" s="215" t="s">
        <v>1504</v>
      </c>
      <c r="F100" s="216" t="s">
        <v>1505</v>
      </c>
      <c r="G100" s="217" t="s">
        <v>358</v>
      </c>
      <c r="H100" s="218">
        <v>2</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285</v>
      </c>
    </row>
    <row r="101" spans="1:65" s="2" customFormat="1" ht="16.5" customHeight="1">
      <c r="A101" s="39"/>
      <c r="B101" s="40"/>
      <c r="C101" s="214" t="s">
        <v>8</v>
      </c>
      <c r="D101" s="214" t="s">
        <v>177</v>
      </c>
      <c r="E101" s="215" t="s">
        <v>1506</v>
      </c>
      <c r="F101" s="216" t="s">
        <v>1507</v>
      </c>
      <c r="G101" s="217" t="s">
        <v>358</v>
      </c>
      <c r="H101" s="218">
        <v>3</v>
      </c>
      <c r="I101" s="219"/>
      <c r="J101" s="220">
        <f>ROUND(I101*H101,2)</f>
        <v>0</v>
      </c>
      <c r="K101" s="221"/>
      <c r="L101" s="45"/>
      <c r="M101" s="222" t="s">
        <v>19</v>
      </c>
      <c r="N101" s="223" t="s">
        <v>44</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181</v>
      </c>
      <c r="AT101" s="226" t="s">
        <v>177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181</v>
      </c>
      <c r="BM101" s="226" t="s">
        <v>8</v>
      </c>
    </row>
    <row r="102" spans="1:65" s="2" customFormat="1" ht="21.75" customHeight="1">
      <c r="A102" s="39"/>
      <c r="B102" s="40"/>
      <c r="C102" s="267" t="s">
        <v>296</v>
      </c>
      <c r="D102" s="267" t="s">
        <v>307</v>
      </c>
      <c r="E102" s="268" t="s">
        <v>1508</v>
      </c>
      <c r="F102" s="269" t="s">
        <v>1509</v>
      </c>
      <c r="G102" s="270" t="s">
        <v>358</v>
      </c>
      <c r="H102" s="271">
        <v>3</v>
      </c>
      <c r="I102" s="272"/>
      <c r="J102" s="273">
        <f>ROUND(I102*H102,2)</f>
        <v>0</v>
      </c>
      <c r="K102" s="274"/>
      <c r="L102" s="275"/>
      <c r="M102" s="276" t="s">
        <v>19</v>
      </c>
      <c r="N102" s="277" t="s">
        <v>44</v>
      </c>
      <c r="O102" s="85"/>
      <c r="P102" s="224">
        <f>O102*H102</f>
        <v>0</v>
      </c>
      <c r="Q102" s="224">
        <v>0</v>
      </c>
      <c r="R102" s="224">
        <f>Q102*H102</f>
        <v>0</v>
      </c>
      <c r="S102" s="224">
        <v>0</v>
      </c>
      <c r="T102" s="225">
        <f>S102*H102</f>
        <v>0</v>
      </c>
      <c r="U102" s="39"/>
      <c r="V102" s="39"/>
      <c r="W102" s="39"/>
      <c r="X102" s="39"/>
      <c r="Y102" s="39"/>
      <c r="Z102" s="39"/>
      <c r="AA102" s="39"/>
      <c r="AB102" s="39"/>
      <c r="AC102" s="39"/>
      <c r="AD102" s="39"/>
      <c r="AE102" s="39"/>
      <c r="AR102" s="226" t="s">
        <v>239</v>
      </c>
      <c r="AT102" s="226" t="s">
        <v>307</v>
      </c>
      <c r="AU102" s="226" t="s">
        <v>83</v>
      </c>
      <c r="AY102" s="18" t="s">
        <v>175</v>
      </c>
      <c r="BE102" s="227">
        <f>IF(N102="základní",J102,0)</f>
        <v>0</v>
      </c>
      <c r="BF102" s="227">
        <f>IF(N102="snížená",J102,0)</f>
        <v>0</v>
      </c>
      <c r="BG102" s="227">
        <f>IF(N102="zákl. přenesená",J102,0)</f>
        <v>0</v>
      </c>
      <c r="BH102" s="227">
        <f>IF(N102="sníž. přenesená",J102,0)</f>
        <v>0</v>
      </c>
      <c r="BI102" s="227">
        <f>IF(N102="nulová",J102,0)</f>
        <v>0</v>
      </c>
      <c r="BJ102" s="18" t="s">
        <v>81</v>
      </c>
      <c r="BK102" s="227">
        <f>ROUND(I102*H102,2)</f>
        <v>0</v>
      </c>
      <c r="BL102" s="18" t="s">
        <v>181</v>
      </c>
      <c r="BM102" s="226" t="s">
        <v>296</v>
      </c>
    </row>
    <row r="103" spans="1:65" s="2" customFormat="1" ht="24.15" customHeight="1">
      <c r="A103" s="39"/>
      <c r="B103" s="40"/>
      <c r="C103" s="214" t="s">
        <v>306</v>
      </c>
      <c r="D103" s="214" t="s">
        <v>177</v>
      </c>
      <c r="E103" s="215" t="s">
        <v>1510</v>
      </c>
      <c r="F103" s="216" t="s">
        <v>1511</v>
      </c>
      <c r="G103" s="217" t="s">
        <v>358</v>
      </c>
      <c r="H103" s="218">
        <v>11</v>
      </c>
      <c r="I103" s="219"/>
      <c r="J103" s="220">
        <f>ROUND(I103*H103,2)</f>
        <v>0</v>
      </c>
      <c r="K103" s="221"/>
      <c r="L103" s="45"/>
      <c r="M103" s="222" t="s">
        <v>19</v>
      </c>
      <c r="N103" s="223" t="s">
        <v>44</v>
      </c>
      <c r="O103" s="85"/>
      <c r="P103" s="224">
        <f>O103*H103</f>
        <v>0</v>
      </c>
      <c r="Q103" s="224">
        <v>0</v>
      </c>
      <c r="R103" s="224">
        <f>Q103*H103</f>
        <v>0</v>
      </c>
      <c r="S103" s="224">
        <v>0</v>
      </c>
      <c r="T103" s="225">
        <f>S103*H103</f>
        <v>0</v>
      </c>
      <c r="U103" s="39"/>
      <c r="V103" s="39"/>
      <c r="W103" s="39"/>
      <c r="X103" s="39"/>
      <c r="Y103" s="39"/>
      <c r="Z103" s="39"/>
      <c r="AA103" s="39"/>
      <c r="AB103" s="39"/>
      <c r="AC103" s="39"/>
      <c r="AD103" s="39"/>
      <c r="AE103" s="39"/>
      <c r="AR103" s="226" t="s">
        <v>181</v>
      </c>
      <c r="AT103" s="226" t="s">
        <v>177</v>
      </c>
      <c r="AU103" s="226" t="s">
        <v>83</v>
      </c>
      <c r="AY103" s="18" t="s">
        <v>175</v>
      </c>
      <c r="BE103" s="227">
        <f>IF(N103="základní",J103,0)</f>
        <v>0</v>
      </c>
      <c r="BF103" s="227">
        <f>IF(N103="snížená",J103,0)</f>
        <v>0</v>
      </c>
      <c r="BG103" s="227">
        <f>IF(N103="zákl. přenesená",J103,0)</f>
        <v>0</v>
      </c>
      <c r="BH103" s="227">
        <f>IF(N103="sníž. přenesená",J103,0)</f>
        <v>0</v>
      </c>
      <c r="BI103" s="227">
        <f>IF(N103="nulová",J103,0)</f>
        <v>0</v>
      </c>
      <c r="BJ103" s="18" t="s">
        <v>81</v>
      </c>
      <c r="BK103" s="227">
        <f>ROUND(I103*H103,2)</f>
        <v>0</v>
      </c>
      <c r="BL103" s="18" t="s">
        <v>181</v>
      </c>
      <c r="BM103" s="226" t="s">
        <v>306</v>
      </c>
    </row>
    <row r="104" spans="1:65" s="2" customFormat="1" ht="16.5" customHeight="1">
      <c r="A104" s="39"/>
      <c r="B104" s="40"/>
      <c r="C104" s="267" t="s">
        <v>312</v>
      </c>
      <c r="D104" s="267" t="s">
        <v>307</v>
      </c>
      <c r="E104" s="268" t="s">
        <v>1512</v>
      </c>
      <c r="F104" s="269" t="s">
        <v>1513</v>
      </c>
      <c r="G104" s="270" t="s">
        <v>358</v>
      </c>
      <c r="H104" s="271">
        <v>11</v>
      </c>
      <c r="I104" s="272"/>
      <c r="J104" s="273">
        <f>ROUND(I104*H104,2)</f>
        <v>0</v>
      </c>
      <c r="K104" s="274"/>
      <c r="L104" s="275"/>
      <c r="M104" s="276" t="s">
        <v>19</v>
      </c>
      <c r="N104" s="277" t="s">
        <v>44</v>
      </c>
      <c r="O104" s="85"/>
      <c r="P104" s="224">
        <f>O104*H104</f>
        <v>0</v>
      </c>
      <c r="Q104" s="224">
        <v>0</v>
      </c>
      <c r="R104" s="224">
        <f>Q104*H104</f>
        <v>0</v>
      </c>
      <c r="S104" s="224">
        <v>0</v>
      </c>
      <c r="T104" s="225">
        <f>S104*H104</f>
        <v>0</v>
      </c>
      <c r="U104" s="39"/>
      <c r="V104" s="39"/>
      <c r="W104" s="39"/>
      <c r="X104" s="39"/>
      <c r="Y104" s="39"/>
      <c r="Z104" s="39"/>
      <c r="AA104" s="39"/>
      <c r="AB104" s="39"/>
      <c r="AC104" s="39"/>
      <c r="AD104" s="39"/>
      <c r="AE104" s="39"/>
      <c r="AR104" s="226" t="s">
        <v>239</v>
      </c>
      <c r="AT104" s="226" t="s">
        <v>307</v>
      </c>
      <c r="AU104" s="226" t="s">
        <v>83</v>
      </c>
      <c r="AY104" s="18" t="s">
        <v>175</v>
      </c>
      <c r="BE104" s="227">
        <f>IF(N104="základní",J104,0)</f>
        <v>0</v>
      </c>
      <c r="BF104" s="227">
        <f>IF(N104="snížená",J104,0)</f>
        <v>0</v>
      </c>
      <c r="BG104" s="227">
        <f>IF(N104="zákl. přenesená",J104,0)</f>
        <v>0</v>
      </c>
      <c r="BH104" s="227">
        <f>IF(N104="sníž. přenesená",J104,0)</f>
        <v>0</v>
      </c>
      <c r="BI104" s="227">
        <f>IF(N104="nulová",J104,0)</f>
        <v>0</v>
      </c>
      <c r="BJ104" s="18" t="s">
        <v>81</v>
      </c>
      <c r="BK104" s="227">
        <f>ROUND(I104*H104,2)</f>
        <v>0</v>
      </c>
      <c r="BL104" s="18" t="s">
        <v>181</v>
      </c>
      <c r="BM104" s="226" t="s">
        <v>312</v>
      </c>
    </row>
    <row r="105" spans="1:65" s="2" customFormat="1" ht="24.15" customHeight="1">
      <c r="A105" s="39"/>
      <c r="B105" s="40"/>
      <c r="C105" s="214" t="s">
        <v>317</v>
      </c>
      <c r="D105" s="214" t="s">
        <v>177</v>
      </c>
      <c r="E105" s="215" t="s">
        <v>1514</v>
      </c>
      <c r="F105" s="216" t="s">
        <v>1515</v>
      </c>
      <c r="G105" s="217" t="s">
        <v>358</v>
      </c>
      <c r="H105" s="218">
        <v>10</v>
      </c>
      <c r="I105" s="219"/>
      <c r="J105" s="220">
        <f>ROUND(I105*H105,2)</f>
        <v>0</v>
      </c>
      <c r="K105" s="221"/>
      <c r="L105" s="45"/>
      <c r="M105" s="222" t="s">
        <v>19</v>
      </c>
      <c r="N105" s="223" t="s">
        <v>44</v>
      </c>
      <c r="O105" s="85"/>
      <c r="P105" s="224">
        <f>O105*H105</f>
        <v>0</v>
      </c>
      <c r="Q105" s="224">
        <v>0</v>
      </c>
      <c r="R105" s="224">
        <f>Q105*H105</f>
        <v>0</v>
      </c>
      <c r="S105" s="224">
        <v>0</v>
      </c>
      <c r="T105" s="225">
        <f>S105*H105</f>
        <v>0</v>
      </c>
      <c r="U105" s="39"/>
      <c r="V105" s="39"/>
      <c r="W105" s="39"/>
      <c r="X105" s="39"/>
      <c r="Y105" s="39"/>
      <c r="Z105" s="39"/>
      <c r="AA105" s="39"/>
      <c r="AB105" s="39"/>
      <c r="AC105" s="39"/>
      <c r="AD105" s="39"/>
      <c r="AE105" s="39"/>
      <c r="AR105" s="226" t="s">
        <v>181</v>
      </c>
      <c r="AT105" s="226" t="s">
        <v>177</v>
      </c>
      <c r="AU105" s="226" t="s">
        <v>83</v>
      </c>
      <c r="AY105" s="18" t="s">
        <v>175</v>
      </c>
      <c r="BE105" s="227">
        <f>IF(N105="základní",J105,0)</f>
        <v>0</v>
      </c>
      <c r="BF105" s="227">
        <f>IF(N105="snížená",J105,0)</f>
        <v>0</v>
      </c>
      <c r="BG105" s="227">
        <f>IF(N105="zákl. přenesená",J105,0)</f>
        <v>0</v>
      </c>
      <c r="BH105" s="227">
        <f>IF(N105="sníž. přenesená",J105,0)</f>
        <v>0</v>
      </c>
      <c r="BI105" s="227">
        <f>IF(N105="nulová",J105,0)</f>
        <v>0</v>
      </c>
      <c r="BJ105" s="18" t="s">
        <v>81</v>
      </c>
      <c r="BK105" s="227">
        <f>ROUND(I105*H105,2)</f>
        <v>0</v>
      </c>
      <c r="BL105" s="18" t="s">
        <v>181</v>
      </c>
      <c r="BM105" s="226" t="s">
        <v>317</v>
      </c>
    </row>
    <row r="106" spans="1:65" s="2" customFormat="1" ht="16.5" customHeight="1">
      <c r="A106" s="39"/>
      <c r="B106" s="40"/>
      <c r="C106" s="267" t="s">
        <v>323</v>
      </c>
      <c r="D106" s="267" t="s">
        <v>307</v>
      </c>
      <c r="E106" s="268" t="s">
        <v>1516</v>
      </c>
      <c r="F106" s="269" t="s">
        <v>1517</v>
      </c>
      <c r="G106" s="270" t="s">
        <v>358</v>
      </c>
      <c r="H106" s="271">
        <v>10</v>
      </c>
      <c r="I106" s="272"/>
      <c r="J106" s="273">
        <f>ROUND(I106*H106,2)</f>
        <v>0</v>
      </c>
      <c r="K106" s="274"/>
      <c r="L106" s="275"/>
      <c r="M106" s="276" t="s">
        <v>19</v>
      </c>
      <c r="N106" s="277" t="s">
        <v>44</v>
      </c>
      <c r="O106" s="85"/>
      <c r="P106" s="224">
        <f>O106*H106</f>
        <v>0</v>
      </c>
      <c r="Q106" s="224">
        <v>0.14</v>
      </c>
      <c r="R106" s="224">
        <f>Q106*H106</f>
        <v>1.4000000000000001</v>
      </c>
      <c r="S106" s="224">
        <v>0</v>
      </c>
      <c r="T106" s="225">
        <f>S106*H106</f>
        <v>0</v>
      </c>
      <c r="U106" s="39"/>
      <c r="V106" s="39"/>
      <c r="W106" s="39"/>
      <c r="X106" s="39"/>
      <c r="Y106" s="39"/>
      <c r="Z106" s="39"/>
      <c r="AA106" s="39"/>
      <c r="AB106" s="39"/>
      <c r="AC106" s="39"/>
      <c r="AD106" s="39"/>
      <c r="AE106" s="39"/>
      <c r="AR106" s="226" t="s">
        <v>239</v>
      </c>
      <c r="AT106" s="226" t="s">
        <v>307</v>
      </c>
      <c r="AU106" s="226" t="s">
        <v>83</v>
      </c>
      <c r="AY106" s="18" t="s">
        <v>175</v>
      </c>
      <c r="BE106" s="227">
        <f>IF(N106="základní",J106,0)</f>
        <v>0</v>
      </c>
      <c r="BF106" s="227">
        <f>IF(N106="snížená",J106,0)</f>
        <v>0</v>
      </c>
      <c r="BG106" s="227">
        <f>IF(N106="zákl. přenesená",J106,0)</f>
        <v>0</v>
      </c>
      <c r="BH106" s="227">
        <f>IF(N106="sníž. přenesená",J106,0)</f>
        <v>0</v>
      </c>
      <c r="BI106" s="227">
        <f>IF(N106="nulová",J106,0)</f>
        <v>0</v>
      </c>
      <c r="BJ106" s="18" t="s">
        <v>81</v>
      </c>
      <c r="BK106" s="227">
        <f>ROUND(I106*H106,2)</f>
        <v>0</v>
      </c>
      <c r="BL106" s="18" t="s">
        <v>181</v>
      </c>
      <c r="BM106" s="226" t="s">
        <v>323</v>
      </c>
    </row>
    <row r="107" spans="1:65" s="2" customFormat="1" ht="24.15" customHeight="1">
      <c r="A107" s="39"/>
      <c r="B107" s="40"/>
      <c r="C107" s="214" t="s">
        <v>7</v>
      </c>
      <c r="D107" s="214" t="s">
        <v>177</v>
      </c>
      <c r="E107" s="215" t="s">
        <v>1518</v>
      </c>
      <c r="F107" s="216" t="s">
        <v>1519</v>
      </c>
      <c r="G107" s="217" t="s">
        <v>358</v>
      </c>
      <c r="H107" s="218">
        <v>9</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7</v>
      </c>
    </row>
    <row r="108" spans="1:65" s="2" customFormat="1" ht="24.15" customHeight="1">
      <c r="A108" s="39"/>
      <c r="B108" s="40"/>
      <c r="C108" s="267" t="s">
        <v>332</v>
      </c>
      <c r="D108" s="267" t="s">
        <v>307</v>
      </c>
      <c r="E108" s="268" t="s">
        <v>1520</v>
      </c>
      <c r="F108" s="269" t="s">
        <v>1521</v>
      </c>
      <c r="G108" s="270" t="s">
        <v>358</v>
      </c>
      <c r="H108" s="271">
        <v>9</v>
      </c>
      <c r="I108" s="272"/>
      <c r="J108" s="273">
        <f>ROUND(I108*H108,2)</f>
        <v>0</v>
      </c>
      <c r="K108" s="274"/>
      <c r="L108" s="275"/>
      <c r="M108" s="276" t="s">
        <v>19</v>
      </c>
      <c r="N108" s="277" t="s">
        <v>44</v>
      </c>
      <c r="O108" s="85"/>
      <c r="P108" s="224">
        <f>O108*H108</f>
        <v>0</v>
      </c>
      <c r="Q108" s="224">
        <v>0.0105</v>
      </c>
      <c r="R108" s="224">
        <f>Q108*H108</f>
        <v>0.0945</v>
      </c>
      <c r="S108" s="224">
        <v>0</v>
      </c>
      <c r="T108" s="225">
        <f>S108*H108</f>
        <v>0</v>
      </c>
      <c r="U108" s="39"/>
      <c r="V108" s="39"/>
      <c r="W108" s="39"/>
      <c r="X108" s="39"/>
      <c r="Y108" s="39"/>
      <c r="Z108" s="39"/>
      <c r="AA108" s="39"/>
      <c r="AB108" s="39"/>
      <c r="AC108" s="39"/>
      <c r="AD108" s="39"/>
      <c r="AE108" s="39"/>
      <c r="AR108" s="226" t="s">
        <v>239</v>
      </c>
      <c r="AT108" s="226" t="s">
        <v>307</v>
      </c>
      <c r="AU108" s="226" t="s">
        <v>83</v>
      </c>
      <c r="AY108" s="18" t="s">
        <v>175</v>
      </c>
      <c r="BE108" s="227">
        <f>IF(N108="základní",J108,0)</f>
        <v>0</v>
      </c>
      <c r="BF108" s="227">
        <f>IF(N108="snížená",J108,0)</f>
        <v>0</v>
      </c>
      <c r="BG108" s="227">
        <f>IF(N108="zákl. přenesená",J108,0)</f>
        <v>0</v>
      </c>
      <c r="BH108" s="227">
        <f>IF(N108="sníž. přenesená",J108,0)</f>
        <v>0</v>
      </c>
      <c r="BI108" s="227">
        <f>IF(N108="nulová",J108,0)</f>
        <v>0</v>
      </c>
      <c r="BJ108" s="18" t="s">
        <v>81</v>
      </c>
      <c r="BK108" s="227">
        <f>ROUND(I108*H108,2)</f>
        <v>0</v>
      </c>
      <c r="BL108" s="18" t="s">
        <v>181</v>
      </c>
      <c r="BM108" s="226" t="s">
        <v>332</v>
      </c>
    </row>
    <row r="109" spans="1:65" s="2" customFormat="1" ht="24.15" customHeight="1">
      <c r="A109" s="39"/>
      <c r="B109" s="40"/>
      <c r="C109" s="214" t="s">
        <v>339</v>
      </c>
      <c r="D109" s="214" t="s">
        <v>177</v>
      </c>
      <c r="E109" s="215" t="s">
        <v>1522</v>
      </c>
      <c r="F109" s="216" t="s">
        <v>1523</v>
      </c>
      <c r="G109" s="217" t="s">
        <v>358</v>
      </c>
      <c r="H109" s="218">
        <v>1</v>
      </c>
      <c r="I109" s="219"/>
      <c r="J109" s="220">
        <f>ROUND(I109*H109,2)</f>
        <v>0</v>
      </c>
      <c r="K109" s="221"/>
      <c r="L109" s="45"/>
      <c r="M109" s="222" t="s">
        <v>19</v>
      </c>
      <c r="N109" s="223" t="s">
        <v>44</v>
      </c>
      <c r="O109" s="85"/>
      <c r="P109" s="224">
        <f>O109*H109</f>
        <v>0</v>
      </c>
      <c r="Q109" s="224">
        <v>0</v>
      </c>
      <c r="R109" s="224">
        <f>Q109*H109</f>
        <v>0</v>
      </c>
      <c r="S109" s="224">
        <v>0</v>
      </c>
      <c r="T109" s="225">
        <f>S109*H109</f>
        <v>0</v>
      </c>
      <c r="U109" s="39"/>
      <c r="V109" s="39"/>
      <c r="W109" s="39"/>
      <c r="X109" s="39"/>
      <c r="Y109" s="39"/>
      <c r="Z109" s="39"/>
      <c r="AA109" s="39"/>
      <c r="AB109" s="39"/>
      <c r="AC109" s="39"/>
      <c r="AD109" s="39"/>
      <c r="AE109" s="39"/>
      <c r="AR109" s="226" t="s">
        <v>181</v>
      </c>
      <c r="AT109" s="226" t="s">
        <v>177</v>
      </c>
      <c r="AU109" s="226" t="s">
        <v>83</v>
      </c>
      <c r="AY109" s="18" t="s">
        <v>175</v>
      </c>
      <c r="BE109" s="227">
        <f>IF(N109="základní",J109,0)</f>
        <v>0</v>
      </c>
      <c r="BF109" s="227">
        <f>IF(N109="snížená",J109,0)</f>
        <v>0</v>
      </c>
      <c r="BG109" s="227">
        <f>IF(N109="zákl. přenesená",J109,0)</f>
        <v>0</v>
      </c>
      <c r="BH109" s="227">
        <f>IF(N109="sníž. přenesená",J109,0)</f>
        <v>0</v>
      </c>
      <c r="BI109" s="227">
        <f>IF(N109="nulová",J109,0)</f>
        <v>0</v>
      </c>
      <c r="BJ109" s="18" t="s">
        <v>81</v>
      </c>
      <c r="BK109" s="227">
        <f>ROUND(I109*H109,2)</f>
        <v>0</v>
      </c>
      <c r="BL109" s="18" t="s">
        <v>181</v>
      </c>
      <c r="BM109" s="226" t="s">
        <v>339</v>
      </c>
    </row>
    <row r="110" spans="1:65" s="2" customFormat="1" ht="24.15" customHeight="1">
      <c r="A110" s="39"/>
      <c r="B110" s="40"/>
      <c r="C110" s="267" t="s">
        <v>348</v>
      </c>
      <c r="D110" s="267" t="s">
        <v>307</v>
      </c>
      <c r="E110" s="268" t="s">
        <v>1524</v>
      </c>
      <c r="F110" s="269" t="s">
        <v>1525</v>
      </c>
      <c r="G110" s="270" t="s">
        <v>358</v>
      </c>
      <c r="H110" s="271">
        <v>1</v>
      </c>
      <c r="I110" s="272"/>
      <c r="J110" s="273">
        <f>ROUND(I110*H110,2)</f>
        <v>0</v>
      </c>
      <c r="K110" s="274"/>
      <c r="L110" s="275"/>
      <c r="M110" s="276" t="s">
        <v>19</v>
      </c>
      <c r="N110" s="277" t="s">
        <v>44</v>
      </c>
      <c r="O110" s="85"/>
      <c r="P110" s="224">
        <f>O110*H110</f>
        <v>0</v>
      </c>
      <c r="Q110" s="224">
        <v>0.0171</v>
      </c>
      <c r="R110" s="224">
        <f>Q110*H110</f>
        <v>0.0171</v>
      </c>
      <c r="S110" s="224">
        <v>0</v>
      </c>
      <c r="T110" s="225">
        <f>S110*H110</f>
        <v>0</v>
      </c>
      <c r="U110" s="39"/>
      <c r="V110" s="39"/>
      <c r="W110" s="39"/>
      <c r="X110" s="39"/>
      <c r="Y110" s="39"/>
      <c r="Z110" s="39"/>
      <c r="AA110" s="39"/>
      <c r="AB110" s="39"/>
      <c r="AC110" s="39"/>
      <c r="AD110" s="39"/>
      <c r="AE110" s="39"/>
      <c r="AR110" s="226" t="s">
        <v>239</v>
      </c>
      <c r="AT110" s="226" t="s">
        <v>307</v>
      </c>
      <c r="AU110" s="226" t="s">
        <v>83</v>
      </c>
      <c r="AY110" s="18" t="s">
        <v>175</v>
      </c>
      <c r="BE110" s="227">
        <f>IF(N110="základní",J110,0)</f>
        <v>0</v>
      </c>
      <c r="BF110" s="227">
        <f>IF(N110="snížená",J110,0)</f>
        <v>0</v>
      </c>
      <c r="BG110" s="227">
        <f>IF(N110="zákl. přenesená",J110,0)</f>
        <v>0</v>
      </c>
      <c r="BH110" s="227">
        <f>IF(N110="sníž. přenesená",J110,0)</f>
        <v>0</v>
      </c>
      <c r="BI110" s="227">
        <f>IF(N110="nulová",J110,0)</f>
        <v>0</v>
      </c>
      <c r="BJ110" s="18" t="s">
        <v>81</v>
      </c>
      <c r="BK110" s="227">
        <f>ROUND(I110*H110,2)</f>
        <v>0</v>
      </c>
      <c r="BL110" s="18" t="s">
        <v>181</v>
      </c>
      <c r="BM110" s="226" t="s">
        <v>348</v>
      </c>
    </row>
    <row r="111" spans="1:65" s="2" customFormat="1" ht="16.5" customHeight="1">
      <c r="A111" s="39"/>
      <c r="B111" s="40"/>
      <c r="C111" s="214" t="s">
        <v>355</v>
      </c>
      <c r="D111" s="214" t="s">
        <v>177</v>
      </c>
      <c r="E111" s="215" t="s">
        <v>1526</v>
      </c>
      <c r="F111" s="216" t="s">
        <v>1527</v>
      </c>
      <c r="G111" s="217" t="s">
        <v>358</v>
      </c>
      <c r="H111" s="218">
        <v>10</v>
      </c>
      <c r="I111" s="219"/>
      <c r="J111" s="220">
        <f>ROUND(I111*H111,2)</f>
        <v>0</v>
      </c>
      <c r="K111" s="221"/>
      <c r="L111" s="45"/>
      <c r="M111" s="222" t="s">
        <v>19</v>
      </c>
      <c r="N111" s="223" t="s">
        <v>44</v>
      </c>
      <c r="O111" s="85"/>
      <c r="P111" s="224">
        <f>O111*H111</f>
        <v>0</v>
      </c>
      <c r="Q111" s="224">
        <v>0</v>
      </c>
      <c r="R111" s="224">
        <f>Q111*H111</f>
        <v>0</v>
      </c>
      <c r="S111" s="224">
        <v>0</v>
      </c>
      <c r="T111" s="225">
        <f>S111*H111</f>
        <v>0</v>
      </c>
      <c r="U111" s="39"/>
      <c r="V111" s="39"/>
      <c r="W111" s="39"/>
      <c r="X111" s="39"/>
      <c r="Y111" s="39"/>
      <c r="Z111" s="39"/>
      <c r="AA111" s="39"/>
      <c r="AB111" s="39"/>
      <c r="AC111" s="39"/>
      <c r="AD111" s="39"/>
      <c r="AE111" s="39"/>
      <c r="AR111" s="226" t="s">
        <v>181</v>
      </c>
      <c r="AT111" s="226" t="s">
        <v>177</v>
      </c>
      <c r="AU111" s="226" t="s">
        <v>83</v>
      </c>
      <c r="AY111" s="18" t="s">
        <v>175</v>
      </c>
      <c r="BE111" s="227">
        <f>IF(N111="základní",J111,0)</f>
        <v>0</v>
      </c>
      <c r="BF111" s="227">
        <f>IF(N111="snížená",J111,0)</f>
        <v>0</v>
      </c>
      <c r="BG111" s="227">
        <f>IF(N111="zákl. přenesená",J111,0)</f>
        <v>0</v>
      </c>
      <c r="BH111" s="227">
        <f>IF(N111="sníž. přenesená",J111,0)</f>
        <v>0</v>
      </c>
      <c r="BI111" s="227">
        <f>IF(N111="nulová",J111,0)</f>
        <v>0</v>
      </c>
      <c r="BJ111" s="18" t="s">
        <v>81</v>
      </c>
      <c r="BK111" s="227">
        <f>ROUND(I111*H111,2)</f>
        <v>0</v>
      </c>
      <c r="BL111" s="18" t="s">
        <v>181</v>
      </c>
      <c r="BM111" s="226" t="s">
        <v>355</v>
      </c>
    </row>
    <row r="112" spans="1:65" s="2" customFormat="1" ht="21.75" customHeight="1">
      <c r="A112" s="39"/>
      <c r="B112" s="40"/>
      <c r="C112" s="267" t="s">
        <v>363</v>
      </c>
      <c r="D112" s="267" t="s">
        <v>307</v>
      </c>
      <c r="E112" s="268" t="s">
        <v>1528</v>
      </c>
      <c r="F112" s="269" t="s">
        <v>1529</v>
      </c>
      <c r="G112" s="270" t="s">
        <v>358</v>
      </c>
      <c r="H112" s="271">
        <v>10</v>
      </c>
      <c r="I112" s="272"/>
      <c r="J112" s="273">
        <f>ROUND(I112*H112,2)</f>
        <v>0</v>
      </c>
      <c r="K112" s="274"/>
      <c r="L112" s="275"/>
      <c r="M112" s="276" t="s">
        <v>19</v>
      </c>
      <c r="N112" s="277" t="s">
        <v>44</v>
      </c>
      <c r="O112" s="85"/>
      <c r="P112" s="224">
        <f>O112*H112</f>
        <v>0</v>
      </c>
      <c r="Q112" s="224">
        <v>0.00011</v>
      </c>
      <c r="R112" s="224">
        <f>Q112*H112</f>
        <v>0.0011</v>
      </c>
      <c r="S112" s="224">
        <v>0</v>
      </c>
      <c r="T112" s="225">
        <f>S112*H112</f>
        <v>0</v>
      </c>
      <c r="U112" s="39"/>
      <c r="V112" s="39"/>
      <c r="W112" s="39"/>
      <c r="X112" s="39"/>
      <c r="Y112" s="39"/>
      <c r="Z112" s="39"/>
      <c r="AA112" s="39"/>
      <c r="AB112" s="39"/>
      <c r="AC112" s="39"/>
      <c r="AD112" s="39"/>
      <c r="AE112" s="39"/>
      <c r="AR112" s="226" t="s">
        <v>239</v>
      </c>
      <c r="AT112" s="226" t="s">
        <v>307</v>
      </c>
      <c r="AU112" s="226" t="s">
        <v>83</v>
      </c>
      <c r="AY112" s="18" t="s">
        <v>175</v>
      </c>
      <c r="BE112" s="227">
        <f>IF(N112="základní",J112,0)</f>
        <v>0</v>
      </c>
      <c r="BF112" s="227">
        <f>IF(N112="snížená",J112,0)</f>
        <v>0</v>
      </c>
      <c r="BG112" s="227">
        <f>IF(N112="zákl. přenesená",J112,0)</f>
        <v>0</v>
      </c>
      <c r="BH112" s="227">
        <f>IF(N112="sníž. přenesená",J112,0)</f>
        <v>0</v>
      </c>
      <c r="BI112" s="227">
        <f>IF(N112="nulová",J112,0)</f>
        <v>0</v>
      </c>
      <c r="BJ112" s="18" t="s">
        <v>81</v>
      </c>
      <c r="BK112" s="227">
        <f>ROUND(I112*H112,2)</f>
        <v>0</v>
      </c>
      <c r="BL112" s="18" t="s">
        <v>181</v>
      </c>
      <c r="BM112" s="226" t="s">
        <v>363</v>
      </c>
    </row>
    <row r="113" spans="1:65" s="2" customFormat="1" ht="16.5" customHeight="1">
      <c r="A113" s="39"/>
      <c r="B113" s="40"/>
      <c r="C113" s="214" t="s">
        <v>367</v>
      </c>
      <c r="D113" s="214" t="s">
        <v>177</v>
      </c>
      <c r="E113" s="215" t="s">
        <v>1530</v>
      </c>
      <c r="F113" s="216" t="s">
        <v>1531</v>
      </c>
      <c r="G113" s="217" t="s">
        <v>358</v>
      </c>
      <c r="H113" s="218">
        <v>9</v>
      </c>
      <c r="I113" s="219"/>
      <c r="J113" s="220">
        <f>ROUND(I113*H113,2)</f>
        <v>0</v>
      </c>
      <c r="K113" s="221"/>
      <c r="L113" s="45"/>
      <c r="M113" s="222" t="s">
        <v>19</v>
      </c>
      <c r="N113" s="223" t="s">
        <v>44</v>
      </c>
      <c r="O113" s="85"/>
      <c r="P113" s="224">
        <f>O113*H113</f>
        <v>0</v>
      </c>
      <c r="Q113" s="224">
        <v>0</v>
      </c>
      <c r="R113" s="224">
        <f>Q113*H113</f>
        <v>0</v>
      </c>
      <c r="S113" s="224">
        <v>0</v>
      </c>
      <c r="T113" s="225">
        <f>S113*H113</f>
        <v>0</v>
      </c>
      <c r="U113" s="39"/>
      <c r="V113" s="39"/>
      <c r="W113" s="39"/>
      <c r="X113" s="39"/>
      <c r="Y113" s="39"/>
      <c r="Z113" s="39"/>
      <c r="AA113" s="39"/>
      <c r="AB113" s="39"/>
      <c r="AC113" s="39"/>
      <c r="AD113" s="39"/>
      <c r="AE113" s="39"/>
      <c r="AR113" s="226" t="s">
        <v>181</v>
      </c>
      <c r="AT113" s="226" t="s">
        <v>177</v>
      </c>
      <c r="AU113" s="226" t="s">
        <v>83</v>
      </c>
      <c r="AY113" s="18" t="s">
        <v>175</v>
      </c>
      <c r="BE113" s="227">
        <f>IF(N113="základní",J113,0)</f>
        <v>0</v>
      </c>
      <c r="BF113" s="227">
        <f>IF(N113="snížená",J113,0)</f>
        <v>0</v>
      </c>
      <c r="BG113" s="227">
        <f>IF(N113="zákl. přenesená",J113,0)</f>
        <v>0</v>
      </c>
      <c r="BH113" s="227">
        <f>IF(N113="sníž. přenesená",J113,0)</f>
        <v>0</v>
      </c>
      <c r="BI113" s="227">
        <f>IF(N113="nulová",J113,0)</f>
        <v>0</v>
      </c>
      <c r="BJ113" s="18" t="s">
        <v>81</v>
      </c>
      <c r="BK113" s="227">
        <f>ROUND(I113*H113,2)</f>
        <v>0</v>
      </c>
      <c r="BL113" s="18" t="s">
        <v>181</v>
      </c>
      <c r="BM113" s="226" t="s">
        <v>367</v>
      </c>
    </row>
    <row r="114" spans="1:65" s="2" customFormat="1" ht="16.5" customHeight="1">
      <c r="A114" s="39"/>
      <c r="B114" s="40"/>
      <c r="C114" s="267" t="s">
        <v>372</v>
      </c>
      <c r="D114" s="267" t="s">
        <v>307</v>
      </c>
      <c r="E114" s="268" t="s">
        <v>1532</v>
      </c>
      <c r="F114" s="269" t="s">
        <v>1533</v>
      </c>
      <c r="G114" s="270" t="s">
        <v>358</v>
      </c>
      <c r="H114" s="271">
        <v>9</v>
      </c>
      <c r="I114" s="272"/>
      <c r="J114" s="273">
        <f>ROUND(I114*H114,2)</f>
        <v>0</v>
      </c>
      <c r="K114" s="274"/>
      <c r="L114" s="275"/>
      <c r="M114" s="276" t="s">
        <v>19</v>
      </c>
      <c r="N114" s="277" t="s">
        <v>44</v>
      </c>
      <c r="O114" s="85"/>
      <c r="P114" s="224">
        <f>O114*H114</f>
        <v>0</v>
      </c>
      <c r="Q114" s="224">
        <v>0</v>
      </c>
      <c r="R114" s="224">
        <f>Q114*H114</f>
        <v>0</v>
      </c>
      <c r="S114" s="224">
        <v>0</v>
      </c>
      <c r="T114" s="225">
        <f>S114*H114</f>
        <v>0</v>
      </c>
      <c r="U114" s="39"/>
      <c r="V114" s="39"/>
      <c r="W114" s="39"/>
      <c r="X114" s="39"/>
      <c r="Y114" s="39"/>
      <c r="Z114" s="39"/>
      <c r="AA114" s="39"/>
      <c r="AB114" s="39"/>
      <c r="AC114" s="39"/>
      <c r="AD114" s="39"/>
      <c r="AE114" s="39"/>
      <c r="AR114" s="226" t="s">
        <v>239</v>
      </c>
      <c r="AT114" s="226" t="s">
        <v>307</v>
      </c>
      <c r="AU114" s="226" t="s">
        <v>83</v>
      </c>
      <c r="AY114" s="18" t="s">
        <v>175</v>
      </c>
      <c r="BE114" s="227">
        <f>IF(N114="základní",J114,0)</f>
        <v>0</v>
      </c>
      <c r="BF114" s="227">
        <f>IF(N114="snížená",J114,0)</f>
        <v>0</v>
      </c>
      <c r="BG114" s="227">
        <f>IF(N114="zákl. přenesená",J114,0)</f>
        <v>0</v>
      </c>
      <c r="BH114" s="227">
        <f>IF(N114="sníž. přenesená",J114,0)</f>
        <v>0</v>
      </c>
      <c r="BI114" s="227">
        <f>IF(N114="nulová",J114,0)</f>
        <v>0</v>
      </c>
      <c r="BJ114" s="18" t="s">
        <v>81</v>
      </c>
      <c r="BK114" s="227">
        <f>ROUND(I114*H114,2)</f>
        <v>0</v>
      </c>
      <c r="BL114" s="18" t="s">
        <v>181</v>
      </c>
      <c r="BM114" s="226" t="s">
        <v>372</v>
      </c>
    </row>
    <row r="115" spans="1:65" s="2" customFormat="1" ht="16.5" customHeight="1">
      <c r="A115" s="39"/>
      <c r="B115" s="40"/>
      <c r="C115" s="214" t="s">
        <v>376</v>
      </c>
      <c r="D115" s="214" t="s">
        <v>177</v>
      </c>
      <c r="E115" s="215" t="s">
        <v>1534</v>
      </c>
      <c r="F115" s="216" t="s">
        <v>1535</v>
      </c>
      <c r="G115" s="217" t="s">
        <v>358</v>
      </c>
      <c r="H115" s="218">
        <v>1</v>
      </c>
      <c r="I115" s="219"/>
      <c r="J115" s="220">
        <f>ROUND(I115*H115,2)</f>
        <v>0</v>
      </c>
      <c r="K115" s="221"/>
      <c r="L115" s="45"/>
      <c r="M115" s="222" t="s">
        <v>19</v>
      </c>
      <c r="N115" s="223" t="s">
        <v>44</v>
      </c>
      <c r="O115" s="85"/>
      <c r="P115" s="224">
        <f>O115*H115</f>
        <v>0</v>
      </c>
      <c r="Q115" s="224">
        <v>0</v>
      </c>
      <c r="R115" s="224">
        <f>Q115*H115</f>
        <v>0</v>
      </c>
      <c r="S115" s="224">
        <v>0</v>
      </c>
      <c r="T115" s="225">
        <f>S115*H115</f>
        <v>0</v>
      </c>
      <c r="U115" s="39"/>
      <c r="V115" s="39"/>
      <c r="W115" s="39"/>
      <c r="X115" s="39"/>
      <c r="Y115" s="39"/>
      <c r="Z115" s="39"/>
      <c r="AA115" s="39"/>
      <c r="AB115" s="39"/>
      <c r="AC115" s="39"/>
      <c r="AD115" s="39"/>
      <c r="AE115" s="39"/>
      <c r="AR115" s="226" t="s">
        <v>181</v>
      </c>
      <c r="AT115" s="226" t="s">
        <v>177</v>
      </c>
      <c r="AU115" s="226" t="s">
        <v>83</v>
      </c>
      <c r="AY115" s="18" t="s">
        <v>175</v>
      </c>
      <c r="BE115" s="227">
        <f>IF(N115="základní",J115,0)</f>
        <v>0</v>
      </c>
      <c r="BF115" s="227">
        <f>IF(N115="snížená",J115,0)</f>
        <v>0</v>
      </c>
      <c r="BG115" s="227">
        <f>IF(N115="zákl. přenesená",J115,0)</f>
        <v>0</v>
      </c>
      <c r="BH115" s="227">
        <f>IF(N115="sníž. přenesená",J115,0)</f>
        <v>0</v>
      </c>
      <c r="BI115" s="227">
        <f>IF(N115="nulová",J115,0)</f>
        <v>0</v>
      </c>
      <c r="BJ115" s="18" t="s">
        <v>81</v>
      </c>
      <c r="BK115" s="227">
        <f>ROUND(I115*H115,2)</f>
        <v>0</v>
      </c>
      <c r="BL115" s="18" t="s">
        <v>181</v>
      </c>
      <c r="BM115" s="226" t="s">
        <v>376</v>
      </c>
    </row>
    <row r="116" spans="1:65" s="2" customFormat="1" ht="16.5" customHeight="1">
      <c r="A116" s="39"/>
      <c r="B116" s="40"/>
      <c r="C116" s="267" t="s">
        <v>384</v>
      </c>
      <c r="D116" s="267" t="s">
        <v>307</v>
      </c>
      <c r="E116" s="268" t="s">
        <v>1536</v>
      </c>
      <c r="F116" s="269" t="s">
        <v>1537</v>
      </c>
      <c r="G116" s="270" t="s">
        <v>358</v>
      </c>
      <c r="H116" s="271">
        <v>1</v>
      </c>
      <c r="I116" s="272"/>
      <c r="J116" s="273">
        <f>ROUND(I116*H116,2)</f>
        <v>0</v>
      </c>
      <c r="K116" s="274"/>
      <c r="L116" s="275"/>
      <c r="M116" s="276" t="s">
        <v>19</v>
      </c>
      <c r="N116" s="277" t="s">
        <v>44</v>
      </c>
      <c r="O116" s="85"/>
      <c r="P116" s="224">
        <f>O116*H116</f>
        <v>0</v>
      </c>
      <c r="Q116" s="224">
        <v>0</v>
      </c>
      <c r="R116" s="224">
        <f>Q116*H116</f>
        <v>0</v>
      </c>
      <c r="S116" s="224">
        <v>0</v>
      </c>
      <c r="T116" s="225">
        <f>S116*H116</f>
        <v>0</v>
      </c>
      <c r="U116" s="39"/>
      <c r="V116" s="39"/>
      <c r="W116" s="39"/>
      <c r="X116" s="39"/>
      <c r="Y116" s="39"/>
      <c r="Z116" s="39"/>
      <c r="AA116" s="39"/>
      <c r="AB116" s="39"/>
      <c r="AC116" s="39"/>
      <c r="AD116" s="39"/>
      <c r="AE116" s="39"/>
      <c r="AR116" s="226" t="s">
        <v>239</v>
      </c>
      <c r="AT116" s="226" t="s">
        <v>307</v>
      </c>
      <c r="AU116" s="226" t="s">
        <v>83</v>
      </c>
      <c r="AY116" s="18" t="s">
        <v>175</v>
      </c>
      <c r="BE116" s="227">
        <f>IF(N116="základní",J116,0)</f>
        <v>0</v>
      </c>
      <c r="BF116" s="227">
        <f>IF(N116="snížená",J116,0)</f>
        <v>0</v>
      </c>
      <c r="BG116" s="227">
        <f>IF(N116="zákl. přenesená",J116,0)</f>
        <v>0</v>
      </c>
      <c r="BH116" s="227">
        <f>IF(N116="sníž. přenesená",J116,0)</f>
        <v>0</v>
      </c>
      <c r="BI116" s="227">
        <f>IF(N116="nulová",J116,0)</f>
        <v>0</v>
      </c>
      <c r="BJ116" s="18" t="s">
        <v>81</v>
      </c>
      <c r="BK116" s="227">
        <f>ROUND(I116*H116,2)</f>
        <v>0</v>
      </c>
      <c r="BL116" s="18" t="s">
        <v>181</v>
      </c>
      <c r="BM116" s="226" t="s">
        <v>384</v>
      </c>
    </row>
    <row r="117" spans="1:65" s="2" customFormat="1" ht="37.8" customHeight="1">
      <c r="A117" s="39"/>
      <c r="B117" s="40"/>
      <c r="C117" s="214" t="s">
        <v>238</v>
      </c>
      <c r="D117" s="214" t="s">
        <v>177</v>
      </c>
      <c r="E117" s="215" t="s">
        <v>1097</v>
      </c>
      <c r="F117" s="216" t="s">
        <v>1098</v>
      </c>
      <c r="G117" s="217" t="s">
        <v>342</v>
      </c>
      <c r="H117" s="218">
        <v>370</v>
      </c>
      <c r="I117" s="219"/>
      <c r="J117" s="220">
        <f>ROUND(I117*H117,2)</f>
        <v>0</v>
      </c>
      <c r="K117" s="221"/>
      <c r="L117" s="45"/>
      <c r="M117" s="222" t="s">
        <v>19</v>
      </c>
      <c r="N117" s="223" t="s">
        <v>44</v>
      </c>
      <c r="O117" s="85"/>
      <c r="P117" s="224">
        <f>O117*H117</f>
        <v>0</v>
      </c>
      <c r="Q117" s="224">
        <v>0</v>
      </c>
      <c r="R117" s="224">
        <f>Q117*H117</f>
        <v>0</v>
      </c>
      <c r="S117" s="224">
        <v>0</v>
      </c>
      <c r="T117" s="225">
        <f>S117*H117</f>
        <v>0</v>
      </c>
      <c r="U117" s="39"/>
      <c r="V117" s="39"/>
      <c r="W117" s="39"/>
      <c r="X117" s="39"/>
      <c r="Y117" s="39"/>
      <c r="Z117" s="39"/>
      <c r="AA117" s="39"/>
      <c r="AB117" s="39"/>
      <c r="AC117" s="39"/>
      <c r="AD117" s="39"/>
      <c r="AE117" s="39"/>
      <c r="AR117" s="226" t="s">
        <v>181</v>
      </c>
      <c r="AT117" s="226" t="s">
        <v>177</v>
      </c>
      <c r="AU117" s="226" t="s">
        <v>83</v>
      </c>
      <c r="AY117" s="18" t="s">
        <v>175</v>
      </c>
      <c r="BE117" s="227">
        <f>IF(N117="základní",J117,0)</f>
        <v>0</v>
      </c>
      <c r="BF117" s="227">
        <f>IF(N117="snížená",J117,0)</f>
        <v>0</v>
      </c>
      <c r="BG117" s="227">
        <f>IF(N117="zákl. přenesená",J117,0)</f>
        <v>0</v>
      </c>
      <c r="BH117" s="227">
        <f>IF(N117="sníž. přenesená",J117,0)</f>
        <v>0</v>
      </c>
      <c r="BI117" s="227">
        <f>IF(N117="nulová",J117,0)</f>
        <v>0</v>
      </c>
      <c r="BJ117" s="18" t="s">
        <v>81</v>
      </c>
      <c r="BK117" s="227">
        <f>ROUND(I117*H117,2)</f>
        <v>0</v>
      </c>
      <c r="BL117" s="18" t="s">
        <v>181</v>
      </c>
      <c r="BM117" s="226" t="s">
        <v>238</v>
      </c>
    </row>
    <row r="118" spans="1:65" s="2" customFormat="1" ht="16.5" customHeight="1">
      <c r="A118" s="39"/>
      <c r="B118" s="40"/>
      <c r="C118" s="267" t="s">
        <v>396</v>
      </c>
      <c r="D118" s="267" t="s">
        <v>307</v>
      </c>
      <c r="E118" s="268" t="s">
        <v>1100</v>
      </c>
      <c r="F118" s="269" t="s">
        <v>1101</v>
      </c>
      <c r="G118" s="270" t="s">
        <v>335</v>
      </c>
      <c r="H118" s="271">
        <v>348.54</v>
      </c>
      <c r="I118" s="272"/>
      <c r="J118" s="273">
        <f>ROUND(I118*H118,2)</f>
        <v>0</v>
      </c>
      <c r="K118" s="274"/>
      <c r="L118" s="275"/>
      <c r="M118" s="276" t="s">
        <v>19</v>
      </c>
      <c r="N118" s="277" t="s">
        <v>44</v>
      </c>
      <c r="O118" s="85"/>
      <c r="P118" s="224">
        <f>O118*H118</f>
        <v>0</v>
      </c>
      <c r="Q118" s="224">
        <v>0.001</v>
      </c>
      <c r="R118" s="224">
        <f>Q118*H118</f>
        <v>0.34854</v>
      </c>
      <c r="S118" s="224">
        <v>0</v>
      </c>
      <c r="T118" s="225">
        <f>S118*H118</f>
        <v>0</v>
      </c>
      <c r="U118" s="39"/>
      <c r="V118" s="39"/>
      <c r="W118" s="39"/>
      <c r="X118" s="39"/>
      <c r="Y118" s="39"/>
      <c r="Z118" s="39"/>
      <c r="AA118" s="39"/>
      <c r="AB118" s="39"/>
      <c r="AC118" s="39"/>
      <c r="AD118" s="39"/>
      <c r="AE118" s="39"/>
      <c r="AR118" s="226" t="s">
        <v>239</v>
      </c>
      <c r="AT118" s="226" t="s">
        <v>307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396</v>
      </c>
    </row>
    <row r="119" spans="1:65" s="2" customFormat="1" ht="33" customHeight="1">
      <c r="A119" s="39"/>
      <c r="B119" s="40"/>
      <c r="C119" s="214" t="s">
        <v>401</v>
      </c>
      <c r="D119" s="214" t="s">
        <v>177</v>
      </c>
      <c r="E119" s="215" t="s">
        <v>1103</v>
      </c>
      <c r="F119" s="216" t="s">
        <v>1104</v>
      </c>
      <c r="G119" s="217" t="s">
        <v>342</v>
      </c>
      <c r="H119" s="218">
        <v>50</v>
      </c>
      <c r="I119" s="219"/>
      <c r="J119" s="220">
        <f>ROUND(I119*H119,2)</f>
        <v>0</v>
      </c>
      <c r="K119" s="221"/>
      <c r="L119" s="45"/>
      <c r="M119" s="222" t="s">
        <v>19</v>
      </c>
      <c r="N119" s="223" t="s">
        <v>44</v>
      </c>
      <c r="O119" s="85"/>
      <c r="P119" s="224">
        <f>O119*H119</f>
        <v>0</v>
      </c>
      <c r="Q119" s="224">
        <v>0</v>
      </c>
      <c r="R119" s="224">
        <f>Q119*H119</f>
        <v>0</v>
      </c>
      <c r="S119" s="224">
        <v>0</v>
      </c>
      <c r="T119" s="225">
        <f>S119*H119</f>
        <v>0</v>
      </c>
      <c r="U119" s="39"/>
      <c r="V119" s="39"/>
      <c r="W119" s="39"/>
      <c r="X119" s="39"/>
      <c r="Y119" s="39"/>
      <c r="Z119" s="39"/>
      <c r="AA119" s="39"/>
      <c r="AB119" s="39"/>
      <c r="AC119" s="39"/>
      <c r="AD119" s="39"/>
      <c r="AE119" s="39"/>
      <c r="AR119" s="226" t="s">
        <v>181</v>
      </c>
      <c r="AT119" s="226" t="s">
        <v>177</v>
      </c>
      <c r="AU119" s="226" t="s">
        <v>83</v>
      </c>
      <c r="AY119" s="18" t="s">
        <v>175</v>
      </c>
      <c r="BE119" s="227">
        <f>IF(N119="základní",J119,0)</f>
        <v>0</v>
      </c>
      <c r="BF119" s="227">
        <f>IF(N119="snížená",J119,0)</f>
        <v>0</v>
      </c>
      <c r="BG119" s="227">
        <f>IF(N119="zákl. přenesená",J119,0)</f>
        <v>0</v>
      </c>
      <c r="BH119" s="227">
        <f>IF(N119="sníž. přenesená",J119,0)</f>
        <v>0</v>
      </c>
      <c r="BI119" s="227">
        <f>IF(N119="nulová",J119,0)</f>
        <v>0</v>
      </c>
      <c r="BJ119" s="18" t="s">
        <v>81</v>
      </c>
      <c r="BK119" s="227">
        <f>ROUND(I119*H119,2)</f>
        <v>0</v>
      </c>
      <c r="BL119" s="18" t="s">
        <v>181</v>
      </c>
      <c r="BM119" s="226" t="s">
        <v>401</v>
      </c>
    </row>
    <row r="120" spans="1:65" s="2" customFormat="1" ht="16.5" customHeight="1">
      <c r="A120" s="39"/>
      <c r="B120" s="40"/>
      <c r="C120" s="267" t="s">
        <v>406</v>
      </c>
      <c r="D120" s="267" t="s">
        <v>307</v>
      </c>
      <c r="E120" s="268" t="s">
        <v>1106</v>
      </c>
      <c r="F120" s="269" t="s">
        <v>1107</v>
      </c>
      <c r="G120" s="270" t="s">
        <v>335</v>
      </c>
      <c r="H120" s="271">
        <v>30.85</v>
      </c>
      <c r="I120" s="272"/>
      <c r="J120" s="273">
        <f>ROUND(I120*H120,2)</f>
        <v>0</v>
      </c>
      <c r="K120" s="274"/>
      <c r="L120" s="275"/>
      <c r="M120" s="276" t="s">
        <v>19</v>
      </c>
      <c r="N120" s="277" t="s">
        <v>44</v>
      </c>
      <c r="O120" s="85"/>
      <c r="P120" s="224">
        <f>O120*H120</f>
        <v>0</v>
      </c>
      <c r="Q120" s="224">
        <v>0.001</v>
      </c>
      <c r="R120" s="224">
        <f>Q120*H120</f>
        <v>0.030850000000000002</v>
      </c>
      <c r="S120" s="224">
        <v>0</v>
      </c>
      <c r="T120" s="225">
        <f>S120*H120</f>
        <v>0</v>
      </c>
      <c r="U120" s="39"/>
      <c r="V120" s="39"/>
      <c r="W120" s="39"/>
      <c r="X120" s="39"/>
      <c r="Y120" s="39"/>
      <c r="Z120" s="39"/>
      <c r="AA120" s="39"/>
      <c r="AB120" s="39"/>
      <c r="AC120" s="39"/>
      <c r="AD120" s="39"/>
      <c r="AE120" s="39"/>
      <c r="AR120" s="226" t="s">
        <v>239</v>
      </c>
      <c r="AT120" s="226" t="s">
        <v>307</v>
      </c>
      <c r="AU120" s="226" t="s">
        <v>83</v>
      </c>
      <c r="AY120" s="18" t="s">
        <v>175</v>
      </c>
      <c r="BE120" s="227">
        <f>IF(N120="základní",J120,0)</f>
        <v>0</v>
      </c>
      <c r="BF120" s="227">
        <f>IF(N120="snížená",J120,0)</f>
        <v>0</v>
      </c>
      <c r="BG120" s="227">
        <f>IF(N120="zákl. přenesená",J120,0)</f>
        <v>0</v>
      </c>
      <c r="BH120" s="227">
        <f>IF(N120="sníž. přenesená",J120,0)</f>
        <v>0</v>
      </c>
      <c r="BI120" s="227">
        <f>IF(N120="nulová",J120,0)</f>
        <v>0</v>
      </c>
      <c r="BJ120" s="18" t="s">
        <v>81</v>
      </c>
      <c r="BK120" s="227">
        <f>ROUND(I120*H120,2)</f>
        <v>0</v>
      </c>
      <c r="BL120" s="18" t="s">
        <v>181</v>
      </c>
      <c r="BM120" s="226" t="s">
        <v>406</v>
      </c>
    </row>
    <row r="121" spans="1:65" s="2" customFormat="1" ht="24.15" customHeight="1">
      <c r="A121" s="39"/>
      <c r="B121" s="40"/>
      <c r="C121" s="214" t="s">
        <v>413</v>
      </c>
      <c r="D121" s="214" t="s">
        <v>177</v>
      </c>
      <c r="E121" s="215" t="s">
        <v>1109</v>
      </c>
      <c r="F121" s="216" t="s">
        <v>1110</v>
      </c>
      <c r="G121" s="217" t="s">
        <v>358</v>
      </c>
      <c r="H121" s="218">
        <v>30</v>
      </c>
      <c r="I121" s="219"/>
      <c r="J121" s="220">
        <f>ROUND(I121*H121,2)</f>
        <v>0</v>
      </c>
      <c r="K121" s="221"/>
      <c r="L121" s="45"/>
      <c r="M121" s="222" t="s">
        <v>19</v>
      </c>
      <c r="N121" s="223" t="s">
        <v>44</v>
      </c>
      <c r="O121" s="85"/>
      <c r="P121" s="224">
        <f>O121*H121</f>
        <v>0</v>
      </c>
      <c r="Q121" s="224">
        <v>0</v>
      </c>
      <c r="R121" s="224">
        <f>Q121*H121</f>
        <v>0</v>
      </c>
      <c r="S121" s="224">
        <v>0</v>
      </c>
      <c r="T121" s="225">
        <f>S121*H121</f>
        <v>0</v>
      </c>
      <c r="U121" s="39"/>
      <c r="V121" s="39"/>
      <c r="W121" s="39"/>
      <c r="X121" s="39"/>
      <c r="Y121" s="39"/>
      <c r="Z121" s="39"/>
      <c r="AA121" s="39"/>
      <c r="AB121" s="39"/>
      <c r="AC121" s="39"/>
      <c r="AD121" s="39"/>
      <c r="AE121" s="39"/>
      <c r="AR121" s="226" t="s">
        <v>181</v>
      </c>
      <c r="AT121" s="226" t="s">
        <v>177</v>
      </c>
      <c r="AU121" s="226" t="s">
        <v>83</v>
      </c>
      <c r="AY121" s="18" t="s">
        <v>175</v>
      </c>
      <c r="BE121" s="227">
        <f>IF(N121="základní",J121,0)</f>
        <v>0</v>
      </c>
      <c r="BF121" s="227">
        <f>IF(N121="snížená",J121,0)</f>
        <v>0</v>
      </c>
      <c r="BG121" s="227">
        <f>IF(N121="zákl. přenesená",J121,0)</f>
        <v>0</v>
      </c>
      <c r="BH121" s="227">
        <f>IF(N121="sníž. přenesená",J121,0)</f>
        <v>0</v>
      </c>
      <c r="BI121" s="227">
        <f>IF(N121="nulová",J121,0)</f>
        <v>0</v>
      </c>
      <c r="BJ121" s="18" t="s">
        <v>81</v>
      </c>
      <c r="BK121" s="227">
        <f>ROUND(I121*H121,2)</f>
        <v>0</v>
      </c>
      <c r="BL121" s="18" t="s">
        <v>181</v>
      </c>
      <c r="BM121" s="226" t="s">
        <v>413</v>
      </c>
    </row>
    <row r="122" spans="1:65" s="2" customFormat="1" ht="24.15" customHeight="1">
      <c r="A122" s="39"/>
      <c r="B122" s="40"/>
      <c r="C122" s="267" t="s">
        <v>418</v>
      </c>
      <c r="D122" s="267" t="s">
        <v>307</v>
      </c>
      <c r="E122" s="268" t="s">
        <v>1112</v>
      </c>
      <c r="F122" s="269" t="s">
        <v>1113</v>
      </c>
      <c r="G122" s="270" t="s">
        <v>358</v>
      </c>
      <c r="H122" s="271">
        <v>30</v>
      </c>
      <c r="I122" s="272"/>
      <c r="J122" s="273">
        <f>ROUND(I122*H122,2)</f>
        <v>0</v>
      </c>
      <c r="K122" s="274"/>
      <c r="L122" s="275"/>
      <c r="M122" s="276" t="s">
        <v>19</v>
      </c>
      <c r="N122" s="277" t="s">
        <v>44</v>
      </c>
      <c r="O122" s="85"/>
      <c r="P122" s="224">
        <f>O122*H122</f>
        <v>0</v>
      </c>
      <c r="Q122" s="224">
        <v>0.0007</v>
      </c>
      <c r="R122" s="224">
        <f>Q122*H122</f>
        <v>0.021</v>
      </c>
      <c r="S122" s="224">
        <v>0</v>
      </c>
      <c r="T122" s="225">
        <f>S122*H122</f>
        <v>0</v>
      </c>
      <c r="U122" s="39"/>
      <c r="V122" s="39"/>
      <c r="W122" s="39"/>
      <c r="X122" s="39"/>
      <c r="Y122" s="39"/>
      <c r="Z122" s="39"/>
      <c r="AA122" s="39"/>
      <c r="AB122" s="39"/>
      <c r="AC122" s="39"/>
      <c r="AD122" s="39"/>
      <c r="AE122" s="39"/>
      <c r="AR122" s="226" t="s">
        <v>239</v>
      </c>
      <c r="AT122" s="226" t="s">
        <v>307</v>
      </c>
      <c r="AU122" s="226" t="s">
        <v>83</v>
      </c>
      <c r="AY122" s="18" t="s">
        <v>175</v>
      </c>
      <c r="BE122" s="227">
        <f>IF(N122="základní",J122,0)</f>
        <v>0</v>
      </c>
      <c r="BF122" s="227">
        <f>IF(N122="snížená",J122,0)</f>
        <v>0</v>
      </c>
      <c r="BG122" s="227">
        <f>IF(N122="zákl. přenesená",J122,0)</f>
        <v>0</v>
      </c>
      <c r="BH122" s="227">
        <f>IF(N122="sníž. přenesená",J122,0)</f>
        <v>0</v>
      </c>
      <c r="BI122" s="227">
        <f>IF(N122="nulová",J122,0)</f>
        <v>0</v>
      </c>
      <c r="BJ122" s="18" t="s">
        <v>81</v>
      </c>
      <c r="BK122" s="227">
        <f>ROUND(I122*H122,2)</f>
        <v>0</v>
      </c>
      <c r="BL122" s="18" t="s">
        <v>181</v>
      </c>
      <c r="BM122" s="226" t="s">
        <v>418</v>
      </c>
    </row>
    <row r="123" spans="1:65" s="2" customFormat="1" ht="24.15" customHeight="1">
      <c r="A123" s="39"/>
      <c r="B123" s="40"/>
      <c r="C123" s="214" t="s">
        <v>424</v>
      </c>
      <c r="D123" s="214" t="s">
        <v>177</v>
      </c>
      <c r="E123" s="215" t="s">
        <v>1115</v>
      </c>
      <c r="F123" s="216" t="s">
        <v>1116</v>
      </c>
      <c r="G123" s="217" t="s">
        <v>358</v>
      </c>
      <c r="H123" s="218">
        <v>34</v>
      </c>
      <c r="I123" s="219"/>
      <c r="J123" s="220">
        <f>ROUND(I123*H123,2)</f>
        <v>0</v>
      </c>
      <c r="K123" s="221"/>
      <c r="L123" s="45"/>
      <c r="M123" s="222" t="s">
        <v>19</v>
      </c>
      <c r="N123" s="223" t="s">
        <v>44</v>
      </c>
      <c r="O123" s="85"/>
      <c r="P123" s="224">
        <f>O123*H123</f>
        <v>0</v>
      </c>
      <c r="Q123" s="224">
        <v>0</v>
      </c>
      <c r="R123" s="224">
        <f>Q123*H123</f>
        <v>0</v>
      </c>
      <c r="S123" s="224">
        <v>0</v>
      </c>
      <c r="T123" s="225">
        <f>S123*H123</f>
        <v>0</v>
      </c>
      <c r="U123" s="39"/>
      <c r="V123" s="39"/>
      <c r="W123" s="39"/>
      <c r="X123" s="39"/>
      <c r="Y123" s="39"/>
      <c r="Z123" s="39"/>
      <c r="AA123" s="39"/>
      <c r="AB123" s="39"/>
      <c r="AC123" s="39"/>
      <c r="AD123" s="39"/>
      <c r="AE123" s="39"/>
      <c r="AR123" s="226" t="s">
        <v>181</v>
      </c>
      <c r="AT123" s="226" t="s">
        <v>177</v>
      </c>
      <c r="AU123" s="226" t="s">
        <v>83</v>
      </c>
      <c r="AY123" s="18" t="s">
        <v>175</v>
      </c>
      <c r="BE123" s="227">
        <f>IF(N123="základní",J123,0)</f>
        <v>0</v>
      </c>
      <c r="BF123" s="227">
        <f>IF(N123="snížená",J123,0)</f>
        <v>0</v>
      </c>
      <c r="BG123" s="227">
        <f>IF(N123="zákl. přenesená",J123,0)</f>
        <v>0</v>
      </c>
      <c r="BH123" s="227">
        <f>IF(N123="sníž. přenesená",J123,0)</f>
        <v>0</v>
      </c>
      <c r="BI123" s="227">
        <f>IF(N123="nulová",J123,0)</f>
        <v>0</v>
      </c>
      <c r="BJ123" s="18" t="s">
        <v>81</v>
      </c>
      <c r="BK123" s="227">
        <f>ROUND(I123*H123,2)</f>
        <v>0</v>
      </c>
      <c r="BL123" s="18" t="s">
        <v>181</v>
      </c>
      <c r="BM123" s="226" t="s">
        <v>424</v>
      </c>
    </row>
    <row r="124" spans="1:65" s="2" customFormat="1" ht="24.15" customHeight="1">
      <c r="A124" s="39"/>
      <c r="B124" s="40"/>
      <c r="C124" s="267" t="s">
        <v>429</v>
      </c>
      <c r="D124" s="267" t="s">
        <v>307</v>
      </c>
      <c r="E124" s="268" t="s">
        <v>1118</v>
      </c>
      <c r="F124" s="269" t="s">
        <v>1119</v>
      </c>
      <c r="G124" s="270" t="s">
        <v>358</v>
      </c>
      <c r="H124" s="271">
        <v>20</v>
      </c>
      <c r="I124" s="272"/>
      <c r="J124" s="273">
        <f>ROUND(I124*H124,2)</f>
        <v>0</v>
      </c>
      <c r="K124" s="274"/>
      <c r="L124" s="275"/>
      <c r="M124" s="276" t="s">
        <v>19</v>
      </c>
      <c r="N124" s="277" t="s">
        <v>44</v>
      </c>
      <c r="O124" s="85"/>
      <c r="P124" s="224">
        <f>O124*H124</f>
        <v>0</v>
      </c>
      <c r="Q124" s="224">
        <v>0.00026</v>
      </c>
      <c r="R124" s="224">
        <f>Q124*H124</f>
        <v>0.0052</v>
      </c>
      <c r="S124" s="224">
        <v>0</v>
      </c>
      <c r="T124" s="225">
        <f>S124*H124</f>
        <v>0</v>
      </c>
      <c r="U124" s="39"/>
      <c r="V124" s="39"/>
      <c r="W124" s="39"/>
      <c r="X124" s="39"/>
      <c r="Y124" s="39"/>
      <c r="Z124" s="39"/>
      <c r="AA124" s="39"/>
      <c r="AB124" s="39"/>
      <c r="AC124" s="39"/>
      <c r="AD124" s="39"/>
      <c r="AE124" s="39"/>
      <c r="AR124" s="226" t="s">
        <v>239</v>
      </c>
      <c r="AT124" s="226" t="s">
        <v>307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429</v>
      </c>
    </row>
    <row r="125" spans="1:65" s="2" customFormat="1" ht="16.5" customHeight="1">
      <c r="A125" s="39"/>
      <c r="B125" s="40"/>
      <c r="C125" s="267" t="s">
        <v>435</v>
      </c>
      <c r="D125" s="267" t="s">
        <v>307</v>
      </c>
      <c r="E125" s="268" t="s">
        <v>1121</v>
      </c>
      <c r="F125" s="269" t="s">
        <v>1122</v>
      </c>
      <c r="G125" s="270" t="s">
        <v>358</v>
      </c>
      <c r="H125" s="271">
        <v>14</v>
      </c>
      <c r="I125" s="272"/>
      <c r="J125" s="273">
        <f>ROUND(I125*H125,2)</f>
        <v>0</v>
      </c>
      <c r="K125" s="274"/>
      <c r="L125" s="275"/>
      <c r="M125" s="276" t="s">
        <v>19</v>
      </c>
      <c r="N125" s="277" t="s">
        <v>44</v>
      </c>
      <c r="O125" s="85"/>
      <c r="P125" s="224">
        <f>O125*H125</f>
        <v>0</v>
      </c>
      <c r="Q125" s="224">
        <v>0.00012</v>
      </c>
      <c r="R125" s="224">
        <f>Q125*H125</f>
        <v>0.00168</v>
      </c>
      <c r="S125" s="224">
        <v>0</v>
      </c>
      <c r="T125" s="225">
        <f>S125*H125</f>
        <v>0</v>
      </c>
      <c r="U125" s="39"/>
      <c r="V125" s="39"/>
      <c r="W125" s="39"/>
      <c r="X125" s="39"/>
      <c r="Y125" s="39"/>
      <c r="Z125" s="39"/>
      <c r="AA125" s="39"/>
      <c r="AB125" s="39"/>
      <c r="AC125" s="39"/>
      <c r="AD125" s="39"/>
      <c r="AE125" s="39"/>
      <c r="AR125" s="226" t="s">
        <v>239</v>
      </c>
      <c r="AT125" s="226" t="s">
        <v>307</v>
      </c>
      <c r="AU125" s="226" t="s">
        <v>83</v>
      </c>
      <c r="AY125" s="18" t="s">
        <v>175</v>
      </c>
      <c r="BE125" s="227">
        <f>IF(N125="základní",J125,0)</f>
        <v>0</v>
      </c>
      <c r="BF125" s="227">
        <f>IF(N125="snížená",J125,0)</f>
        <v>0</v>
      </c>
      <c r="BG125" s="227">
        <f>IF(N125="zákl. přenesená",J125,0)</f>
        <v>0</v>
      </c>
      <c r="BH125" s="227">
        <f>IF(N125="sníž. přenesená",J125,0)</f>
        <v>0</v>
      </c>
      <c r="BI125" s="227">
        <f>IF(N125="nulová",J125,0)</f>
        <v>0</v>
      </c>
      <c r="BJ125" s="18" t="s">
        <v>81</v>
      </c>
      <c r="BK125" s="227">
        <f>ROUND(I125*H125,2)</f>
        <v>0</v>
      </c>
      <c r="BL125" s="18" t="s">
        <v>181</v>
      </c>
      <c r="BM125" s="226" t="s">
        <v>435</v>
      </c>
    </row>
    <row r="126" spans="1:65" s="2" customFormat="1" ht="21.75" customHeight="1">
      <c r="A126" s="39"/>
      <c r="B126" s="40"/>
      <c r="C126" s="214" t="s">
        <v>440</v>
      </c>
      <c r="D126" s="214" t="s">
        <v>177</v>
      </c>
      <c r="E126" s="215" t="s">
        <v>1124</v>
      </c>
      <c r="F126" s="216" t="s">
        <v>1125</v>
      </c>
      <c r="G126" s="217" t="s">
        <v>358</v>
      </c>
      <c r="H126" s="218">
        <v>30</v>
      </c>
      <c r="I126" s="219"/>
      <c r="J126" s="220">
        <f>ROUND(I126*H126,2)</f>
        <v>0</v>
      </c>
      <c r="K126" s="221"/>
      <c r="L126" s="45"/>
      <c r="M126" s="222" t="s">
        <v>19</v>
      </c>
      <c r="N126" s="223" t="s">
        <v>44</v>
      </c>
      <c r="O126" s="85"/>
      <c r="P126" s="224">
        <f>O126*H126</f>
        <v>0</v>
      </c>
      <c r="Q126" s="224">
        <v>0</v>
      </c>
      <c r="R126" s="224">
        <f>Q126*H126</f>
        <v>0</v>
      </c>
      <c r="S126" s="224">
        <v>0</v>
      </c>
      <c r="T126" s="225">
        <f>S126*H126</f>
        <v>0</v>
      </c>
      <c r="U126" s="39"/>
      <c r="V126" s="39"/>
      <c r="W126" s="39"/>
      <c r="X126" s="39"/>
      <c r="Y126" s="39"/>
      <c r="Z126" s="39"/>
      <c r="AA126" s="39"/>
      <c r="AB126" s="39"/>
      <c r="AC126" s="39"/>
      <c r="AD126" s="39"/>
      <c r="AE126" s="39"/>
      <c r="AR126" s="226" t="s">
        <v>181</v>
      </c>
      <c r="AT126" s="226" t="s">
        <v>177</v>
      </c>
      <c r="AU126" s="226" t="s">
        <v>83</v>
      </c>
      <c r="AY126" s="18" t="s">
        <v>175</v>
      </c>
      <c r="BE126" s="227">
        <f>IF(N126="základní",J126,0)</f>
        <v>0</v>
      </c>
      <c r="BF126" s="227">
        <f>IF(N126="snížená",J126,0)</f>
        <v>0</v>
      </c>
      <c r="BG126" s="227">
        <f>IF(N126="zákl. přenesená",J126,0)</f>
        <v>0</v>
      </c>
      <c r="BH126" s="227">
        <f>IF(N126="sníž. přenesená",J126,0)</f>
        <v>0</v>
      </c>
      <c r="BI126" s="227">
        <f>IF(N126="nulová",J126,0)</f>
        <v>0</v>
      </c>
      <c r="BJ126" s="18" t="s">
        <v>81</v>
      </c>
      <c r="BK126" s="227">
        <f>ROUND(I126*H126,2)</f>
        <v>0</v>
      </c>
      <c r="BL126" s="18" t="s">
        <v>181</v>
      </c>
      <c r="BM126" s="226" t="s">
        <v>440</v>
      </c>
    </row>
    <row r="127" spans="1:65" s="2" customFormat="1" ht="16.5" customHeight="1">
      <c r="A127" s="39"/>
      <c r="B127" s="40"/>
      <c r="C127" s="267" t="s">
        <v>445</v>
      </c>
      <c r="D127" s="267" t="s">
        <v>307</v>
      </c>
      <c r="E127" s="268" t="s">
        <v>1127</v>
      </c>
      <c r="F127" s="269" t="s">
        <v>1128</v>
      </c>
      <c r="G127" s="270" t="s">
        <v>358</v>
      </c>
      <c r="H127" s="271">
        <v>30</v>
      </c>
      <c r="I127" s="272"/>
      <c r="J127" s="273">
        <f>ROUND(I127*H127,2)</f>
        <v>0</v>
      </c>
      <c r="K127" s="274"/>
      <c r="L127" s="275"/>
      <c r="M127" s="276" t="s">
        <v>19</v>
      </c>
      <c r="N127" s="277" t="s">
        <v>44</v>
      </c>
      <c r="O127" s="85"/>
      <c r="P127" s="224">
        <f>O127*H127</f>
        <v>0</v>
      </c>
      <c r="Q127" s="224">
        <v>0</v>
      </c>
      <c r="R127" s="224">
        <f>Q127*H127</f>
        <v>0</v>
      </c>
      <c r="S127" s="224">
        <v>0</v>
      </c>
      <c r="T127" s="225">
        <f>S127*H127</f>
        <v>0</v>
      </c>
      <c r="U127" s="39"/>
      <c r="V127" s="39"/>
      <c r="W127" s="39"/>
      <c r="X127" s="39"/>
      <c r="Y127" s="39"/>
      <c r="Z127" s="39"/>
      <c r="AA127" s="39"/>
      <c r="AB127" s="39"/>
      <c r="AC127" s="39"/>
      <c r="AD127" s="39"/>
      <c r="AE127" s="39"/>
      <c r="AR127" s="226" t="s">
        <v>239</v>
      </c>
      <c r="AT127" s="226" t="s">
        <v>307</v>
      </c>
      <c r="AU127" s="226" t="s">
        <v>83</v>
      </c>
      <c r="AY127" s="18" t="s">
        <v>175</v>
      </c>
      <c r="BE127" s="227">
        <f>IF(N127="základní",J127,0)</f>
        <v>0</v>
      </c>
      <c r="BF127" s="227">
        <f>IF(N127="snížená",J127,0)</f>
        <v>0</v>
      </c>
      <c r="BG127" s="227">
        <f>IF(N127="zákl. přenesená",J127,0)</f>
        <v>0</v>
      </c>
      <c r="BH127" s="227">
        <f>IF(N127="sníž. přenesená",J127,0)</f>
        <v>0</v>
      </c>
      <c r="BI127" s="227">
        <f>IF(N127="nulová",J127,0)</f>
        <v>0</v>
      </c>
      <c r="BJ127" s="18" t="s">
        <v>81</v>
      </c>
      <c r="BK127" s="227">
        <f>ROUND(I127*H127,2)</f>
        <v>0</v>
      </c>
      <c r="BL127" s="18" t="s">
        <v>181</v>
      </c>
      <c r="BM127" s="226" t="s">
        <v>445</v>
      </c>
    </row>
    <row r="128" spans="1:65" s="2" customFormat="1" ht="16.5" customHeight="1">
      <c r="A128" s="39"/>
      <c r="B128" s="40"/>
      <c r="C128" s="214" t="s">
        <v>451</v>
      </c>
      <c r="D128" s="214" t="s">
        <v>177</v>
      </c>
      <c r="E128" s="215" t="s">
        <v>1130</v>
      </c>
      <c r="F128" s="216" t="s">
        <v>1131</v>
      </c>
      <c r="G128" s="217" t="s">
        <v>342</v>
      </c>
      <c r="H128" s="218">
        <v>30</v>
      </c>
      <c r="I128" s="219"/>
      <c r="J128" s="220">
        <f>ROUND(I128*H128,2)</f>
        <v>0</v>
      </c>
      <c r="K128" s="221"/>
      <c r="L128" s="45"/>
      <c r="M128" s="222" t="s">
        <v>19</v>
      </c>
      <c r="N128" s="223" t="s">
        <v>44</v>
      </c>
      <c r="O128" s="85"/>
      <c r="P128" s="224">
        <f>O128*H128</f>
        <v>0</v>
      </c>
      <c r="Q128" s="224">
        <v>0</v>
      </c>
      <c r="R128" s="224">
        <f>Q128*H128</f>
        <v>0</v>
      </c>
      <c r="S128" s="224">
        <v>0</v>
      </c>
      <c r="T128" s="225">
        <f>S128*H128</f>
        <v>0</v>
      </c>
      <c r="U128" s="39"/>
      <c r="V128" s="39"/>
      <c r="W128" s="39"/>
      <c r="X128" s="39"/>
      <c r="Y128" s="39"/>
      <c r="Z128" s="39"/>
      <c r="AA128" s="39"/>
      <c r="AB128" s="39"/>
      <c r="AC128" s="39"/>
      <c r="AD128" s="39"/>
      <c r="AE128" s="39"/>
      <c r="AR128" s="226" t="s">
        <v>181</v>
      </c>
      <c r="AT128" s="226" t="s">
        <v>177</v>
      </c>
      <c r="AU128" s="226" t="s">
        <v>83</v>
      </c>
      <c r="AY128" s="18" t="s">
        <v>175</v>
      </c>
      <c r="BE128" s="227">
        <f>IF(N128="základní",J128,0)</f>
        <v>0</v>
      </c>
      <c r="BF128" s="227">
        <f>IF(N128="snížená",J128,0)</f>
        <v>0</v>
      </c>
      <c r="BG128" s="227">
        <f>IF(N128="zákl. přenesená",J128,0)</f>
        <v>0</v>
      </c>
      <c r="BH128" s="227">
        <f>IF(N128="sníž. přenesená",J128,0)</f>
        <v>0</v>
      </c>
      <c r="BI128" s="227">
        <f>IF(N128="nulová",J128,0)</f>
        <v>0</v>
      </c>
      <c r="BJ128" s="18" t="s">
        <v>81</v>
      </c>
      <c r="BK128" s="227">
        <f>ROUND(I128*H128,2)</f>
        <v>0</v>
      </c>
      <c r="BL128" s="18" t="s">
        <v>181</v>
      </c>
      <c r="BM128" s="226" t="s">
        <v>451</v>
      </c>
    </row>
    <row r="129" spans="1:65" s="2" customFormat="1" ht="16.5" customHeight="1">
      <c r="A129" s="39"/>
      <c r="B129" s="40"/>
      <c r="C129" s="267" t="s">
        <v>456</v>
      </c>
      <c r="D129" s="267" t="s">
        <v>307</v>
      </c>
      <c r="E129" s="268" t="s">
        <v>1133</v>
      </c>
      <c r="F129" s="269" t="s">
        <v>1134</v>
      </c>
      <c r="G129" s="270" t="s">
        <v>335</v>
      </c>
      <c r="H129" s="271">
        <v>3</v>
      </c>
      <c r="I129" s="272"/>
      <c r="J129" s="273">
        <f>ROUND(I129*H129,2)</f>
        <v>0</v>
      </c>
      <c r="K129" s="274"/>
      <c r="L129" s="275"/>
      <c r="M129" s="276" t="s">
        <v>19</v>
      </c>
      <c r="N129" s="277" t="s">
        <v>44</v>
      </c>
      <c r="O129" s="85"/>
      <c r="P129" s="224">
        <f>O129*H129</f>
        <v>0</v>
      </c>
      <c r="Q129" s="224">
        <v>0.001</v>
      </c>
      <c r="R129" s="224">
        <f>Q129*H129</f>
        <v>0.003</v>
      </c>
      <c r="S129" s="224">
        <v>0</v>
      </c>
      <c r="T129" s="225">
        <f>S129*H129</f>
        <v>0</v>
      </c>
      <c r="U129" s="39"/>
      <c r="V129" s="39"/>
      <c r="W129" s="39"/>
      <c r="X129" s="39"/>
      <c r="Y129" s="39"/>
      <c r="Z129" s="39"/>
      <c r="AA129" s="39"/>
      <c r="AB129" s="39"/>
      <c r="AC129" s="39"/>
      <c r="AD129" s="39"/>
      <c r="AE129" s="39"/>
      <c r="AR129" s="226" t="s">
        <v>239</v>
      </c>
      <c r="AT129" s="226" t="s">
        <v>307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456</v>
      </c>
    </row>
    <row r="130" spans="1:65" s="2" customFormat="1" ht="16.5" customHeight="1">
      <c r="A130" s="39"/>
      <c r="B130" s="40"/>
      <c r="C130" s="214" t="s">
        <v>461</v>
      </c>
      <c r="D130" s="214" t="s">
        <v>177</v>
      </c>
      <c r="E130" s="215" t="s">
        <v>1538</v>
      </c>
      <c r="F130" s="216" t="s">
        <v>1539</v>
      </c>
      <c r="G130" s="217" t="s">
        <v>358</v>
      </c>
      <c r="H130" s="218">
        <v>10</v>
      </c>
      <c r="I130" s="219"/>
      <c r="J130" s="220">
        <f>ROUND(I130*H130,2)</f>
        <v>0</v>
      </c>
      <c r="K130" s="221"/>
      <c r="L130" s="45"/>
      <c r="M130" s="222" t="s">
        <v>19</v>
      </c>
      <c r="N130" s="223" t="s">
        <v>44</v>
      </c>
      <c r="O130" s="85"/>
      <c r="P130" s="224">
        <f>O130*H130</f>
        <v>0</v>
      </c>
      <c r="Q130" s="224">
        <v>0</v>
      </c>
      <c r="R130" s="224">
        <f>Q130*H130</f>
        <v>0</v>
      </c>
      <c r="S130" s="224">
        <v>0</v>
      </c>
      <c r="T130" s="225">
        <f>S130*H130</f>
        <v>0</v>
      </c>
      <c r="U130" s="39"/>
      <c r="V130" s="39"/>
      <c r="W130" s="39"/>
      <c r="X130" s="39"/>
      <c r="Y130" s="39"/>
      <c r="Z130" s="39"/>
      <c r="AA130" s="39"/>
      <c r="AB130" s="39"/>
      <c r="AC130" s="39"/>
      <c r="AD130" s="39"/>
      <c r="AE130" s="39"/>
      <c r="AR130" s="226" t="s">
        <v>181</v>
      </c>
      <c r="AT130" s="226" t="s">
        <v>177</v>
      </c>
      <c r="AU130" s="226" t="s">
        <v>83</v>
      </c>
      <c r="AY130" s="18" t="s">
        <v>175</v>
      </c>
      <c r="BE130" s="227">
        <f>IF(N130="základní",J130,0)</f>
        <v>0</v>
      </c>
      <c r="BF130" s="227">
        <f>IF(N130="snížená",J130,0)</f>
        <v>0</v>
      </c>
      <c r="BG130" s="227">
        <f>IF(N130="zákl. přenesená",J130,0)</f>
        <v>0</v>
      </c>
      <c r="BH130" s="227">
        <f>IF(N130="sníž. přenesená",J130,0)</f>
        <v>0</v>
      </c>
      <c r="BI130" s="227">
        <f>IF(N130="nulová",J130,0)</f>
        <v>0</v>
      </c>
      <c r="BJ130" s="18" t="s">
        <v>81</v>
      </c>
      <c r="BK130" s="227">
        <f>ROUND(I130*H130,2)</f>
        <v>0</v>
      </c>
      <c r="BL130" s="18" t="s">
        <v>181</v>
      </c>
      <c r="BM130" s="226" t="s">
        <v>461</v>
      </c>
    </row>
    <row r="131" spans="1:65" s="2" customFormat="1" ht="24.15" customHeight="1">
      <c r="A131" s="39"/>
      <c r="B131" s="40"/>
      <c r="C131" s="214" t="s">
        <v>466</v>
      </c>
      <c r="D131" s="214" t="s">
        <v>177</v>
      </c>
      <c r="E131" s="215" t="s">
        <v>1540</v>
      </c>
      <c r="F131" s="216" t="s">
        <v>1541</v>
      </c>
      <c r="G131" s="217" t="s">
        <v>342</v>
      </c>
      <c r="H131" s="218">
        <v>58</v>
      </c>
      <c r="I131" s="219"/>
      <c r="J131" s="220">
        <f>ROUND(I131*H131,2)</f>
        <v>0</v>
      </c>
      <c r="K131" s="221"/>
      <c r="L131" s="45"/>
      <c r="M131" s="222" t="s">
        <v>19</v>
      </c>
      <c r="N131" s="223" t="s">
        <v>44</v>
      </c>
      <c r="O131" s="85"/>
      <c r="P131" s="224">
        <f>O131*H131</f>
        <v>0</v>
      </c>
      <c r="Q131" s="224">
        <v>0</v>
      </c>
      <c r="R131" s="224">
        <f>Q131*H131</f>
        <v>0</v>
      </c>
      <c r="S131" s="224">
        <v>0</v>
      </c>
      <c r="T131" s="225">
        <f>S131*H131</f>
        <v>0</v>
      </c>
      <c r="U131" s="39"/>
      <c r="V131" s="39"/>
      <c r="W131" s="39"/>
      <c r="X131" s="39"/>
      <c r="Y131" s="39"/>
      <c r="Z131" s="39"/>
      <c r="AA131" s="39"/>
      <c r="AB131" s="39"/>
      <c r="AC131" s="39"/>
      <c r="AD131" s="39"/>
      <c r="AE131" s="39"/>
      <c r="AR131" s="226" t="s">
        <v>181</v>
      </c>
      <c r="AT131" s="226" t="s">
        <v>177</v>
      </c>
      <c r="AU131" s="226" t="s">
        <v>83</v>
      </c>
      <c r="AY131" s="18" t="s">
        <v>175</v>
      </c>
      <c r="BE131" s="227">
        <f>IF(N131="základní",J131,0)</f>
        <v>0</v>
      </c>
      <c r="BF131" s="227">
        <f>IF(N131="snížená",J131,0)</f>
        <v>0</v>
      </c>
      <c r="BG131" s="227">
        <f>IF(N131="zákl. přenesená",J131,0)</f>
        <v>0</v>
      </c>
      <c r="BH131" s="227">
        <f>IF(N131="sníž. přenesená",J131,0)</f>
        <v>0</v>
      </c>
      <c r="BI131" s="227">
        <f>IF(N131="nulová",J131,0)</f>
        <v>0</v>
      </c>
      <c r="BJ131" s="18" t="s">
        <v>81</v>
      </c>
      <c r="BK131" s="227">
        <f>ROUND(I131*H131,2)</f>
        <v>0</v>
      </c>
      <c r="BL131" s="18" t="s">
        <v>181</v>
      </c>
      <c r="BM131" s="226" t="s">
        <v>466</v>
      </c>
    </row>
    <row r="132" spans="1:65" s="2" customFormat="1" ht="16.5" customHeight="1">
      <c r="A132" s="39"/>
      <c r="B132" s="40"/>
      <c r="C132" s="267" t="s">
        <v>471</v>
      </c>
      <c r="D132" s="267" t="s">
        <v>307</v>
      </c>
      <c r="E132" s="268" t="s">
        <v>1542</v>
      </c>
      <c r="F132" s="269" t="s">
        <v>1543</v>
      </c>
      <c r="G132" s="270" t="s">
        <v>342</v>
      </c>
      <c r="H132" s="271">
        <v>66.7</v>
      </c>
      <c r="I132" s="272"/>
      <c r="J132" s="273">
        <f>ROUND(I132*H132,2)</f>
        <v>0</v>
      </c>
      <c r="K132" s="274"/>
      <c r="L132" s="275"/>
      <c r="M132" s="276" t="s">
        <v>19</v>
      </c>
      <c r="N132" s="277" t="s">
        <v>44</v>
      </c>
      <c r="O132" s="85"/>
      <c r="P132" s="224">
        <f>O132*H132</f>
        <v>0</v>
      </c>
      <c r="Q132" s="224">
        <v>0.00063</v>
      </c>
      <c r="R132" s="224">
        <f>Q132*H132</f>
        <v>0.042021</v>
      </c>
      <c r="S132" s="224">
        <v>0</v>
      </c>
      <c r="T132" s="225">
        <f>S132*H132</f>
        <v>0</v>
      </c>
      <c r="U132" s="39"/>
      <c r="V132" s="39"/>
      <c r="W132" s="39"/>
      <c r="X132" s="39"/>
      <c r="Y132" s="39"/>
      <c r="Z132" s="39"/>
      <c r="AA132" s="39"/>
      <c r="AB132" s="39"/>
      <c r="AC132" s="39"/>
      <c r="AD132" s="39"/>
      <c r="AE132" s="39"/>
      <c r="AR132" s="226" t="s">
        <v>239</v>
      </c>
      <c r="AT132" s="226" t="s">
        <v>307</v>
      </c>
      <c r="AU132" s="226" t="s">
        <v>83</v>
      </c>
      <c r="AY132" s="18" t="s">
        <v>175</v>
      </c>
      <c r="BE132" s="227">
        <f>IF(N132="základní",J132,0)</f>
        <v>0</v>
      </c>
      <c r="BF132" s="227">
        <f>IF(N132="snížená",J132,0)</f>
        <v>0</v>
      </c>
      <c r="BG132" s="227">
        <f>IF(N132="zákl. přenesená",J132,0)</f>
        <v>0</v>
      </c>
      <c r="BH132" s="227">
        <f>IF(N132="sníž. přenesená",J132,0)</f>
        <v>0</v>
      </c>
      <c r="BI132" s="227">
        <f>IF(N132="nulová",J132,0)</f>
        <v>0</v>
      </c>
      <c r="BJ132" s="18" t="s">
        <v>81</v>
      </c>
      <c r="BK132" s="227">
        <f>ROUND(I132*H132,2)</f>
        <v>0</v>
      </c>
      <c r="BL132" s="18" t="s">
        <v>181</v>
      </c>
      <c r="BM132" s="226" t="s">
        <v>471</v>
      </c>
    </row>
    <row r="133" spans="1:65" s="2" customFormat="1" ht="37.8" customHeight="1">
      <c r="A133" s="39"/>
      <c r="B133" s="40"/>
      <c r="C133" s="214" t="s">
        <v>478</v>
      </c>
      <c r="D133" s="214" t="s">
        <v>177</v>
      </c>
      <c r="E133" s="215" t="s">
        <v>1544</v>
      </c>
      <c r="F133" s="216" t="s">
        <v>1545</v>
      </c>
      <c r="G133" s="217" t="s">
        <v>342</v>
      </c>
      <c r="H133" s="218">
        <v>64</v>
      </c>
      <c r="I133" s="219"/>
      <c r="J133" s="220">
        <f>ROUND(I133*H133,2)</f>
        <v>0</v>
      </c>
      <c r="K133" s="221"/>
      <c r="L133" s="45"/>
      <c r="M133" s="222" t="s">
        <v>19</v>
      </c>
      <c r="N133" s="223" t="s">
        <v>44</v>
      </c>
      <c r="O133" s="85"/>
      <c r="P133" s="224">
        <f>O133*H133</f>
        <v>0</v>
      </c>
      <c r="Q133" s="224">
        <v>0</v>
      </c>
      <c r="R133" s="224">
        <f>Q133*H133</f>
        <v>0</v>
      </c>
      <c r="S133" s="224">
        <v>0</v>
      </c>
      <c r="T133" s="225">
        <f>S133*H133</f>
        <v>0</v>
      </c>
      <c r="U133" s="39"/>
      <c r="V133" s="39"/>
      <c r="W133" s="39"/>
      <c r="X133" s="39"/>
      <c r="Y133" s="39"/>
      <c r="Z133" s="39"/>
      <c r="AA133" s="39"/>
      <c r="AB133" s="39"/>
      <c r="AC133" s="39"/>
      <c r="AD133" s="39"/>
      <c r="AE133" s="39"/>
      <c r="AR133" s="226" t="s">
        <v>181</v>
      </c>
      <c r="AT133" s="226" t="s">
        <v>177</v>
      </c>
      <c r="AU133" s="226" t="s">
        <v>83</v>
      </c>
      <c r="AY133" s="18" t="s">
        <v>175</v>
      </c>
      <c r="BE133" s="227">
        <f>IF(N133="základní",J133,0)</f>
        <v>0</v>
      </c>
      <c r="BF133" s="227">
        <f>IF(N133="snížená",J133,0)</f>
        <v>0</v>
      </c>
      <c r="BG133" s="227">
        <f>IF(N133="zákl. přenesená",J133,0)</f>
        <v>0</v>
      </c>
      <c r="BH133" s="227">
        <f>IF(N133="sníž. přenesená",J133,0)</f>
        <v>0</v>
      </c>
      <c r="BI133" s="227">
        <f>IF(N133="nulová",J133,0)</f>
        <v>0</v>
      </c>
      <c r="BJ133" s="18" t="s">
        <v>81</v>
      </c>
      <c r="BK133" s="227">
        <f>ROUND(I133*H133,2)</f>
        <v>0</v>
      </c>
      <c r="BL133" s="18" t="s">
        <v>181</v>
      </c>
      <c r="BM133" s="226" t="s">
        <v>478</v>
      </c>
    </row>
    <row r="134" spans="1:65" s="2" customFormat="1" ht="24.15" customHeight="1">
      <c r="A134" s="39"/>
      <c r="B134" s="40"/>
      <c r="C134" s="267" t="s">
        <v>483</v>
      </c>
      <c r="D134" s="267" t="s">
        <v>307</v>
      </c>
      <c r="E134" s="268" t="s">
        <v>1546</v>
      </c>
      <c r="F134" s="269" t="s">
        <v>1547</v>
      </c>
      <c r="G134" s="270" t="s">
        <v>342</v>
      </c>
      <c r="H134" s="271">
        <v>73.6</v>
      </c>
      <c r="I134" s="272"/>
      <c r="J134" s="273">
        <f>ROUND(I134*H134,2)</f>
        <v>0</v>
      </c>
      <c r="K134" s="274"/>
      <c r="L134" s="275"/>
      <c r="M134" s="276" t="s">
        <v>19</v>
      </c>
      <c r="N134" s="277" t="s">
        <v>44</v>
      </c>
      <c r="O134" s="85"/>
      <c r="P134" s="224">
        <f>O134*H134</f>
        <v>0</v>
      </c>
      <c r="Q134" s="224">
        <v>0.00147</v>
      </c>
      <c r="R134" s="224">
        <f>Q134*H134</f>
        <v>0.10819199999999998</v>
      </c>
      <c r="S134" s="224">
        <v>0</v>
      </c>
      <c r="T134" s="225">
        <f>S134*H134</f>
        <v>0</v>
      </c>
      <c r="U134" s="39"/>
      <c r="V134" s="39"/>
      <c r="W134" s="39"/>
      <c r="X134" s="39"/>
      <c r="Y134" s="39"/>
      <c r="Z134" s="39"/>
      <c r="AA134" s="39"/>
      <c r="AB134" s="39"/>
      <c r="AC134" s="39"/>
      <c r="AD134" s="39"/>
      <c r="AE134" s="39"/>
      <c r="AR134" s="226" t="s">
        <v>239</v>
      </c>
      <c r="AT134" s="226" t="s">
        <v>307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181</v>
      </c>
      <c r="BM134" s="226" t="s">
        <v>483</v>
      </c>
    </row>
    <row r="135" spans="1:65" s="2" customFormat="1" ht="37.8" customHeight="1">
      <c r="A135" s="39"/>
      <c r="B135" s="40"/>
      <c r="C135" s="214" t="s">
        <v>489</v>
      </c>
      <c r="D135" s="214" t="s">
        <v>177</v>
      </c>
      <c r="E135" s="215" t="s">
        <v>1142</v>
      </c>
      <c r="F135" s="216" t="s">
        <v>1143</v>
      </c>
      <c r="G135" s="217" t="s">
        <v>342</v>
      </c>
      <c r="H135" s="218">
        <v>43</v>
      </c>
      <c r="I135" s="219"/>
      <c r="J135" s="220">
        <f>ROUND(I135*H135,2)</f>
        <v>0</v>
      </c>
      <c r="K135" s="221"/>
      <c r="L135" s="45"/>
      <c r="M135" s="222" t="s">
        <v>19</v>
      </c>
      <c r="N135" s="223" t="s">
        <v>44</v>
      </c>
      <c r="O135" s="85"/>
      <c r="P135" s="224">
        <f>O135*H135</f>
        <v>0</v>
      </c>
      <c r="Q135" s="224">
        <v>0</v>
      </c>
      <c r="R135" s="224">
        <f>Q135*H135</f>
        <v>0</v>
      </c>
      <c r="S135" s="224">
        <v>0</v>
      </c>
      <c r="T135" s="225">
        <f>S135*H135</f>
        <v>0</v>
      </c>
      <c r="U135" s="39"/>
      <c r="V135" s="39"/>
      <c r="W135" s="39"/>
      <c r="X135" s="39"/>
      <c r="Y135" s="39"/>
      <c r="Z135" s="39"/>
      <c r="AA135" s="39"/>
      <c r="AB135" s="39"/>
      <c r="AC135" s="39"/>
      <c r="AD135" s="39"/>
      <c r="AE135" s="39"/>
      <c r="AR135" s="226" t="s">
        <v>181</v>
      </c>
      <c r="AT135" s="226" t="s">
        <v>177</v>
      </c>
      <c r="AU135" s="226" t="s">
        <v>83</v>
      </c>
      <c r="AY135" s="18" t="s">
        <v>175</v>
      </c>
      <c r="BE135" s="227">
        <f>IF(N135="základní",J135,0)</f>
        <v>0</v>
      </c>
      <c r="BF135" s="227">
        <f>IF(N135="snížená",J135,0)</f>
        <v>0</v>
      </c>
      <c r="BG135" s="227">
        <f>IF(N135="zákl. přenesená",J135,0)</f>
        <v>0</v>
      </c>
      <c r="BH135" s="227">
        <f>IF(N135="sníž. přenesená",J135,0)</f>
        <v>0</v>
      </c>
      <c r="BI135" s="227">
        <f>IF(N135="nulová",J135,0)</f>
        <v>0</v>
      </c>
      <c r="BJ135" s="18" t="s">
        <v>81</v>
      </c>
      <c r="BK135" s="227">
        <f>ROUND(I135*H135,2)</f>
        <v>0</v>
      </c>
      <c r="BL135" s="18" t="s">
        <v>181</v>
      </c>
      <c r="BM135" s="226" t="s">
        <v>489</v>
      </c>
    </row>
    <row r="136" spans="1:65" s="2" customFormat="1" ht="24.15" customHeight="1">
      <c r="A136" s="39"/>
      <c r="B136" s="40"/>
      <c r="C136" s="267" t="s">
        <v>494</v>
      </c>
      <c r="D136" s="267" t="s">
        <v>307</v>
      </c>
      <c r="E136" s="268" t="s">
        <v>1145</v>
      </c>
      <c r="F136" s="269" t="s">
        <v>1146</v>
      </c>
      <c r="G136" s="270" t="s">
        <v>342</v>
      </c>
      <c r="H136" s="271">
        <v>49.45</v>
      </c>
      <c r="I136" s="272"/>
      <c r="J136" s="273">
        <f>ROUND(I136*H136,2)</f>
        <v>0</v>
      </c>
      <c r="K136" s="274"/>
      <c r="L136" s="275"/>
      <c r="M136" s="276" t="s">
        <v>19</v>
      </c>
      <c r="N136" s="277" t="s">
        <v>44</v>
      </c>
      <c r="O136" s="85"/>
      <c r="P136" s="224">
        <f>O136*H136</f>
        <v>0</v>
      </c>
      <c r="Q136" s="224">
        <v>0.00034</v>
      </c>
      <c r="R136" s="224">
        <f>Q136*H136</f>
        <v>0.016813</v>
      </c>
      <c r="S136" s="224">
        <v>0</v>
      </c>
      <c r="T136" s="225">
        <f>S136*H136</f>
        <v>0</v>
      </c>
      <c r="U136" s="39"/>
      <c r="V136" s="39"/>
      <c r="W136" s="39"/>
      <c r="X136" s="39"/>
      <c r="Y136" s="39"/>
      <c r="Z136" s="39"/>
      <c r="AA136" s="39"/>
      <c r="AB136" s="39"/>
      <c r="AC136" s="39"/>
      <c r="AD136" s="39"/>
      <c r="AE136" s="39"/>
      <c r="AR136" s="226" t="s">
        <v>239</v>
      </c>
      <c r="AT136" s="226" t="s">
        <v>307</v>
      </c>
      <c r="AU136" s="226" t="s">
        <v>83</v>
      </c>
      <c r="AY136" s="18" t="s">
        <v>175</v>
      </c>
      <c r="BE136" s="227">
        <f>IF(N136="základní",J136,0)</f>
        <v>0</v>
      </c>
      <c r="BF136" s="227">
        <f>IF(N136="snížená",J136,0)</f>
        <v>0</v>
      </c>
      <c r="BG136" s="227">
        <f>IF(N136="zákl. přenesená",J136,0)</f>
        <v>0</v>
      </c>
      <c r="BH136" s="227">
        <f>IF(N136="sníž. přenesená",J136,0)</f>
        <v>0</v>
      </c>
      <c r="BI136" s="227">
        <f>IF(N136="nulová",J136,0)</f>
        <v>0</v>
      </c>
      <c r="BJ136" s="18" t="s">
        <v>81</v>
      </c>
      <c r="BK136" s="227">
        <f>ROUND(I136*H136,2)</f>
        <v>0</v>
      </c>
      <c r="BL136" s="18" t="s">
        <v>181</v>
      </c>
      <c r="BM136" s="226" t="s">
        <v>494</v>
      </c>
    </row>
    <row r="137" spans="1:65" s="2" customFormat="1" ht="37.8" customHeight="1">
      <c r="A137" s="39"/>
      <c r="B137" s="40"/>
      <c r="C137" s="214" t="s">
        <v>499</v>
      </c>
      <c r="D137" s="214" t="s">
        <v>177</v>
      </c>
      <c r="E137" s="215" t="s">
        <v>1548</v>
      </c>
      <c r="F137" s="216" t="s">
        <v>1549</v>
      </c>
      <c r="G137" s="217" t="s">
        <v>342</v>
      </c>
      <c r="H137" s="218">
        <v>919</v>
      </c>
      <c r="I137" s="219"/>
      <c r="J137" s="220">
        <f>ROUND(I137*H137,2)</f>
        <v>0</v>
      </c>
      <c r="K137" s="221"/>
      <c r="L137" s="45"/>
      <c r="M137" s="222" t="s">
        <v>19</v>
      </c>
      <c r="N137" s="223" t="s">
        <v>44</v>
      </c>
      <c r="O137" s="85"/>
      <c r="P137" s="224">
        <f>O137*H137</f>
        <v>0</v>
      </c>
      <c r="Q137" s="224">
        <v>0</v>
      </c>
      <c r="R137" s="224">
        <f>Q137*H137</f>
        <v>0</v>
      </c>
      <c r="S137" s="224">
        <v>0</v>
      </c>
      <c r="T137" s="225">
        <f>S137*H137</f>
        <v>0</v>
      </c>
      <c r="U137" s="39"/>
      <c r="V137" s="39"/>
      <c r="W137" s="39"/>
      <c r="X137" s="39"/>
      <c r="Y137" s="39"/>
      <c r="Z137" s="39"/>
      <c r="AA137" s="39"/>
      <c r="AB137" s="39"/>
      <c r="AC137" s="39"/>
      <c r="AD137" s="39"/>
      <c r="AE137" s="39"/>
      <c r="AR137" s="226" t="s">
        <v>181</v>
      </c>
      <c r="AT137" s="226" t="s">
        <v>177</v>
      </c>
      <c r="AU137" s="226" t="s">
        <v>83</v>
      </c>
      <c r="AY137" s="18" t="s">
        <v>175</v>
      </c>
      <c r="BE137" s="227">
        <f>IF(N137="základní",J137,0)</f>
        <v>0</v>
      </c>
      <c r="BF137" s="227">
        <f>IF(N137="snížená",J137,0)</f>
        <v>0</v>
      </c>
      <c r="BG137" s="227">
        <f>IF(N137="zákl. přenesená",J137,0)</f>
        <v>0</v>
      </c>
      <c r="BH137" s="227">
        <f>IF(N137="sníž. přenesená",J137,0)</f>
        <v>0</v>
      </c>
      <c r="BI137" s="227">
        <f>IF(N137="nulová",J137,0)</f>
        <v>0</v>
      </c>
      <c r="BJ137" s="18" t="s">
        <v>81</v>
      </c>
      <c r="BK137" s="227">
        <f>ROUND(I137*H137,2)</f>
        <v>0</v>
      </c>
      <c r="BL137" s="18" t="s">
        <v>181</v>
      </c>
      <c r="BM137" s="226" t="s">
        <v>499</v>
      </c>
    </row>
    <row r="138" spans="1:65" s="2" customFormat="1" ht="24.15" customHeight="1">
      <c r="A138" s="39"/>
      <c r="B138" s="40"/>
      <c r="C138" s="267" t="s">
        <v>505</v>
      </c>
      <c r="D138" s="267" t="s">
        <v>307</v>
      </c>
      <c r="E138" s="268" t="s">
        <v>1550</v>
      </c>
      <c r="F138" s="269" t="s">
        <v>1551</v>
      </c>
      <c r="G138" s="270" t="s">
        <v>342</v>
      </c>
      <c r="H138" s="271">
        <v>656.65</v>
      </c>
      <c r="I138" s="272"/>
      <c r="J138" s="273">
        <f>ROUND(I138*H138,2)</f>
        <v>0</v>
      </c>
      <c r="K138" s="274"/>
      <c r="L138" s="275"/>
      <c r="M138" s="276" t="s">
        <v>19</v>
      </c>
      <c r="N138" s="277" t="s">
        <v>44</v>
      </c>
      <c r="O138" s="85"/>
      <c r="P138" s="224">
        <f>O138*H138</f>
        <v>0</v>
      </c>
      <c r="Q138" s="224">
        <v>0.00077</v>
      </c>
      <c r="R138" s="224">
        <f>Q138*H138</f>
        <v>0.5056204999999999</v>
      </c>
      <c r="S138" s="224">
        <v>0</v>
      </c>
      <c r="T138" s="225">
        <f>S138*H138</f>
        <v>0</v>
      </c>
      <c r="U138" s="39"/>
      <c r="V138" s="39"/>
      <c r="W138" s="39"/>
      <c r="X138" s="39"/>
      <c r="Y138" s="39"/>
      <c r="Z138" s="39"/>
      <c r="AA138" s="39"/>
      <c r="AB138" s="39"/>
      <c r="AC138" s="39"/>
      <c r="AD138" s="39"/>
      <c r="AE138" s="39"/>
      <c r="AR138" s="226" t="s">
        <v>239</v>
      </c>
      <c r="AT138" s="226" t="s">
        <v>307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505</v>
      </c>
    </row>
    <row r="139" spans="1:65" s="2" customFormat="1" ht="24.15" customHeight="1">
      <c r="A139" s="39"/>
      <c r="B139" s="40"/>
      <c r="C139" s="267" t="s">
        <v>509</v>
      </c>
      <c r="D139" s="267" t="s">
        <v>307</v>
      </c>
      <c r="E139" s="268" t="s">
        <v>1552</v>
      </c>
      <c r="F139" s="269" t="s">
        <v>1553</v>
      </c>
      <c r="G139" s="270" t="s">
        <v>342</v>
      </c>
      <c r="H139" s="271">
        <v>400.2</v>
      </c>
      <c r="I139" s="272"/>
      <c r="J139" s="273">
        <f>ROUND(I139*H139,2)</f>
        <v>0</v>
      </c>
      <c r="K139" s="274"/>
      <c r="L139" s="275"/>
      <c r="M139" s="276" t="s">
        <v>19</v>
      </c>
      <c r="N139" s="277" t="s">
        <v>44</v>
      </c>
      <c r="O139" s="85"/>
      <c r="P139" s="224">
        <f>O139*H139</f>
        <v>0</v>
      </c>
      <c r="Q139" s="224">
        <v>0.0011</v>
      </c>
      <c r="R139" s="224">
        <f>Q139*H139</f>
        <v>0.44022</v>
      </c>
      <c r="S139" s="224">
        <v>0</v>
      </c>
      <c r="T139" s="225">
        <f>S139*H139</f>
        <v>0</v>
      </c>
      <c r="U139" s="39"/>
      <c r="V139" s="39"/>
      <c r="W139" s="39"/>
      <c r="X139" s="39"/>
      <c r="Y139" s="39"/>
      <c r="Z139" s="39"/>
      <c r="AA139" s="39"/>
      <c r="AB139" s="39"/>
      <c r="AC139" s="39"/>
      <c r="AD139" s="39"/>
      <c r="AE139" s="39"/>
      <c r="AR139" s="226" t="s">
        <v>239</v>
      </c>
      <c r="AT139" s="226" t="s">
        <v>307</v>
      </c>
      <c r="AU139" s="226" t="s">
        <v>83</v>
      </c>
      <c r="AY139" s="18" t="s">
        <v>175</v>
      </c>
      <c r="BE139" s="227">
        <f>IF(N139="základní",J139,0)</f>
        <v>0</v>
      </c>
      <c r="BF139" s="227">
        <f>IF(N139="snížená",J139,0)</f>
        <v>0</v>
      </c>
      <c r="BG139" s="227">
        <f>IF(N139="zákl. přenesená",J139,0)</f>
        <v>0</v>
      </c>
      <c r="BH139" s="227">
        <f>IF(N139="sníž. přenesená",J139,0)</f>
        <v>0</v>
      </c>
      <c r="BI139" s="227">
        <f>IF(N139="nulová",J139,0)</f>
        <v>0</v>
      </c>
      <c r="BJ139" s="18" t="s">
        <v>81</v>
      </c>
      <c r="BK139" s="227">
        <f>ROUND(I139*H139,2)</f>
        <v>0</v>
      </c>
      <c r="BL139" s="18" t="s">
        <v>181</v>
      </c>
      <c r="BM139" s="226" t="s">
        <v>509</v>
      </c>
    </row>
    <row r="140" spans="1:65" s="2" customFormat="1" ht="24.15" customHeight="1">
      <c r="A140" s="39"/>
      <c r="B140" s="40"/>
      <c r="C140" s="214" t="s">
        <v>517</v>
      </c>
      <c r="D140" s="214" t="s">
        <v>177</v>
      </c>
      <c r="E140" s="215" t="s">
        <v>1554</v>
      </c>
      <c r="F140" s="216" t="s">
        <v>1555</v>
      </c>
      <c r="G140" s="217" t="s">
        <v>342</v>
      </c>
      <c r="H140" s="218">
        <v>117</v>
      </c>
      <c r="I140" s="219"/>
      <c r="J140" s="220">
        <f>ROUND(I140*H140,2)</f>
        <v>0</v>
      </c>
      <c r="K140" s="221"/>
      <c r="L140" s="45"/>
      <c r="M140" s="222" t="s">
        <v>19</v>
      </c>
      <c r="N140" s="223" t="s">
        <v>44</v>
      </c>
      <c r="O140" s="85"/>
      <c r="P140" s="224">
        <f>O140*H140</f>
        <v>0</v>
      </c>
      <c r="Q140" s="224">
        <v>0</v>
      </c>
      <c r="R140" s="224">
        <f>Q140*H140</f>
        <v>0</v>
      </c>
      <c r="S140" s="224">
        <v>0</v>
      </c>
      <c r="T140" s="225">
        <f>S140*H140</f>
        <v>0</v>
      </c>
      <c r="U140" s="39"/>
      <c r="V140" s="39"/>
      <c r="W140" s="39"/>
      <c r="X140" s="39"/>
      <c r="Y140" s="39"/>
      <c r="Z140" s="39"/>
      <c r="AA140" s="39"/>
      <c r="AB140" s="39"/>
      <c r="AC140" s="39"/>
      <c r="AD140" s="39"/>
      <c r="AE140" s="39"/>
      <c r="AR140" s="226" t="s">
        <v>181</v>
      </c>
      <c r="AT140" s="226" t="s">
        <v>177</v>
      </c>
      <c r="AU140" s="226" t="s">
        <v>83</v>
      </c>
      <c r="AY140" s="18" t="s">
        <v>175</v>
      </c>
      <c r="BE140" s="227">
        <f>IF(N140="základní",J140,0)</f>
        <v>0</v>
      </c>
      <c r="BF140" s="227">
        <f>IF(N140="snížená",J140,0)</f>
        <v>0</v>
      </c>
      <c r="BG140" s="227">
        <f>IF(N140="zákl. přenesená",J140,0)</f>
        <v>0</v>
      </c>
      <c r="BH140" s="227">
        <f>IF(N140="sníž. přenesená",J140,0)</f>
        <v>0</v>
      </c>
      <c r="BI140" s="227">
        <f>IF(N140="nulová",J140,0)</f>
        <v>0</v>
      </c>
      <c r="BJ140" s="18" t="s">
        <v>81</v>
      </c>
      <c r="BK140" s="227">
        <f>ROUND(I140*H140,2)</f>
        <v>0</v>
      </c>
      <c r="BL140" s="18" t="s">
        <v>181</v>
      </c>
      <c r="BM140" s="226" t="s">
        <v>517</v>
      </c>
    </row>
    <row r="141" spans="1:65" s="2" customFormat="1" ht="24.15" customHeight="1">
      <c r="A141" s="39"/>
      <c r="B141" s="40"/>
      <c r="C141" s="267" t="s">
        <v>522</v>
      </c>
      <c r="D141" s="267" t="s">
        <v>307</v>
      </c>
      <c r="E141" s="268" t="s">
        <v>1556</v>
      </c>
      <c r="F141" s="269" t="s">
        <v>1557</v>
      </c>
      <c r="G141" s="270" t="s">
        <v>342</v>
      </c>
      <c r="H141" s="271">
        <v>134.55</v>
      </c>
      <c r="I141" s="272"/>
      <c r="J141" s="273">
        <f>ROUND(I141*H141,2)</f>
        <v>0</v>
      </c>
      <c r="K141" s="274"/>
      <c r="L141" s="275"/>
      <c r="M141" s="276" t="s">
        <v>19</v>
      </c>
      <c r="N141" s="277" t="s">
        <v>44</v>
      </c>
      <c r="O141" s="85"/>
      <c r="P141" s="224">
        <f>O141*H141</f>
        <v>0</v>
      </c>
      <c r="Q141" s="224">
        <v>0.00017</v>
      </c>
      <c r="R141" s="224">
        <f>Q141*H141</f>
        <v>0.022873500000000005</v>
      </c>
      <c r="S141" s="224">
        <v>0</v>
      </c>
      <c r="T141" s="225">
        <f>S141*H141</f>
        <v>0</v>
      </c>
      <c r="U141" s="39"/>
      <c r="V141" s="39"/>
      <c r="W141" s="39"/>
      <c r="X141" s="39"/>
      <c r="Y141" s="39"/>
      <c r="Z141" s="39"/>
      <c r="AA141" s="39"/>
      <c r="AB141" s="39"/>
      <c r="AC141" s="39"/>
      <c r="AD141" s="39"/>
      <c r="AE141" s="39"/>
      <c r="AR141" s="226" t="s">
        <v>239</v>
      </c>
      <c r="AT141" s="226" t="s">
        <v>307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522</v>
      </c>
    </row>
    <row r="142" spans="1:65" s="2" customFormat="1" ht="16.5" customHeight="1">
      <c r="A142" s="39"/>
      <c r="B142" s="40"/>
      <c r="C142" s="214" t="s">
        <v>526</v>
      </c>
      <c r="D142" s="214" t="s">
        <v>177</v>
      </c>
      <c r="E142" s="215" t="s">
        <v>1154</v>
      </c>
      <c r="F142" s="216" t="s">
        <v>1155</v>
      </c>
      <c r="G142" s="217" t="s">
        <v>1156</v>
      </c>
      <c r="H142" s="285"/>
      <c r="I142" s="219"/>
      <c r="J142" s="220">
        <f>ROUND(I142*H142,2)</f>
        <v>0</v>
      </c>
      <c r="K142" s="221"/>
      <c r="L142" s="45"/>
      <c r="M142" s="222" t="s">
        <v>19</v>
      </c>
      <c r="N142" s="223" t="s">
        <v>44</v>
      </c>
      <c r="O142" s="85"/>
      <c r="P142" s="224">
        <f>O142*H142</f>
        <v>0</v>
      </c>
      <c r="Q142" s="224">
        <v>0</v>
      </c>
      <c r="R142" s="224">
        <f>Q142*H142</f>
        <v>0</v>
      </c>
      <c r="S142" s="224">
        <v>0</v>
      </c>
      <c r="T142" s="225">
        <f>S142*H142</f>
        <v>0</v>
      </c>
      <c r="U142" s="39"/>
      <c r="V142" s="39"/>
      <c r="W142" s="39"/>
      <c r="X142" s="39"/>
      <c r="Y142" s="39"/>
      <c r="Z142" s="39"/>
      <c r="AA142" s="39"/>
      <c r="AB142" s="39"/>
      <c r="AC142" s="39"/>
      <c r="AD142" s="39"/>
      <c r="AE142" s="39"/>
      <c r="AR142" s="226" t="s">
        <v>181</v>
      </c>
      <c r="AT142" s="226" t="s">
        <v>177</v>
      </c>
      <c r="AU142" s="226" t="s">
        <v>83</v>
      </c>
      <c r="AY142" s="18" t="s">
        <v>175</v>
      </c>
      <c r="BE142" s="227">
        <f>IF(N142="základní",J142,0)</f>
        <v>0</v>
      </c>
      <c r="BF142" s="227">
        <f>IF(N142="snížená",J142,0)</f>
        <v>0</v>
      </c>
      <c r="BG142" s="227">
        <f>IF(N142="zákl. přenesená",J142,0)</f>
        <v>0</v>
      </c>
      <c r="BH142" s="227">
        <f>IF(N142="sníž. přenesená",J142,0)</f>
        <v>0</v>
      </c>
      <c r="BI142" s="227">
        <f>IF(N142="nulová",J142,0)</f>
        <v>0</v>
      </c>
      <c r="BJ142" s="18" t="s">
        <v>81</v>
      </c>
      <c r="BK142" s="227">
        <f>ROUND(I142*H142,2)</f>
        <v>0</v>
      </c>
      <c r="BL142" s="18" t="s">
        <v>181</v>
      </c>
      <c r="BM142" s="226" t="s">
        <v>526</v>
      </c>
    </row>
    <row r="143" spans="1:65" s="2" customFormat="1" ht="16.5" customHeight="1">
      <c r="A143" s="39"/>
      <c r="B143" s="40"/>
      <c r="C143" s="214" t="s">
        <v>531</v>
      </c>
      <c r="D143" s="214" t="s">
        <v>177</v>
      </c>
      <c r="E143" s="215" t="s">
        <v>1158</v>
      </c>
      <c r="F143" s="216" t="s">
        <v>1159</v>
      </c>
      <c r="G143" s="217" t="s">
        <v>1156</v>
      </c>
      <c r="H143" s="285"/>
      <c r="I143" s="219"/>
      <c r="J143" s="220">
        <f>ROUND(I143*H143,2)</f>
        <v>0</v>
      </c>
      <c r="K143" s="221"/>
      <c r="L143" s="45"/>
      <c r="M143" s="222" t="s">
        <v>19</v>
      </c>
      <c r="N143" s="223"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181</v>
      </c>
      <c r="AT143" s="226" t="s">
        <v>177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531</v>
      </c>
    </row>
    <row r="144" spans="1:65" s="2" customFormat="1" ht="16.5" customHeight="1">
      <c r="A144" s="39"/>
      <c r="B144" s="40"/>
      <c r="C144" s="214" t="s">
        <v>535</v>
      </c>
      <c r="D144" s="214" t="s">
        <v>177</v>
      </c>
      <c r="E144" s="215" t="s">
        <v>1161</v>
      </c>
      <c r="F144" s="216" t="s">
        <v>1162</v>
      </c>
      <c r="G144" s="217" t="s">
        <v>1156</v>
      </c>
      <c r="H144" s="285"/>
      <c r="I144" s="219"/>
      <c r="J144" s="220">
        <f>ROUND(I144*H144,2)</f>
        <v>0</v>
      </c>
      <c r="K144" s="221"/>
      <c r="L144" s="45"/>
      <c r="M144" s="222" t="s">
        <v>19</v>
      </c>
      <c r="N144" s="223" t="s">
        <v>44</v>
      </c>
      <c r="O144" s="85"/>
      <c r="P144" s="224">
        <f>O144*H144</f>
        <v>0</v>
      </c>
      <c r="Q144" s="224">
        <v>0</v>
      </c>
      <c r="R144" s="224">
        <f>Q144*H144</f>
        <v>0</v>
      </c>
      <c r="S144" s="224">
        <v>0</v>
      </c>
      <c r="T144" s="225">
        <f>S144*H144</f>
        <v>0</v>
      </c>
      <c r="U144" s="39"/>
      <c r="V144" s="39"/>
      <c r="W144" s="39"/>
      <c r="X144" s="39"/>
      <c r="Y144" s="39"/>
      <c r="Z144" s="39"/>
      <c r="AA144" s="39"/>
      <c r="AB144" s="39"/>
      <c r="AC144" s="39"/>
      <c r="AD144" s="39"/>
      <c r="AE144" s="39"/>
      <c r="AR144" s="226" t="s">
        <v>181</v>
      </c>
      <c r="AT144" s="226" t="s">
        <v>177</v>
      </c>
      <c r="AU144" s="226" t="s">
        <v>83</v>
      </c>
      <c r="AY144" s="18" t="s">
        <v>175</v>
      </c>
      <c r="BE144" s="227">
        <f>IF(N144="základní",J144,0)</f>
        <v>0</v>
      </c>
      <c r="BF144" s="227">
        <f>IF(N144="snížená",J144,0)</f>
        <v>0</v>
      </c>
      <c r="BG144" s="227">
        <f>IF(N144="zákl. přenesená",J144,0)</f>
        <v>0</v>
      </c>
      <c r="BH144" s="227">
        <f>IF(N144="sníž. přenesená",J144,0)</f>
        <v>0</v>
      </c>
      <c r="BI144" s="227">
        <f>IF(N144="nulová",J144,0)</f>
        <v>0</v>
      </c>
      <c r="BJ144" s="18" t="s">
        <v>81</v>
      </c>
      <c r="BK144" s="227">
        <f>ROUND(I144*H144,2)</f>
        <v>0</v>
      </c>
      <c r="BL144" s="18" t="s">
        <v>181</v>
      </c>
      <c r="BM144" s="226" t="s">
        <v>535</v>
      </c>
    </row>
    <row r="145" spans="1:65" s="2" customFormat="1" ht="16.5" customHeight="1">
      <c r="A145" s="39"/>
      <c r="B145" s="40"/>
      <c r="C145" s="214" t="s">
        <v>540</v>
      </c>
      <c r="D145" s="214" t="s">
        <v>177</v>
      </c>
      <c r="E145" s="215" t="s">
        <v>1164</v>
      </c>
      <c r="F145" s="216" t="s">
        <v>1165</v>
      </c>
      <c r="G145" s="217" t="s">
        <v>1156</v>
      </c>
      <c r="H145" s="285"/>
      <c r="I145" s="219"/>
      <c r="J145" s="220">
        <f>ROUND(I145*H145,2)</f>
        <v>0</v>
      </c>
      <c r="K145" s="221"/>
      <c r="L145" s="45"/>
      <c r="M145" s="222" t="s">
        <v>19</v>
      </c>
      <c r="N145" s="223" t="s">
        <v>44</v>
      </c>
      <c r="O145" s="85"/>
      <c r="P145" s="224">
        <f>O145*H145</f>
        <v>0</v>
      </c>
      <c r="Q145" s="224">
        <v>0</v>
      </c>
      <c r="R145" s="224">
        <f>Q145*H145</f>
        <v>0</v>
      </c>
      <c r="S145" s="224">
        <v>0</v>
      </c>
      <c r="T145" s="225">
        <f>S145*H145</f>
        <v>0</v>
      </c>
      <c r="U145" s="39"/>
      <c r="V145" s="39"/>
      <c r="W145" s="39"/>
      <c r="X145" s="39"/>
      <c r="Y145" s="39"/>
      <c r="Z145" s="39"/>
      <c r="AA145" s="39"/>
      <c r="AB145" s="39"/>
      <c r="AC145" s="39"/>
      <c r="AD145" s="39"/>
      <c r="AE145" s="39"/>
      <c r="AR145" s="226" t="s">
        <v>181</v>
      </c>
      <c r="AT145" s="226" t="s">
        <v>177</v>
      </c>
      <c r="AU145" s="226" t="s">
        <v>83</v>
      </c>
      <c r="AY145" s="18" t="s">
        <v>175</v>
      </c>
      <c r="BE145" s="227">
        <f>IF(N145="základní",J145,0)</f>
        <v>0</v>
      </c>
      <c r="BF145" s="227">
        <f>IF(N145="snížená",J145,0)</f>
        <v>0</v>
      </c>
      <c r="BG145" s="227">
        <f>IF(N145="zákl. přenesená",J145,0)</f>
        <v>0</v>
      </c>
      <c r="BH145" s="227">
        <f>IF(N145="sníž. přenesená",J145,0)</f>
        <v>0</v>
      </c>
      <c r="BI145" s="227">
        <f>IF(N145="nulová",J145,0)</f>
        <v>0</v>
      </c>
      <c r="BJ145" s="18" t="s">
        <v>81</v>
      </c>
      <c r="BK145" s="227">
        <f>ROUND(I145*H145,2)</f>
        <v>0</v>
      </c>
      <c r="BL145" s="18" t="s">
        <v>181</v>
      </c>
      <c r="BM145" s="226" t="s">
        <v>540</v>
      </c>
    </row>
    <row r="146" spans="1:65" s="2" customFormat="1" ht="16.5" customHeight="1">
      <c r="A146" s="39"/>
      <c r="B146" s="40"/>
      <c r="C146" s="214" t="s">
        <v>544</v>
      </c>
      <c r="D146" s="214" t="s">
        <v>177</v>
      </c>
      <c r="E146" s="215" t="s">
        <v>1167</v>
      </c>
      <c r="F146" s="216" t="s">
        <v>1168</v>
      </c>
      <c r="G146" s="217" t="s">
        <v>1156</v>
      </c>
      <c r="H146" s="285"/>
      <c r="I146" s="219"/>
      <c r="J146" s="220">
        <f>ROUND(I146*H146,2)</f>
        <v>0</v>
      </c>
      <c r="K146" s="221"/>
      <c r="L146" s="45"/>
      <c r="M146" s="222" t="s">
        <v>19</v>
      </c>
      <c r="N146" s="223" t="s">
        <v>44</v>
      </c>
      <c r="O146" s="85"/>
      <c r="P146" s="224">
        <f>O146*H146</f>
        <v>0</v>
      </c>
      <c r="Q146" s="224">
        <v>0</v>
      </c>
      <c r="R146" s="224">
        <f>Q146*H146</f>
        <v>0</v>
      </c>
      <c r="S146" s="224">
        <v>0</v>
      </c>
      <c r="T146" s="225">
        <f>S146*H146</f>
        <v>0</v>
      </c>
      <c r="U146" s="39"/>
      <c r="V146" s="39"/>
      <c r="W146" s="39"/>
      <c r="X146" s="39"/>
      <c r="Y146" s="39"/>
      <c r="Z146" s="39"/>
      <c r="AA146" s="39"/>
      <c r="AB146" s="39"/>
      <c r="AC146" s="39"/>
      <c r="AD146" s="39"/>
      <c r="AE146" s="39"/>
      <c r="AR146" s="226" t="s">
        <v>181</v>
      </c>
      <c r="AT146" s="226" t="s">
        <v>177</v>
      </c>
      <c r="AU146" s="226" t="s">
        <v>83</v>
      </c>
      <c r="AY146" s="18" t="s">
        <v>175</v>
      </c>
      <c r="BE146" s="227">
        <f>IF(N146="základní",J146,0)</f>
        <v>0</v>
      </c>
      <c r="BF146" s="227">
        <f>IF(N146="snížená",J146,0)</f>
        <v>0</v>
      </c>
      <c r="BG146" s="227">
        <f>IF(N146="zákl. přenesená",J146,0)</f>
        <v>0</v>
      </c>
      <c r="BH146" s="227">
        <f>IF(N146="sníž. přenesená",J146,0)</f>
        <v>0</v>
      </c>
      <c r="BI146" s="227">
        <f>IF(N146="nulová",J146,0)</f>
        <v>0</v>
      </c>
      <c r="BJ146" s="18" t="s">
        <v>81</v>
      </c>
      <c r="BK146" s="227">
        <f>ROUND(I146*H146,2)</f>
        <v>0</v>
      </c>
      <c r="BL146" s="18" t="s">
        <v>181</v>
      </c>
      <c r="BM146" s="226" t="s">
        <v>544</v>
      </c>
    </row>
    <row r="147" spans="1:63" s="12" customFormat="1" ht="22.8" customHeight="1">
      <c r="A147" s="12"/>
      <c r="B147" s="198"/>
      <c r="C147" s="199"/>
      <c r="D147" s="200" t="s">
        <v>72</v>
      </c>
      <c r="E147" s="212" t="s">
        <v>1170</v>
      </c>
      <c r="F147" s="212" t="s">
        <v>1171</v>
      </c>
      <c r="G147" s="199"/>
      <c r="H147" s="199"/>
      <c r="I147" s="202"/>
      <c r="J147" s="213">
        <f>BK147</f>
        <v>0</v>
      </c>
      <c r="K147" s="199"/>
      <c r="L147" s="204"/>
      <c r="M147" s="205"/>
      <c r="N147" s="206"/>
      <c r="O147" s="206"/>
      <c r="P147" s="207">
        <f>SUM(P148:P185)</f>
        <v>0</v>
      </c>
      <c r="Q147" s="206"/>
      <c r="R147" s="207">
        <f>SUM(R148:R185)</f>
        <v>84.88460299999998</v>
      </c>
      <c r="S147" s="206"/>
      <c r="T147" s="208">
        <f>SUM(T148:T185)</f>
        <v>0</v>
      </c>
      <c r="U147" s="12"/>
      <c r="V147" s="12"/>
      <c r="W147" s="12"/>
      <c r="X147" s="12"/>
      <c r="Y147" s="12"/>
      <c r="Z147" s="12"/>
      <c r="AA147" s="12"/>
      <c r="AB147" s="12"/>
      <c r="AC147" s="12"/>
      <c r="AD147" s="12"/>
      <c r="AE147" s="12"/>
      <c r="AR147" s="209" t="s">
        <v>191</v>
      </c>
      <c r="AT147" s="210" t="s">
        <v>72</v>
      </c>
      <c r="AU147" s="210" t="s">
        <v>81</v>
      </c>
      <c r="AY147" s="209" t="s">
        <v>175</v>
      </c>
      <c r="BK147" s="211">
        <f>SUM(BK148:BK185)</f>
        <v>0</v>
      </c>
    </row>
    <row r="148" spans="1:65" s="2" customFormat="1" ht="24.15" customHeight="1">
      <c r="A148" s="39"/>
      <c r="B148" s="40"/>
      <c r="C148" s="214" t="s">
        <v>549</v>
      </c>
      <c r="D148" s="214" t="s">
        <v>177</v>
      </c>
      <c r="E148" s="215" t="s">
        <v>1172</v>
      </c>
      <c r="F148" s="216" t="s">
        <v>1173</v>
      </c>
      <c r="G148" s="217" t="s">
        <v>1174</v>
      </c>
      <c r="H148" s="218">
        <v>0.4</v>
      </c>
      <c r="I148" s="219"/>
      <c r="J148" s="220">
        <f>ROUND(I148*H148,2)</f>
        <v>0</v>
      </c>
      <c r="K148" s="221"/>
      <c r="L148" s="45"/>
      <c r="M148" s="222" t="s">
        <v>19</v>
      </c>
      <c r="N148" s="223" t="s">
        <v>44</v>
      </c>
      <c r="O148" s="85"/>
      <c r="P148" s="224">
        <f>O148*H148</f>
        <v>0</v>
      </c>
      <c r="Q148" s="224">
        <v>0.0088</v>
      </c>
      <c r="R148" s="224">
        <f>Q148*H148</f>
        <v>0.0035200000000000006</v>
      </c>
      <c r="S148" s="224">
        <v>0</v>
      </c>
      <c r="T148" s="225">
        <f>S148*H148</f>
        <v>0</v>
      </c>
      <c r="U148" s="39"/>
      <c r="V148" s="39"/>
      <c r="W148" s="39"/>
      <c r="X148" s="39"/>
      <c r="Y148" s="39"/>
      <c r="Z148" s="39"/>
      <c r="AA148" s="39"/>
      <c r="AB148" s="39"/>
      <c r="AC148" s="39"/>
      <c r="AD148" s="39"/>
      <c r="AE148" s="39"/>
      <c r="AR148" s="226" t="s">
        <v>181</v>
      </c>
      <c r="AT148" s="226" t="s">
        <v>177</v>
      </c>
      <c r="AU148" s="226" t="s">
        <v>83</v>
      </c>
      <c r="AY148" s="18" t="s">
        <v>175</v>
      </c>
      <c r="BE148" s="227">
        <f>IF(N148="základní",J148,0)</f>
        <v>0</v>
      </c>
      <c r="BF148" s="227">
        <f>IF(N148="snížená",J148,0)</f>
        <v>0</v>
      </c>
      <c r="BG148" s="227">
        <f>IF(N148="zákl. přenesená",J148,0)</f>
        <v>0</v>
      </c>
      <c r="BH148" s="227">
        <f>IF(N148="sníž. přenesená",J148,0)</f>
        <v>0</v>
      </c>
      <c r="BI148" s="227">
        <f>IF(N148="nulová",J148,0)</f>
        <v>0</v>
      </c>
      <c r="BJ148" s="18" t="s">
        <v>81</v>
      </c>
      <c r="BK148" s="227">
        <f>ROUND(I148*H148,2)</f>
        <v>0</v>
      </c>
      <c r="BL148" s="18" t="s">
        <v>181</v>
      </c>
      <c r="BM148" s="226" t="s">
        <v>549</v>
      </c>
    </row>
    <row r="149" spans="1:65" s="2" customFormat="1" ht="24.15" customHeight="1">
      <c r="A149" s="39"/>
      <c r="B149" s="40"/>
      <c r="C149" s="214" t="s">
        <v>553</v>
      </c>
      <c r="D149" s="214" t="s">
        <v>177</v>
      </c>
      <c r="E149" s="215" t="s">
        <v>1176</v>
      </c>
      <c r="F149" s="216" t="s">
        <v>1177</v>
      </c>
      <c r="G149" s="217" t="s">
        <v>342</v>
      </c>
      <c r="H149" s="218">
        <v>800</v>
      </c>
      <c r="I149" s="219"/>
      <c r="J149" s="220">
        <f>ROUND(I149*H149,2)</f>
        <v>0</v>
      </c>
      <c r="K149" s="221"/>
      <c r="L149" s="45"/>
      <c r="M149" s="222" t="s">
        <v>19</v>
      </c>
      <c r="N149" s="223" t="s">
        <v>44</v>
      </c>
      <c r="O149" s="85"/>
      <c r="P149" s="224">
        <f>O149*H149</f>
        <v>0</v>
      </c>
      <c r="Q149" s="224">
        <v>0.00055</v>
      </c>
      <c r="R149" s="224">
        <f>Q149*H149</f>
        <v>0.44</v>
      </c>
      <c r="S149" s="224">
        <v>0</v>
      </c>
      <c r="T149" s="225">
        <f>S149*H149</f>
        <v>0</v>
      </c>
      <c r="U149" s="39"/>
      <c r="V149" s="39"/>
      <c r="W149" s="39"/>
      <c r="X149" s="39"/>
      <c r="Y149" s="39"/>
      <c r="Z149" s="39"/>
      <c r="AA149" s="39"/>
      <c r="AB149" s="39"/>
      <c r="AC149" s="39"/>
      <c r="AD149" s="39"/>
      <c r="AE149" s="39"/>
      <c r="AR149" s="226" t="s">
        <v>181</v>
      </c>
      <c r="AT149" s="226" t="s">
        <v>177</v>
      </c>
      <c r="AU149" s="226" t="s">
        <v>83</v>
      </c>
      <c r="AY149" s="18" t="s">
        <v>175</v>
      </c>
      <c r="BE149" s="227">
        <f>IF(N149="základní",J149,0)</f>
        <v>0</v>
      </c>
      <c r="BF149" s="227">
        <f>IF(N149="snížená",J149,0)</f>
        <v>0</v>
      </c>
      <c r="BG149" s="227">
        <f>IF(N149="zákl. přenesená",J149,0)</f>
        <v>0</v>
      </c>
      <c r="BH149" s="227">
        <f>IF(N149="sníž. přenesená",J149,0)</f>
        <v>0</v>
      </c>
      <c r="BI149" s="227">
        <f>IF(N149="nulová",J149,0)</f>
        <v>0</v>
      </c>
      <c r="BJ149" s="18" t="s">
        <v>81</v>
      </c>
      <c r="BK149" s="227">
        <f>ROUND(I149*H149,2)</f>
        <v>0</v>
      </c>
      <c r="BL149" s="18" t="s">
        <v>181</v>
      </c>
      <c r="BM149" s="226" t="s">
        <v>553</v>
      </c>
    </row>
    <row r="150" spans="1:65" s="2" customFormat="1" ht="24.15" customHeight="1">
      <c r="A150" s="39"/>
      <c r="B150" s="40"/>
      <c r="C150" s="214" t="s">
        <v>558</v>
      </c>
      <c r="D150" s="214" t="s">
        <v>177</v>
      </c>
      <c r="E150" s="215" t="s">
        <v>1179</v>
      </c>
      <c r="F150" s="216" t="s">
        <v>1180</v>
      </c>
      <c r="G150" s="217" t="s">
        <v>215</v>
      </c>
      <c r="H150" s="218">
        <v>10.88</v>
      </c>
      <c r="I150" s="219"/>
      <c r="J150" s="220">
        <f>ROUND(I150*H150,2)</f>
        <v>0</v>
      </c>
      <c r="K150" s="221"/>
      <c r="L150" s="45"/>
      <c r="M150" s="222" t="s">
        <v>19</v>
      </c>
      <c r="N150" s="223" t="s">
        <v>44</v>
      </c>
      <c r="O150" s="85"/>
      <c r="P150" s="224">
        <f>O150*H150</f>
        <v>0</v>
      </c>
      <c r="Q150" s="224">
        <v>0</v>
      </c>
      <c r="R150" s="224">
        <f>Q150*H150</f>
        <v>0</v>
      </c>
      <c r="S150" s="224">
        <v>0</v>
      </c>
      <c r="T150" s="225">
        <f>S150*H150</f>
        <v>0</v>
      </c>
      <c r="U150" s="39"/>
      <c r="V150" s="39"/>
      <c r="W150" s="39"/>
      <c r="X150" s="39"/>
      <c r="Y150" s="39"/>
      <c r="Z150" s="39"/>
      <c r="AA150" s="39"/>
      <c r="AB150" s="39"/>
      <c r="AC150" s="39"/>
      <c r="AD150" s="39"/>
      <c r="AE150" s="39"/>
      <c r="AR150" s="226" t="s">
        <v>181</v>
      </c>
      <c r="AT150" s="226" t="s">
        <v>177</v>
      </c>
      <c r="AU150" s="226" t="s">
        <v>83</v>
      </c>
      <c r="AY150" s="18" t="s">
        <v>175</v>
      </c>
      <c r="BE150" s="227">
        <f>IF(N150="základní",J150,0)</f>
        <v>0</v>
      </c>
      <c r="BF150" s="227">
        <f>IF(N150="snížená",J150,0)</f>
        <v>0</v>
      </c>
      <c r="BG150" s="227">
        <f>IF(N150="zákl. přenesená",J150,0)</f>
        <v>0</v>
      </c>
      <c r="BH150" s="227">
        <f>IF(N150="sníž. přenesená",J150,0)</f>
        <v>0</v>
      </c>
      <c r="BI150" s="227">
        <f>IF(N150="nulová",J150,0)</f>
        <v>0</v>
      </c>
      <c r="BJ150" s="18" t="s">
        <v>81</v>
      </c>
      <c r="BK150" s="227">
        <f>ROUND(I150*H150,2)</f>
        <v>0</v>
      </c>
      <c r="BL150" s="18" t="s">
        <v>181</v>
      </c>
      <c r="BM150" s="226" t="s">
        <v>558</v>
      </c>
    </row>
    <row r="151" spans="1:65" s="2" customFormat="1" ht="24.15" customHeight="1">
      <c r="A151" s="39"/>
      <c r="B151" s="40"/>
      <c r="C151" s="214" t="s">
        <v>565</v>
      </c>
      <c r="D151" s="214" t="s">
        <v>177</v>
      </c>
      <c r="E151" s="215" t="s">
        <v>1558</v>
      </c>
      <c r="F151" s="216" t="s">
        <v>1559</v>
      </c>
      <c r="G151" s="217" t="s">
        <v>342</v>
      </c>
      <c r="H151" s="218">
        <v>30</v>
      </c>
      <c r="I151" s="219"/>
      <c r="J151" s="220">
        <f>ROUND(I151*H151,2)</f>
        <v>0</v>
      </c>
      <c r="K151" s="221"/>
      <c r="L151" s="45"/>
      <c r="M151" s="222" t="s">
        <v>19</v>
      </c>
      <c r="N151" s="223" t="s">
        <v>44</v>
      </c>
      <c r="O151" s="85"/>
      <c r="P151" s="224">
        <f>O151*H151</f>
        <v>0</v>
      </c>
      <c r="Q151" s="224">
        <v>0</v>
      </c>
      <c r="R151" s="224">
        <f>Q151*H151</f>
        <v>0</v>
      </c>
      <c r="S151" s="224">
        <v>0</v>
      </c>
      <c r="T151" s="225">
        <f>S151*H151</f>
        <v>0</v>
      </c>
      <c r="U151" s="39"/>
      <c r="V151" s="39"/>
      <c r="W151" s="39"/>
      <c r="X151" s="39"/>
      <c r="Y151" s="39"/>
      <c r="Z151" s="39"/>
      <c r="AA151" s="39"/>
      <c r="AB151" s="39"/>
      <c r="AC151" s="39"/>
      <c r="AD151" s="39"/>
      <c r="AE151" s="39"/>
      <c r="AR151" s="226" t="s">
        <v>181</v>
      </c>
      <c r="AT151" s="226" t="s">
        <v>177</v>
      </c>
      <c r="AU151" s="226" t="s">
        <v>83</v>
      </c>
      <c r="AY151" s="18" t="s">
        <v>175</v>
      </c>
      <c r="BE151" s="227">
        <f>IF(N151="základní",J151,0)</f>
        <v>0</v>
      </c>
      <c r="BF151" s="227">
        <f>IF(N151="snížená",J151,0)</f>
        <v>0</v>
      </c>
      <c r="BG151" s="227">
        <f>IF(N151="zákl. přenesená",J151,0)</f>
        <v>0</v>
      </c>
      <c r="BH151" s="227">
        <f>IF(N151="sníž. přenesená",J151,0)</f>
        <v>0</v>
      </c>
      <c r="BI151" s="227">
        <f>IF(N151="nulová",J151,0)</f>
        <v>0</v>
      </c>
      <c r="BJ151" s="18" t="s">
        <v>81</v>
      </c>
      <c r="BK151" s="227">
        <f>ROUND(I151*H151,2)</f>
        <v>0</v>
      </c>
      <c r="BL151" s="18" t="s">
        <v>181</v>
      </c>
      <c r="BM151" s="226" t="s">
        <v>565</v>
      </c>
    </row>
    <row r="152" spans="1:65" s="2" customFormat="1" ht="24.15" customHeight="1">
      <c r="A152" s="39"/>
      <c r="B152" s="40"/>
      <c r="C152" s="214" t="s">
        <v>569</v>
      </c>
      <c r="D152" s="214" t="s">
        <v>177</v>
      </c>
      <c r="E152" s="215" t="s">
        <v>1182</v>
      </c>
      <c r="F152" s="216" t="s">
        <v>1183</v>
      </c>
      <c r="G152" s="217" t="s">
        <v>342</v>
      </c>
      <c r="H152" s="218">
        <v>168</v>
      </c>
      <c r="I152" s="219"/>
      <c r="J152" s="220">
        <f>ROUND(I152*H152,2)</f>
        <v>0</v>
      </c>
      <c r="K152" s="221"/>
      <c r="L152" s="45"/>
      <c r="M152" s="222" t="s">
        <v>19</v>
      </c>
      <c r="N152" s="223" t="s">
        <v>44</v>
      </c>
      <c r="O152" s="85"/>
      <c r="P152" s="224">
        <f>O152*H152</f>
        <v>0</v>
      </c>
      <c r="Q152" s="224">
        <v>0</v>
      </c>
      <c r="R152" s="224">
        <f>Q152*H152</f>
        <v>0</v>
      </c>
      <c r="S152" s="224">
        <v>0</v>
      </c>
      <c r="T152" s="225">
        <f>S152*H152</f>
        <v>0</v>
      </c>
      <c r="U152" s="39"/>
      <c r="V152" s="39"/>
      <c r="W152" s="39"/>
      <c r="X152" s="39"/>
      <c r="Y152" s="39"/>
      <c r="Z152" s="39"/>
      <c r="AA152" s="39"/>
      <c r="AB152" s="39"/>
      <c r="AC152" s="39"/>
      <c r="AD152" s="39"/>
      <c r="AE152" s="39"/>
      <c r="AR152" s="226" t="s">
        <v>181</v>
      </c>
      <c r="AT152" s="226" t="s">
        <v>177</v>
      </c>
      <c r="AU152" s="226" t="s">
        <v>83</v>
      </c>
      <c r="AY152" s="18" t="s">
        <v>175</v>
      </c>
      <c r="BE152" s="227">
        <f>IF(N152="základní",J152,0)</f>
        <v>0</v>
      </c>
      <c r="BF152" s="227">
        <f>IF(N152="snížená",J152,0)</f>
        <v>0</v>
      </c>
      <c r="BG152" s="227">
        <f>IF(N152="zákl. přenesená",J152,0)</f>
        <v>0</v>
      </c>
      <c r="BH152" s="227">
        <f>IF(N152="sníž. přenesená",J152,0)</f>
        <v>0</v>
      </c>
      <c r="BI152" s="227">
        <f>IF(N152="nulová",J152,0)</f>
        <v>0</v>
      </c>
      <c r="BJ152" s="18" t="s">
        <v>81</v>
      </c>
      <c r="BK152" s="227">
        <f>ROUND(I152*H152,2)</f>
        <v>0</v>
      </c>
      <c r="BL152" s="18" t="s">
        <v>181</v>
      </c>
      <c r="BM152" s="226" t="s">
        <v>569</v>
      </c>
    </row>
    <row r="153" spans="1:65" s="2" customFormat="1" ht="24.15" customHeight="1">
      <c r="A153" s="39"/>
      <c r="B153" s="40"/>
      <c r="C153" s="214" t="s">
        <v>574</v>
      </c>
      <c r="D153" s="214" t="s">
        <v>177</v>
      </c>
      <c r="E153" s="215" t="s">
        <v>1560</v>
      </c>
      <c r="F153" s="216" t="s">
        <v>1561</v>
      </c>
      <c r="G153" s="217" t="s">
        <v>342</v>
      </c>
      <c r="H153" s="218">
        <v>120</v>
      </c>
      <c r="I153" s="219"/>
      <c r="J153" s="220">
        <f>ROUND(I153*H153,2)</f>
        <v>0</v>
      </c>
      <c r="K153" s="221"/>
      <c r="L153" s="45"/>
      <c r="M153" s="222" t="s">
        <v>19</v>
      </c>
      <c r="N153" s="223" t="s">
        <v>44</v>
      </c>
      <c r="O153" s="85"/>
      <c r="P153" s="224">
        <f>O153*H153</f>
        <v>0</v>
      </c>
      <c r="Q153" s="224">
        <v>0</v>
      </c>
      <c r="R153" s="224">
        <f>Q153*H153</f>
        <v>0</v>
      </c>
      <c r="S153" s="224">
        <v>0</v>
      </c>
      <c r="T153" s="225">
        <f>S153*H153</f>
        <v>0</v>
      </c>
      <c r="U153" s="39"/>
      <c r="V153" s="39"/>
      <c r="W153" s="39"/>
      <c r="X153" s="39"/>
      <c r="Y153" s="39"/>
      <c r="Z153" s="39"/>
      <c r="AA153" s="39"/>
      <c r="AB153" s="39"/>
      <c r="AC153" s="39"/>
      <c r="AD153" s="39"/>
      <c r="AE153" s="39"/>
      <c r="AR153" s="226" t="s">
        <v>181</v>
      </c>
      <c r="AT153" s="226" t="s">
        <v>177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574</v>
      </c>
    </row>
    <row r="154" spans="1:65" s="2" customFormat="1" ht="24.15" customHeight="1">
      <c r="A154" s="39"/>
      <c r="B154" s="40"/>
      <c r="C154" s="214" t="s">
        <v>581</v>
      </c>
      <c r="D154" s="214" t="s">
        <v>177</v>
      </c>
      <c r="E154" s="215" t="s">
        <v>1562</v>
      </c>
      <c r="F154" s="216" t="s">
        <v>1563</v>
      </c>
      <c r="G154" s="217" t="s">
        <v>342</v>
      </c>
      <c r="H154" s="218">
        <v>10</v>
      </c>
      <c r="I154" s="219"/>
      <c r="J154" s="220">
        <f>ROUND(I154*H154,2)</f>
        <v>0</v>
      </c>
      <c r="K154" s="221"/>
      <c r="L154" s="45"/>
      <c r="M154" s="222" t="s">
        <v>19</v>
      </c>
      <c r="N154" s="223" t="s">
        <v>44</v>
      </c>
      <c r="O154" s="85"/>
      <c r="P154" s="224">
        <f>O154*H154</f>
        <v>0</v>
      </c>
      <c r="Q154" s="224">
        <v>0</v>
      </c>
      <c r="R154" s="224">
        <f>Q154*H154</f>
        <v>0</v>
      </c>
      <c r="S154" s="224">
        <v>0</v>
      </c>
      <c r="T154" s="225">
        <f>S154*H154</f>
        <v>0</v>
      </c>
      <c r="U154" s="39"/>
      <c r="V154" s="39"/>
      <c r="W154" s="39"/>
      <c r="X154" s="39"/>
      <c r="Y154" s="39"/>
      <c r="Z154" s="39"/>
      <c r="AA154" s="39"/>
      <c r="AB154" s="39"/>
      <c r="AC154" s="39"/>
      <c r="AD154" s="39"/>
      <c r="AE154" s="39"/>
      <c r="AR154" s="226" t="s">
        <v>181</v>
      </c>
      <c r="AT154" s="226" t="s">
        <v>177</v>
      </c>
      <c r="AU154" s="226" t="s">
        <v>83</v>
      </c>
      <c r="AY154" s="18" t="s">
        <v>175</v>
      </c>
      <c r="BE154" s="227">
        <f>IF(N154="základní",J154,0)</f>
        <v>0</v>
      </c>
      <c r="BF154" s="227">
        <f>IF(N154="snížená",J154,0)</f>
        <v>0</v>
      </c>
      <c r="BG154" s="227">
        <f>IF(N154="zákl. přenesená",J154,0)</f>
        <v>0</v>
      </c>
      <c r="BH154" s="227">
        <f>IF(N154="sníž. přenesená",J154,0)</f>
        <v>0</v>
      </c>
      <c r="BI154" s="227">
        <f>IF(N154="nulová",J154,0)</f>
        <v>0</v>
      </c>
      <c r="BJ154" s="18" t="s">
        <v>81</v>
      </c>
      <c r="BK154" s="227">
        <f>ROUND(I154*H154,2)</f>
        <v>0</v>
      </c>
      <c r="BL154" s="18" t="s">
        <v>181</v>
      </c>
      <c r="BM154" s="226" t="s">
        <v>581</v>
      </c>
    </row>
    <row r="155" spans="1:65" s="2" customFormat="1" ht="24.15" customHeight="1">
      <c r="A155" s="39"/>
      <c r="B155" s="40"/>
      <c r="C155" s="214" t="s">
        <v>587</v>
      </c>
      <c r="D155" s="214" t="s">
        <v>177</v>
      </c>
      <c r="E155" s="215" t="s">
        <v>1564</v>
      </c>
      <c r="F155" s="216" t="s">
        <v>1565</v>
      </c>
      <c r="G155" s="217" t="s">
        <v>342</v>
      </c>
      <c r="H155" s="218">
        <v>32</v>
      </c>
      <c r="I155" s="219"/>
      <c r="J155" s="220">
        <f>ROUND(I155*H155,2)</f>
        <v>0</v>
      </c>
      <c r="K155" s="221"/>
      <c r="L155" s="45"/>
      <c r="M155" s="222" t="s">
        <v>19</v>
      </c>
      <c r="N155" s="223" t="s">
        <v>44</v>
      </c>
      <c r="O155" s="85"/>
      <c r="P155" s="224">
        <f>O155*H155</f>
        <v>0</v>
      </c>
      <c r="Q155" s="224">
        <v>0</v>
      </c>
      <c r="R155" s="224">
        <f>Q155*H155</f>
        <v>0</v>
      </c>
      <c r="S155" s="224">
        <v>0</v>
      </c>
      <c r="T155" s="225">
        <f>S155*H155</f>
        <v>0</v>
      </c>
      <c r="U155" s="39"/>
      <c r="V155" s="39"/>
      <c r="W155" s="39"/>
      <c r="X155" s="39"/>
      <c r="Y155" s="39"/>
      <c r="Z155" s="39"/>
      <c r="AA155" s="39"/>
      <c r="AB155" s="39"/>
      <c r="AC155" s="39"/>
      <c r="AD155" s="39"/>
      <c r="AE155" s="39"/>
      <c r="AR155" s="226" t="s">
        <v>181</v>
      </c>
      <c r="AT155" s="226" t="s">
        <v>177</v>
      </c>
      <c r="AU155" s="226" t="s">
        <v>83</v>
      </c>
      <c r="AY155" s="18" t="s">
        <v>175</v>
      </c>
      <c r="BE155" s="227">
        <f>IF(N155="základní",J155,0)</f>
        <v>0</v>
      </c>
      <c r="BF155" s="227">
        <f>IF(N155="snížená",J155,0)</f>
        <v>0</v>
      </c>
      <c r="BG155" s="227">
        <f>IF(N155="zákl. přenesená",J155,0)</f>
        <v>0</v>
      </c>
      <c r="BH155" s="227">
        <f>IF(N155="sníž. přenesená",J155,0)</f>
        <v>0</v>
      </c>
      <c r="BI155" s="227">
        <f>IF(N155="nulová",J155,0)</f>
        <v>0</v>
      </c>
      <c r="BJ155" s="18" t="s">
        <v>81</v>
      </c>
      <c r="BK155" s="227">
        <f>ROUND(I155*H155,2)</f>
        <v>0</v>
      </c>
      <c r="BL155" s="18" t="s">
        <v>181</v>
      </c>
      <c r="BM155" s="226" t="s">
        <v>587</v>
      </c>
    </row>
    <row r="156" spans="1:65" s="2" customFormat="1" ht="24.15" customHeight="1">
      <c r="A156" s="39"/>
      <c r="B156" s="40"/>
      <c r="C156" s="214" t="s">
        <v>592</v>
      </c>
      <c r="D156" s="214" t="s">
        <v>177</v>
      </c>
      <c r="E156" s="215" t="s">
        <v>1185</v>
      </c>
      <c r="F156" s="216" t="s">
        <v>1186</v>
      </c>
      <c r="G156" s="217" t="s">
        <v>358</v>
      </c>
      <c r="H156" s="218">
        <v>2</v>
      </c>
      <c r="I156" s="219"/>
      <c r="J156" s="220">
        <f>ROUND(I156*H156,2)</f>
        <v>0</v>
      </c>
      <c r="K156" s="221"/>
      <c r="L156" s="45"/>
      <c r="M156" s="222" t="s">
        <v>19</v>
      </c>
      <c r="N156" s="223" t="s">
        <v>44</v>
      </c>
      <c r="O156" s="85"/>
      <c r="P156" s="224">
        <f>O156*H156</f>
        <v>0</v>
      </c>
      <c r="Q156" s="224">
        <v>0.0038</v>
      </c>
      <c r="R156" s="224">
        <f>Q156*H156</f>
        <v>0.0076</v>
      </c>
      <c r="S156" s="224">
        <v>0</v>
      </c>
      <c r="T156" s="225">
        <f>S156*H156</f>
        <v>0</v>
      </c>
      <c r="U156" s="39"/>
      <c r="V156" s="39"/>
      <c r="W156" s="39"/>
      <c r="X156" s="39"/>
      <c r="Y156" s="39"/>
      <c r="Z156" s="39"/>
      <c r="AA156" s="39"/>
      <c r="AB156" s="39"/>
      <c r="AC156" s="39"/>
      <c r="AD156" s="39"/>
      <c r="AE156" s="39"/>
      <c r="AR156" s="226" t="s">
        <v>181</v>
      </c>
      <c r="AT156" s="226" t="s">
        <v>177</v>
      </c>
      <c r="AU156" s="226" t="s">
        <v>83</v>
      </c>
      <c r="AY156" s="18" t="s">
        <v>175</v>
      </c>
      <c r="BE156" s="227">
        <f>IF(N156="základní",J156,0)</f>
        <v>0</v>
      </c>
      <c r="BF156" s="227">
        <f>IF(N156="snížená",J156,0)</f>
        <v>0</v>
      </c>
      <c r="BG156" s="227">
        <f>IF(N156="zákl. přenesená",J156,0)</f>
        <v>0</v>
      </c>
      <c r="BH156" s="227">
        <f>IF(N156="sníž. přenesená",J156,0)</f>
        <v>0</v>
      </c>
      <c r="BI156" s="227">
        <f>IF(N156="nulová",J156,0)</f>
        <v>0</v>
      </c>
      <c r="BJ156" s="18" t="s">
        <v>81</v>
      </c>
      <c r="BK156" s="227">
        <f>ROUND(I156*H156,2)</f>
        <v>0</v>
      </c>
      <c r="BL156" s="18" t="s">
        <v>181</v>
      </c>
      <c r="BM156" s="226" t="s">
        <v>592</v>
      </c>
    </row>
    <row r="157" spans="1:65" s="2" customFormat="1" ht="33" customHeight="1">
      <c r="A157" s="39"/>
      <c r="B157" s="40"/>
      <c r="C157" s="214" t="s">
        <v>598</v>
      </c>
      <c r="D157" s="214" t="s">
        <v>177</v>
      </c>
      <c r="E157" s="215" t="s">
        <v>1194</v>
      </c>
      <c r="F157" s="216" t="s">
        <v>1195</v>
      </c>
      <c r="G157" s="217" t="s">
        <v>215</v>
      </c>
      <c r="H157" s="218">
        <v>233.36</v>
      </c>
      <c r="I157" s="219"/>
      <c r="J157" s="220">
        <f>ROUND(I157*H157,2)</f>
        <v>0</v>
      </c>
      <c r="K157" s="221"/>
      <c r="L157" s="45"/>
      <c r="M157" s="222" t="s">
        <v>19</v>
      </c>
      <c r="N157" s="223" t="s">
        <v>44</v>
      </c>
      <c r="O157" s="85"/>
      <c r="P157" s="224">
        <f>O157*H157</f>
        <v>0</v>
      </c>
      <c r="Q157" s="224">
        <v>0</v>
      </c>
      <c r="R157" s="224">
        <f>Q157*H157</f>
        <v>0</v>
      </c>
      <c r="S157" s="224">
        <v>0</v>
      </c>
      <c r="T157" s="225">
        <f>S157*H157</f>
        <v>0</v>
      </c>
      <c r="U157" s="39"/>
      <c r="V157" s="39"/>
      <c r="W157" s="39"/>
      <c r="X157" s="39"/>
      <c r="Y157" s="39"/>
      <c r="Z157" s="39"/>
      <c r="AA157" s="39"/>
      <c r="AB157" s="39"/>
      <c r="AC157" s="39"/>
      <c r="AD157" s="39"/>
      <c r="AE157" s="39"/>
      <c r="AR157" s="226" t="s">
        <v>181</v>
      </c>
      <c r="AT157" s="226" t="s">
        <v>177</v>
      </c>
      <c r="AU157" s="226" t="s">
        <v>83</v>
      </c>
      <c r="AY157" s="18" t="s">
        <v>175</v>
      </c>
      <c r="BE157" s="227">
        <f>IF(N157="základní",J157,0)</f>
        <v>0</v>
      </c>
      <c r="BF157" s="227">
        <f>IF(N157="snížená",J157,0)</f>
        <v>0</v>
      </c>
      <c r="BG157" s="227">
        <f>IF(N157="zákl. přenesená",J157,0)</f>
        <v>0</v>
      </c>
      <c r="BH157" s="227">
        <f>IF(N157="sníž. přenesená",J157,0)</f>
        <v>0</v>
      </c>
      <c r="BI157" s="227">
        <f>IF(N157="nulová",J157,0)</f>
        <v>0</v>
      </c>
      <c r="BJ157" s="18" t="s">
        <v>81</v>
      </c>
      <c r="BK157" s="227">
        <f>ROUND(I157*H157,2)</f>
        <v>0</v>
      </c>
      <c r="BL157" s="18" t="s">
        <v>181</v>
      </c>
      <c r="BM157" s="226" t="s">
        <v>598</v>
      </c>
    </row>
    <row r="158" spans="1:65" s="2" customFormat="1" ht="37.8" customHeight="1">
      <c r="A158" s="39"/>
      <c r="B158" s="40"/>
      <c r="C158" s="214" t="s">
        <v>603</v>
      </c>
      <c r="D158" s="214" t="s">
        <v>177</v>
      </c>
      <c r="E158" s="215" t="s">
        <v>1197</v>
      </c>
      <c r="F158" s="216" t="s">
        <v>1198</v>
      </c>
      <c r="G158" s="217" t="s">
        <v>215</v>
      </c>
      <c r="H158" s="218">
        <v>66.5</v>
      </c>
      <c r="I158" s="219"/>
      <c r="J158" s="220">
        <f>ROUND(I158*H158,2)</f>
        <v>0</v>
      </c>
      <c r="K158" s="221"/>
      <c r="L158" s="45"/>
      <c r="M158" s="222" t="s">
        <v>19</v>
      </c>
      <c r="N158" s="223" t="s">
        <v>44</v>
      </c>
      <c r="O158" s="85"/>
      <c r="P158" s="224">
        <f>O158*H158</f>
        <v>0</v>
      </c>
      <c r="Q158" s="224">
        <v>0</v>
      </c>
      <c r="R158" s="224">
        <f>Q158*H158</f>
        <v>0</v>
      </c>
      <c r="S158" s="224">
        <v>0</v>
      </c>
      <c r="T158" s="225">
        <f>S158*H158</f>
        <v>0</v>
      </c>
      <c r="U158" s="39"/>
      <c r="V158" s="39"/>
      <c r="W158" s="39"/>
      <c r="X158" s="39"/>
      <c r="Y158" s="39"/>
      <c r="Z158" s="39"/>
      <c r="AA158" s="39"/>
      <c r="AB158" s="39"/>
      <c r="AC158" s="39"/>
      <c r="AD158" s="39"/>
      <c r="AE158" s="39"/>
      <c r="AR158" s="226" t="s">
        <v>181</v>
      </c>
      <c r="AT158" s="226" t="s">
        <v>177</v>
      </c>
      <c r="AU158" s="226" t="s">
        <v>83</v>
      </c>
      <c r="AY158" s="18" t="s">
        <v>175</v>
      </c>
      <c r="BE158" s="227">
        <f>IF(N158="základní",J158,0)</f>
        <v>0</v>
      </c>
      <c r="BF158" s="227">
        <f>IF(N158="snížená",J158,0)</f>
        <v>0</v>
      </c>
      <c r="BG158" s="227">
        <f>IF(N158="zákl. přenesená",J158,0)</f>
        <v>0</v>
      </c>
      <c r="BH158" s="227">
        <f>IF(N158="sníž. přenesená",J158,0)</f>
        <v>0</v>
      </c>
      <c r="BI158" s="227">
        <f>IF(N158="nulová",J158,0)</f>
        <v>0</v>
      </c>
      <c r="BJ158" s="18" t="s">
        <v>81</v>
      </c>
      <c r="BK158" s="227">
        <f>ROUND(I158*H158,2)</f>
        <v>0</v>
      </c>
      <c r="BL158" s="18" t="s">
        <v>181</v>
      </c>
      <c r="BM158" s="226" t="s">
        <v>603</v>
      </c>
    </row>
    <row r="159" spans="1:65" s="2" customFormat="1" ht="24.15" customHeight="1">
      <c r="A159" s="39"/>
      <c r="B159" s="40"/>
      <c r="C159" s="214" t="s">
        <v>612</v>
      </c>
      <c r="D159" s="214" t="s">
        <v>177</v>
      </c>
      <c r="E159" s="215" t="s">
        <v>1200</v>
      </c>
      <c r="F159" s="216" t="s">
        <v>1201</v>
      </c>
      <c r="G159" s="217" t="s">
        <v>281</v>
      </c>
      <c r="H159" s="218">
        <v>106.4</v>
      </c>
      <c r="I159" s="219"/>
      <c r="J159" s="220">
        <f>ROUND(I159*H159,2)</f>
        <v>0</v>
      </c>
      <c r="K159" s="221"/>
      <c r="L159" s="45"/>
      <c r="M159" s="222" t="s">
        <v>19</v>
      </c>
      <c r="N159" s="223" t="s">
        <v>44</v>
      </c>
      <c r="O159" s="85"/>
      <c r="P159" s="224">
        <f>O159*H159</f>
        <v>0</v>
      </c>
      <c r="Q159" s="224">
        <v>0</v>
      </c>
      <c r="R159" s="224">
        <f>Q159*H159</f>
        <v>0</v>
      </c>
      <c r="S159" s="224">
        <v>0</v>
      </c>
      <c r="T159" s="225">
        <f>S159*H159</f>
        <v>0</v>
      </c>
      <c r="U159" s="39"/>
      <c r="V159" s="39"/>
      <c r="W159" s="39"/>
      <c r="X159" s="39"/>
      <c r="Y159" s="39"/>
      <c r="Z159" s="39"/>
      <c r="AA159" s="39"/>
      <c r="AB159" s="39"/>
      <c r="AC159" s="39"/>
      <c r="AD159" s="39"/>
      <c r="AE159" s="39"/>
      <c r="AR159" s="226" t="s">
        <v>181</v>
      </c>
      <c r="AT159" s="226" t="s">
        <v>177</v>
      </c>
      <c r="AU159" s="226" t="s">
        <v>83</v>
      </c>
      <c r="AY159" s="18" t="s">
        <v>175</v>
      </c>
      <c r="BE159" s="227">
        <f>IF(N159="základní",J159,0)</f>
        <v>0</v>
      </c>
      <c r="BF159" s="227">
        <f>IF(N159="snížená",J159,0)</f>
        <v>0</v>
      </c>
      <c r="BG159" s="227">
        <f>IF(N159="zákl. přenesená",J159,0)</f>
        <v>0</v>
      </c>
      <c r="BH159" s="227">
        <f>IF(N159="sníž. přenesená",J159,0)</f>
        <v>0</v>
      </c>
      <c r="BI159" s="227">
        <f>IF(N159="nulová",J159,0)</f>
        <v>0</v>
      </c>
      <c r="BJ159" s="18" t="s">
        <v>81</v>
      </c>
      <c r="BK159" s="227">
        <f>ROUND(I159*H159,2)</f>
        <v>0</v>
      </c>
      <c r="BL159" s="18" t="s">
        <v>181</v>
      </c>
      <c r="BM159" s="226" t="s">
        <v>612</v>
      </c>
    </row>
    <row r="160" spans="1:65" s="2" customFormat="1" ht="24.15" customHeight="1">
      <c r="A160" s="39"/>
      <c r="B160" s="40"/>
      <c r="C160" s="214" t="s">
        <v>620</v>
      </c>
      <c r="D160" s="214" t="s">
        <v>177</v>
      </c>
      <c r="E160" s="215" t="s">
        <v>1203</v>
      </c>
      <c r="F160" s="216" t="s">
        <v>1204</v>
      </c>
      <c r="G160" s="217" t="s">
        <v>215</v>
      </c>
      <c r="H160" s="218">
        <v>66.5</v>
      </c>
      <c r="I160" s="219"/>
      <c r="J160" s="220">
        <f>ROUND(I160*H160,2)</f>
        <v>0</v>
      </c>
      <c r="K160" s="221"/>
      <c r="L160" s="45"/>
      <c r="M160" s="222" t="s">
        <v>19</v>
      </c>
      <c r="N160" s="223" t="s">
        <v>44</v>
      </c>
      <c r="O160" s="85"/>
      <c r="P160" s="224">
        <f>O160*H160</f>
        <v>0</v>
      </c>
      <c r="Q160" s="224">
        <v>0</v>
      </c>
      <c r="R160" s="224">
        <f>Q160*H160</f>
        <v>0</v>
      </c>
      <c r="S160" s="224">
        <v>0</v>
      </c>
      <c r="T160" s="225">
        <f>S160*H160</f>
        <v>0</v>
      </c>
      <c r="U160" s="39"/>
      <c r="V160" s="39"/>
      <c r="W160" s="39"/>
      <c r="X160" s="39"/>
      <c r="Y160" s="39"/>
      <c r="Z160" s="39"/>
      <c r="AA160" s="39"/>
      <c r="AB160" s="39"/>
      <c r="AC160" s="39"/>
      <c r="AD160" s="39"/>
      <c r="AE160" s="39"/>
      <c r="AR160" s="226" t="s">
        <v>181</v>
      </c>
      <c r="AT160" s="226" t="s">
        <v>177</v>
      </c>
      <c r="AU160" s="226" t="s">
        <v>83</v>
      </c>
      <c r="AY160" s="18" t="s">
        <v>175</v>
      </c>
      <c r="BE160" s="227">
        <f>IF(N160="základní",J160,0)</f>
        <v>0</v>
      </c>
      <c r="BF160" s="227">
        <f>IF(N160="snížená",J160,0)</f>
        <v>0</v>
      </c>
      <c r="BG160" s="227">
        <f>IF(N160="zákl. přenesená",J160,0)</f>
        <v>0</v>
      </c>
      <c r="BH160" s="227">
        <f>IF(N160="sníž. přenesená",J160,0)</f>
        <v>0</v>
      </c>
      <c r="BI160" s="227">
        <f>IF(N160="nulová",J160,0)</f>
        <v>0</v>
      </c>
      <c r="BJ160" s="18" t="s">
        <v>81</v>
      </c>
      <c r="BK160" s="227">
        <f>ROUND(I160*H160,2)</f>
        <v>0</v>
      </c>
      <c r="BL160" s="18" t="s">
        <v>181</v>
      </c>
      <c r="BM160" s="226" t="s">
        <v>620</v>
      </c>
    </row>
    <row r="161" spans="1:65" s="2" customFormat="1" ht="24.15" customHeight="1">
      <c r="A161" s="39"/>
      <c r="B161" s="40"/>
      <c r="C161" s="214" t="s">
        <v>626</v>
      </c>
      <c r="D161" s="214" t="s">
        <v>177</v>
      </c>
      <c r="E161" s="215" t="s">
        <v>1566</v>
      </c>
      <c r="F161" s="216" t="s">
        <v>1567</v>
      </c>
      <c r="G161" s="217" t="s">
        <v>342</v>
      </c>
      <c r="H161" s="218">
        <v>30</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626</v>
      </c>
    </row>
    <row r="162" spans="1:65" s="2" customFormat="1" ht="24.15" customHeight="1">
      <c r="A162" s="39"/>
      <c r="B162" s="40"/>
      <c r="C162" s="214" t="s">
        <v>630</v>
      </c>
      <c r="D162" s="214" t="s">
        <v>177</v>
      </c>
      <c r="E162" s="215" t="s">
        <v>1206</v>
      </c>
      <c r="F162" s="216" t="s">
        <v>1207</v>
      </c>
      <c r="G162" s="217" t="s">
        <v>342</v>
      </c>
      <c r="H162" s="218">
        <v>168</v>
      </c>
      <c r="I162" s="219"/>
      <c r="J162" s="220">
        <f>ROUND(I162*H162,2)</f>
        <v>0</v>
      </c>
      <c r="K162" s="221"/>
      <c r="L162" s="45"/>
      <c r="M162" s="222" t="s">
        <v>19</v>
      </c>
      <c r="N162" s="223" t="s">
        <v>44</v>
      </c>
      <c r="O162" s="85"/>
      <c r="P162" s="224">
        <f>O162*H162</f>
        <v>0</v>
      </c>
      <c r="Q162" s="224">
        <v>0</v>
      </c>
      <c r="R162" s="224">
        <f>Q162*H162</f>
        <v>0</v>
      </c>
      <c r="S162" s="224">
        <v>0</v>
      </c>
      <c r="T162" s="225">
        <f>S162*H162</f>
        <v>0</v>
      </c>
      <c r="U162" s="39"/>
      <c r="V162" s="39"/>
      <c r="W162" s="39"/>
      <c r="X162" s="39"/>
      <c r="Y162" s="39"/>
      <c r="Z162" s="39"/>
      <c r="AA162" s="39"/>
      <c r="AB162" s="39"/>
      <c r="AC162" s="39"/>
      <c r="AD162" s="39"/>
      <c r="AE162" s="39"/>
      <c r="AR162" s="226" t="s">
        <v>181</v>
      </c>
      <c r="AT162" s="226" t="s">
        <v>177</v>
      </c>
      <c r="AU162" s="226" t="s">
        <v>83</v>
      </c>
      <c r="AY162" s="18" t="s">
        <v>175</v>
      </c>
      <c r="BE162" s="227">
        <f>IF(N162="základní",J162,0)</f>
        <v>0</v>
      </c>
      <c r="BF162" s="227">
        <f>IF(N162="snížená",J162,0)</f>
        <v>0</v>
      </c>
      <c r="BG162" s="227">
        <f>IF(N162="zákl. přenesená",J162,0)</f>
        <v>0</v>
      </c>
      <c r="BH162" s="227">
        <f>IF(N162="sníž. přenesená",J162,0)</f>
        <v>0</v>
      </c>
      <c r="BI162" s="227">
        <f>IF(N162="nulová",J162,0)</f>
        <v>0</v>
      </c>
      <c r="BJ162" s="18" t="s">
        <v>81</v>
      </c>
      <c r="BK162" s="227">
        <f>ROUND(I162*H162,2)</f>
        <v>0</v>
      </c>
      <c r="BL162" s="18" t="s">
        <v>181</v>
      </c>
      <c r="BM162" s="226" t="s">
        <v>630</v>
      </c>
    </row>
    <row r="163" spans="1:65" s="2" customFormat="1" ht="24.15" customHeight="1">
      <c r="A163" s="39"/>
      <c r="B163" s="40"/>
      <c r="C163" s="214" t="s">
        <v>636</v>
      </c>
      <c r="D163" s="214" t="s">
        <v>177</v>
      </c>
      <c r="E163" s="215" t="s">
        <v>1568</v>
      </c>
      <c r="F163" s="216" t="s">
        <v>1569</v>
      </c>
      <c r="G163" s="217" t="s">
        <v>342</v>
      </c>
      <c r="H163" s="218">
        <v>120</v>
      </c>
      <c r="I163" s="219"/>
      <c r="J163" s="220">
        <f>ROUND(I163*H163,2)</f>
        <v>0</v>
      </c>
      <c r="K163" s="221"/>
      <c r="L163" s="45"/>
      <c r="M163" s="222" t="s">
        <v>19</v>
      </c>
      <c r="N163" s="223" t="s">
        <v>44</v>
      </c>
      <c r="O163" s="85"/>
      <c r="P163" s="224">
        <f>O163*H163</f>
        <v>0</v>
      </c>
      <c r="Q163" s="224">
        <v>0</v>
      </c>
      <c r="R163" s="224">
        <f>Q163*H163</f>
        <v>0</v>
      </c>
      <c r="S163" s="224">
        <v>0</v>
      </c>
      <c r="T163" s="225">
        <f>S163*H163</f>
        <v>0</v>
      </c>
      <c r="U163" s="39"/>
      <c r="V163" s="39"/>
      <c r="W163" s="39"/>
      <c r="X163" s="39"/>
      <c r="Y163" s="39"/>
      <c r="Z163" s="39"/>
      <c r="AA163" s="39"/>
      <c r="AB163" s="39"/>
      <c r="AC163" s="39"/>
      <c r="AD163" s="39"/>
      <c r="AE163" s="39"/>
      <c r="AR163" s="226" t="s">
        <v>181</v>
      </c>
      <c r="AT163" s="226" t="s">
        <v>177</v>
      </c>
      <c r="AU163" s="226" t="s">
        <v>83</v>
      </c>
      <c r="AY163" s="18" t="s">
        <v>175</v>
      </c>
      <c r="BE163" s="227">
        <f>IF(N163="základní",J163,0)</f>
        <v>0</v>
      </c>
      <c r="BF163" s="227">
        <f>IF(N163="snížená",J163,0)</f>
        <v>0</v>
      </c>
      <c r="BG163" s="227">
        <f>IF(N163="zákl. přenesená",J163,0)</f>
        <v>0</v>
      </c>
      <c r="BH163" s="227">
        <f>IF(N163="sníž. přenesená",J163,0)</f>
        <v>0</v>
      </c>
      <c r="BI163" s="227">
        <f>IF(N163="nulová",J163,0)</f>
        <v>0</v>
      </c>
      <c r="BJ163" s="18" t="s">
        <v>81</v>
      </c>
      <c r="BK163" s="227">
        <f>ROUND(I163*H163,2)</f>
        <v>0</v>
      </c>
      <c r="BL163" s="18" t="s">
        <v>181</v>
      </c>
      <c r="BM163" s="226" t="s">
        <v>636</v>
      </c>
    </row>
    <row r="164" spans="1:65" s="2" customFormat="1" ht="24.15" customHeight="1">
      <c r="A164" s="39"/>
      <c r="B164" s="40"/>
      <c r="C164" s="214" t="s">
        <v>643</v>
      </c>
      <c r="D164" s="214" t="s">
        <v>177</v>
      </c>
      <c r="E164" s="215" t="s">
        <v>1570</v>
      </c>
      <c r="F164" s="216" t="s">
        <v>1571</v>
      </c>
      <c r="G164" s="217" t="s">
        <v>342</v>
      </c>
      <c r="H164" s="218">
        <v>10</v>
      </c>
      <c r="I164" s="219"/>
      <c r="J164" s="220">
        <f>ROUND(I164*H164,2)</f>
        <v>0</v>
      </c>
      <c r="K164" s="221"/>
      <c r="L164" s="45"/>
      <c r="M164" s="222" t="s">
        <v>19</v>
      </c>
      <c r="N164" s="223" t="s">
        <v>44</v>
      </c>
      <c r="O164" s="85"/>
      <c r="P164" s="224">
        <f>O164*H164</f>
        <v>0</v>
      </c>
      <c r="Q164" s="224">
        <v>0</v>
      </c>
      <c r="R164" s="224">
        <f>Q164*H164</f>
        <v>0</v>
      </c>
      <c r="S164" s="224">
        <v>0</v>
      </c>
      <c r="T164" s="225">
        <f>S164*H164</f>
        <v>0</v>
      </c>
      <c r="U164" s="39"/>
      <c r="V164" s="39"/>
      <c r="W164" s="39"/>
      <c r="X164" s="39"/>
      <c r="Y164" s="39"/>
      <c r="Z164" s="39"/>
      <c r="AA164" s="39"/>
      <c r="AB164" s="39"/>
      <c r="AC164" s="39"/>
      <c r="AD164" s="39"/>
      <c r="AE164" s="39"/>
      <c r="AR164" s="226" t="s">
        <v>181</v>
      </c>
      <c r="AT164" s="226" t="s">
        <v>177</v>
      </c>
      <c r="AU164" s="226" t="s">
        <v>83</v>
      </c>
      <c r="AY164" s="18" t="s">
        <v>175</v>
      </c>
      <c r="BE164" s="227">
        <f>IF(N164="základní",J164,0)</f>
        <v>0</v>
      </c>
      <c r="BF164" s="227">
        <f>IF(N164="snížená",J164,0)</f>
        <v>0</v>
      </c>
      <c r="BG164" s="227">
        <f>IF(N164="zákl. přenesená",J164,0)</f>
        <v>0</v>
      </c>
      <c r="BH164" s="227">
        <f>IF(N164="sníž. přenesená",J164,0)</f>
        <v>0</v>
      </c>
      <c r="BI164" s="227">
        <f>IF(N164="nulová",J164,0)</f>
        <v>0</v>
      </c>
      <c r="BJ164" s="18" t="s">
        <v>81</v>
      </c>
      <c r="BK164" s="227">
        <f>ROUND(I164*H164,2)</f>
        <v>0</v>
      </c>
      <c r="BL164" s="18" t="s">
        <v>181</v>
      </c>
      <c r="BM164" s="226" t="s">
        <v>643</v>
      </c>
    </row>
    <row r="165" spans="1:65" s="2" customFormat="1" ht="24.15" customHeight="1">
      <c r="A165" s="39"/>
      <c r="B165" s="40"/>
      <c r="C165" s="214" t="s">
        <v>649</v>
      </c>
      <c r="D165" s="214" t="s">
        <v>177</v>
      </c>
      <c r="E165" s="215" t="s">
        <v>1572</v>
      </c>
      <c r="F165" s="216" t="s">
        <v>1573</v>
      </c>
      <c r="G165" s="217" t="s">
        <v>342</v>
      </c>
      <c r="H165" s="218">
        <v>32</v>
      </c>
      <c r="I165" s="219"/>
      <c r="J165" s="220">
        <f>ROUND(I165*H165,2)</f>
        <v>0</v>
      </c>
      <c r="K165" s="221"/>
      <c r="L165" s="45"/>
      <c r="M165" s="222" t="s">
        <v>19</v>
      </c>
      <c r="N165" s="223" t="s">
        <v>44</v>
      </c>
      <c r="O165" s="85"/>
      <c r="P165" s="224">
        <f>O165*H165</f>
        <v>0</v>
      </c>
      <c r="Q165" s="224">
        <v>0</v>
      </c>
      <c r="R165" s="224">
        <f>Q165*H165</f>
        <v>0</v>
      </c>
      <c r="S165" s="224">
        <v>0</v>
      </c>
      <c r="T165" s="225">
        <f>S165*H165</f>
        <v>0</v>
      </c>
      <c r="U165" s="39"/>
      <c r="V165" s="39"/>
      <c r="W165" s="39"/>
      <c r="X165" s="39"/>
      <c r="Y165" s="39"/>
      <c r="Z165" s="39"/>
      <c r="AA165" s="39"/>
      <c r="AB165" s="39"/>
      <c r="AC165" s="39"/>
      <c r="AD165" s="39"/>
      <c r="AE165" s="39"/>
      <c r="AR165" s="226" t="s">
        <v>181</v>
      </c>
      <c r="AT165" s="226" t="s">
        <v>177</v>
      </c>
      <c r="AU165" s="226" t="s">
        <v>83</v>
      </c>
      <c r="AY165" s="18" t="s">
        <v>175</v>
      </c>
      <c r="BE165" s="227">
        <f>IF(N165="základní",J165,0)</f>
        <v>0</v>
      </c>
      <c r="BF165" s="227">
        <f>IF(N165="snížená",J165,0)</f>
        <v>0</v>
      </c>
      <c r="BG165" s="227">
        <f>IF(N165="zákl. přenesená",J165,0)</f>
        <v>0</v>
      </c>
      <c r="BH165" s="227">
        <f>IF(N165="sníž. přenesená",J165,0)</f>
        <v>0</v>
      </c>
      <c r="BI165" s="227">
        <f>IF(N165="nulová",J165,0)</f>
        <v>0</v>
      </c>
      <c r="BJ165" s="18" t="s">
        <v>81</v>
      </c>
      <c r="BK165" s="227">
        <f>ROUND(I165*H165,2)</f>
        <v>0</v>
      </c>
      <c r="BL165" s="18" t="s">
        <v>181</v>
      </c>
      <c r="BM165" s="226" t="s">
        <v>649</v>
      </c>
    </row>
    <row r="166" spans="1:65" s="2" customFormat="1" ht="33" customHeight="1">
      <c r="A166" s="39"/>
      <c r="B166" s="40"/>
      <c r="C166" s="214" t="s">
        <v>653</v>
      </c>
      <c r="D166" s="214" t="s">
        <v>177</v>
      </c>
      <c r="E166" s="215" t="s">
        <v>1209</v>
      </c>
      <c r="F166" s="216" t="s">
        <v>1210</v>
      </c>
      <c r="G166" s="217" t="s">
        <v>180</v>
      </c>
      <c r="H166" s="218">
        <v>232.8</v>
      </c>
      <c r="I166" s="219"/>
      <c r="J166" s="220">
        <f>ROUND(I166*H166,2)</f>
        <v>0</v>
      </c>
      <c r="K166" s="221"/>
      <c r="L166" s="45"/>
      <c r="M166" s="222" t="s">
        <v>19</v>
      </c>
      <c r="N166" s="223" t="s">
        <v>44</v>
      </c>
      <c r="O166" s="85"/>
      <c r="P166" s="224">
        <f>O166*H166</f>
        <v>0</v>
      </c>
      <c r="Q166" s="224">
        <v>0</v>
      </c>
      <c r="R166" s="224">
        <f>Q166*H166</f>
        <v>0</v>
      </c>
      <c r="S166" s="224">
        <v>0</v>
      </c>
      <c r="T166" s="225">
        <f>S166*H166</f>
        <v>0</v>
      </c>
      <c r="U166" s="39"/>
      <c r="V166" s="39"/>
      <c r="W166" s="39"/>
      <c r="X166" s="39"/>
      <c r="Y166" s="39"/>
      <c r="Z166" s="39"/>
      <c r="AA166" s="39"/>
      <c r="AB166" s="39"/>
      <c r="AC166" s="39"/>
      <c r="AD166" s="39"/>
      <c r="AE166" s="39"/>
      <c r="AR166" s="226" t="s">
        <v>181</v>
      </c>
      <c r="AT166" s="226" t="s">
        <v>177</v>
      </c>
      <c r="AU166" s="226" t="s">
        <v>83</v>
      </c>
      <c r="AY166" s="18" t="s">
        <v>175</v>
      </c>
      <c r="BE166" s="227">
        <f>IF(N166="základní",J166,0)</f>
        <v>0</v>
      </c>
      <c r="BF166" s="227">
        <f>IF(N166="snížená",J166,0)</f>
        <v>0</v>
      </c>
      <c r="BG166" s="227">
        <f>IF(N166="zákl. přenesená",J166,0)</f>
        <v>0</v>
      </c>
      <c r="BH166" s="227">
        <f>IF(N166="sníž. přenesená",J166,0)</f>
        <v>0</v>
      </c>
      <c r="BI166" s="227">
        <f>IF(N166="nulová",J166,0)</f>
        <v>0</v>
      </c>
      <c r="BJ166" s="18" t="s">
        <v>81</v>
      </c>
      <c r="BK166" s="227">
        <f>ROUND(I166*H166,2)</f>
        <v>0</v>
      </c>
      <c r="BL166" s="18" t="s">
        <v>181</v>
      </c>
      <c r="BM166" s="226" t="s">
        <v>653</v>
      </c>
    </row>
    <row r="167" spans="1:65" s="2" customFormat="1" ht="24.15" customHeight="1">
      <c r="A167" s="39"/>
      <c r="B167" s="40"/>
      <c r="C167" s="214" t="s">
        <v>657</v>
      </c>
      <c r="D167" s="214" t="s">
        <v>177</v>
      </c>
      <c r="E167" s="215" t="s">
        <v>1574</v>
      </c>
      <c r="F167" s="216" t="s">
        <v>1575</v>
      </c>
      <c r="G167" s="217" t="s">
        <v>215</v>
      </c>
      <c r="H167" s="218">
        <v>10.88</v>
      </c>
      <c r="I167" s="219"/>
      <c r="J167" s="220">
        <f>ROUND(I167*H167,2)</f>
        <v>0</v>
      </c>
      <c r="K167" s="221"/>
      <c r="L167" s="45"/>
      <c r="M167" s="222" t="s">
        <v>19</v>
      </c>
      <c r="N167" s="223" t="s">
        <v>44</v>
      </c>
      <c r="O167" s="85"/>
      <c r="P167" s="224">
        <f>O167*H167</f>
        <v>0</v>
      </c>
      <c r="Q167" s="224">
        <v>0</v>
      </c>
      <c r="R167" s="224">
        <f>Q167*H167</f>
        <v>0</v>
      </c>
      <c r="S167" s="224">
        <v>0</v>
      </c>
      <c r="T167" s="225">
        <f>S167*H167</f>
        <v>0</v>
      </c>
      <c r="U167" s="39"/>
      <c r="V167" s="39"/>
      <c r="W167" s="39"/>
      <c r="X167" s="39"/>
      <c r="Y167" s="39"/>
      <c r="Z167" s="39"/>
      <c r="AA167" s="39"/>
      <c r="AB167" s="39"/>
      <c r="AC167" s="39"/>
      <c r="AD167" s="39"/>
      <c r="AE167" s="39"/>
      <c r="AR167" s="226" t="s">
        <v>181</v>
      </c>
      <c r="AT167" s="226" t="s">
        <v>177</v>
      </c>
      <c r="AU167" s="226" t="s">
        <v>83</v>
      </c>
      <c r="AY167" s="18" t="s">
        <v>175</v>
      </c>
      <c r="BE167" s="227">
        <f>IF(N167="základní",J167,0)</f>
        <v>0</v>
      </c>
      <c r="BF167" s="227">
        <f>IF(N167="snížená",J167,0)</f>
        <v>0</v>
      </c>
      <c r="BG167" s="227">
        <f>IF(N167="zákl. přenesená",J167,0)</f>
        <v>0</v>
      </c>
      <c r="BH167" s="227">
        <f>IF(N167="sníž. přenesená",J167,0)</f>
        <v>0</v>
      </c>
      <c r="BI167" s="227">
        <f>IF(N167="nulová",J167,0)</f>
        <v>0</v>
      </c>
      <c r="BJ167" s="18" t="s">
        <v>81</v>
      </c>
      <c r="BK167" s="227">
        <f>ROUND(I167*H167,2)</f>
        <v>0</v>
      </c>
      <c r="BL167" s="18" t="s">
        <v>181</v>
      </c>
      <c r="BM167" s="226" t="s">
        <v>657</v>
      </c>
    </row>
    <row r="168" spans="1:65" s="2" customFormat="1" ht="24.15" customHeight="1">
      <c r="A168" s="39"/>
      <c r="B168" s="40"/>
      <c r="C168" s="214" t="s">
        <v>661</v>
      </c>
      <c r="D168" s="214" t="s">
        <v>177</v>
      </c>
      <c r="E168" s="215" t="s">
        <v>1576</v>
      </c>
      <c r="F168" s="216" t="s">
        <v>1577</v>
      </c>
      <c r="G168" s="217" t="s">
        <v>180</v>
      </c>
      <c r="H168" s="218">
        <v>54.4</v>
      </c>
      <c r="I168" s="219"/>
      <c r="J168" s="220">
        <f>ROUND(I168*H168,2)</f>
        <v>0</v>
      </c>
      <c r="K168" s="221"/>
      <c r="L168" s="45"/>
      <c r="M168" s="222" t="s">
        <v>19</v>
      </c>
      <c r="N168" s="223" t="s">
        <v>44</v>
      </c>
      <c r="O168" s="85"/>
      <c r="P168" s="224">
        <f>O168*H168</f>
        <v>0</v>
      </c>
      <c r="Q168" s="224">
        <v>0.00116</v>
      </c>
      <c r="R168" s="224">
        <f>Q168*H168</f>
        <v>0.063104</v>
      </c>
      <c r="S168" s="224">
        <v>0</v>
      </c>
      <c r="T168" s="225">
        <f>S168*H168</f>
        <v>0</v>
      </c>
      <c r="U168" s="39"/>
      <c r="V168" s="39"/>
      <c r="W168" s="39"/>
      <c r="X168" s="39"/>
      <c r="Y168" s="39"/>
      <c r="Z168" s="39"/>
      <c r="AA168" s="39"/>
      <c r="AB168" s="39"/>
      <c r="AC168" s="39"/>
      <c r="AD168" s="39"/>
      <c r="AE168" s="39"/>
      <c r="AR168" s="226" t="s">
        <v>181</v>
      </c>
      <c r="AT168" s="226" t="s">
        <v>177</v>
      </c>
      <c r="AU168" s="226" t="s">
        <v>83</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661</v>
      </c>
    </row>
    <row r="169" spans="1:65" s="2" customFormat="1" ht="24.15" customHeight="1">
      <c r="A169" s="39"/>
      <c r="B169" s="40"/>
      <c r="C169" s="214" t="s">
        <v>665</v>
      </c>
      <c r="D169" s="214" t="s">
        <v>177</v>
      </c>
      <c r="E169" s="215" t="s">
        <v>1578</v>
      </c>
      <c r="F169" s="216" t="s">
        <v>1579</v>
      </c>
      <c r="G169" s="217" t="s">
        <v>180</v>
      </c>
      <c r="H169" s="218">
        <v>54.4</v>
      </c>
      <c r="I169" s="219"/>
      <c r="J169" s="220">
        <f>ROUND(I169*H169,2)</f>
        <v>0</v>
      </c>
      <c r="K169" s="221"/>
      <c r="L169" s="45"/>
      <c r="M169" s="222" t="s">
        <v>19</v>
      </c>
      <c r="N169" s="223" t="s">
        <v>44</v>
      </c>
      <c r="O169" s="85"/>
      <c r="P169" s="224">
        <f>O169*H169</f>
        <v>0</v>
      </c>
      <c r="Q169" s="224">
        <v>0</v>
      </c>
      <c r="R169" s="224">
        <f>Q169*H169</f>
        <v>0</v>
      </c>
      <c r="S169" s="224">
        <v>0</v>
      </c>
      <c r="T169" s="225">
        <f>S169*H169</f>
        <v>0</v>
      </c>
      <c r="U169" s="39"/>
      <c r="V169" s="39"/>
      <c r="W169" s="39"/>
      <c r="X169" s="39"/>
      <c r="Y169" s="39"/>
      <c r="Z169" s="39"/>
      <c r="AA169" s="39"/>
      <c r="AB169" s="39"/>
      <c r="AC169" s="39"/>
      <c r="AD169" s="39"/>
      <c r="AE169" s="39"/>
      <c r="AR169" s="226" t="s">
        <v>181</v>
      </c>
      <c r="AT169" s="226" t="s">
        <v>177</v>
      </c>
      <c r="AU169" s="226" t="s">
        <v>83</v>
      </c>
      <c r="AY169" s="18" t="s">
        <v>175</v>
      </c>
      <c r="BE169" s="227">
        <f>IF(N169="základní",J169,0)</f>
        <v>0</v>
      </c>
      <c r="BF169" s="227">
        <f>IF(N169="snížená",J169,0)</f>
        <v>0</v>
      </c>
      <c r="BG169" s="227">
        <f>IF(N169="zákl. přenesená",J169,0)</f>
        <v>0</v>
      </c>
      <c r="BH169" s="227">
        <f>IF(N169="sníž. přenesená",J169,0)</f>
        <v>0</v>
      </c>
      <c r="BI169" s="227">
        <f>IF(N169="nulová",J169,0)</f>
        <v>0</v>
      </c>
      <c r="BJ169" s="18" t="s">
        <v>81</v>
      </c>
      <c r="BK169" s="227">
        <f>ROUND(I169*H169,2)</f>
        <v>0</v>
      </c>
      <c r="BL169" s="18" t="s">
        <v>181</v>
      </c>
      <c r="BM169" s="226" t="s">
        <v>665</v>
      </c>
    </row>
    <row r="170" spans="1:65" s="2" customFormat="1" ht="24.15" customHeight="1">
      <c r="A170" s="39"/>
      <c r="B170" s="40"/>
      <c r="C170" s="214" t="s">
        <v>672</v>
      </c>
      <c r="D170" s="214" t="s">
        <v>177</v>
      </c>
      <c r="E170" s="215" t="s">
        <v>1580</v>
      </c>
      <c r="F170" s="216" t="s">
        <v>1581</v>
      </c>
      <c r="G170" s="217" t="s">
        <v>342</v>
      </c>
      <c r="H170" s="218">
        <v>30</v>
      </c>
      <c r="I170" s="219"/>
      <c r="J170" s="220">
        <f>ROUND(I170*H170,2)</f>
        <v>0</v>
      </c>
      <c r="K170" s="221"/>
      <c r="L170" s="45"/>
      <c r="M170" s="222" t="s">
        <v>19</v>
      </c>
      <c r="N170" s="223" t="s">
        <v>44</v>
      </c>
      <c r="O170" s="85"/>
      <c r="P170" s="224">
        <f>O170*H170</f>
        <v>0</v>
      </c>
      <c r="Q170" s="224">
        <v>0</v>
      </c>
      <c r="R170" s="224">
        <f>Q170*H170</f>
        <v>0</v>
      </c>
      <c r="S170" s="224">
        <v>0</v>
      </c>
      <c r="T170" s="225">
        <f>S170*H170</f>
        <v>0</v>
      </c>
      <c r="U170" s="39"/>
      <c r="V170" s="39"/>
      <c r="W170" s="39"/>
      <c r="X170" s="39"/>
      <c r="Y170" s="39"/>
      <c r="Z170" s="39"/>
      <c r="AA170" s="39"/>
      <c r="AB170" s="39"/>
      <c r="AC170" s="39"/>
      <c r="AD170" s="39"/>
      <c r="AE170" s="39"/>
      <c r="AR170" s="226" t="s">
        <v>181</v>
      </c>
      <c r="AT170" s="226" t="s">
        <v>177</v>
      </c>
      <c r="AU170" s="226" t="s">
        <v>83</v>
      </c>
      <c r="AY170" s="18" t="s">
        <v>175</v>
      </c>
      <c r="BE170" s="227">
        <f>IF(N170="základní",J170,0)</f>
        <v>0</v>
      </c>
      <c r="BF170" s="227">
        <f>IF(N170="snížená",J170,0)</f>
        <v>0</v>
      </c>
      <c r="BG170" s="227">
        <f>IF(N170="zákl. přenesená",J170,0)</f>
        <v>0</v>
      </c>
      <c r="BH170" s="227">
        <f>IF(N170="sníž. přenesená",J170,0)</f>
        <v>0</v>
      </c>
      <c r="BI170" s="227">
        <f>IF(N170="nulová",J170,0)</f>
        <v>0</v>
      </c>
      <c r="BJ170" s="18" t="s">
        <v>81</v>
      </c>
      <c r="BK170" s="227">
        <f>ROUND(I170*H170,2)</f>
        <v>0</v>
      </c>
      <c r="BL170" s="18" t="s">
        <v>181</v>
      </c>
      <c r="BM170" s="226" t="s">
        <v>672</v>
      </c>
    </row>
    <row r="171" spans="1:65" s="2" customFormat="1" ht="24.15" customHeight="1">
      <c r="A171" s="39"/>
      <c r="B171" s="40"/>
      <c r="C171" s="214" t="s">
        <v>678</v>
      </c>
      <c r="D171" s="214" t="s">
        <v>177</v>
      </c>
      <c r="E171" s="215" t="s">
        <v>1212</v>
      </c>
      <c r="F171" s="216" t="s">
        <v>1213</v>
      </c>
      <c r="G171" s="217" t="s">
        <v>342</v>
      </c>
      <c r="H171" s="218">
        <v>168</v>
      </c>
      <c r="I171" s="219"/>
      <c r="J171" s="220">
        <f>ROUND(I171*H171,2)</f>
        <v>0</v>
      </c>
      <c r="K171" s="221"/>
      <c r="L171" s="45"/>
      <c r="M171" s="222" t="s">
        <v>19</v>
      </c>
      <c r="N171" s="223" t="s">
        <v>44</v>
      </c>
      <c r="O171" s="85"/>
      <c r="P171" s="224">
        <f>O171*H171</f>
        <v>0</v>
      </c>
      <c r="Q171" s="224">
        <v>0</v>
      </c>
      <c r="R171" s="224">
        <f>Q171*H171</f>
        <v>0</v>
      </c>
      <c r="S171" s="224">
        <v>0</v>
      </c>
      <c r="T171" s="225">
        <f>S171*H171</f>
        <v>0</v>
      </c>
      <c r="U171" s="39"/>
      <c r="V171" s="39"/>
      <c r="W171" s="39"/>
      <c r="X171" s="39"/>
      <c r="Y171" s="39"/>
      <c r="Z171" s="39"/>
      <c r="AA171" s="39"/>
      <c r="AB171" s="39"/>
      <c r="AC171" s="39"/>
      <c r="AD171" s="39"/>
      <c r="AE171" s="39"/>
      <c r="AR171" s="226" t="s">
        <v>181</v>
      </c>
      <c r="AT171" s="226" t="s">
        <v>177</v>
      </c>
      <c r="AU171" s="226" t="s">
        <v>83</v>
      </c>
      <c r="AY171" s="18" t="s">
        <v>175</v>
      </c>
      <c r="BE171" s="227">
        <f>IF(N171="základní",J171,0)</f>
        <v>0</v>
      </c>
      <c r="BF171" s="227">
        <f>IF(N171="snížená",J171,0)</f>
        <v>0</v>
      </c>
      <c r="BG171" s="227">
        <f>IF(N171="zákl. přenesená",J171,0)</f>
        <v>0</v>
      </c>
      <c r="BH171" s="227">
        <f>IF(N171="sníž. přenesená",J171,0)</f>
        <v>0</v>
      </c>
      <c r="BI171" s="227">
        <f>IF(N171="nulová",J171,0)</f>
        <v>0</v>
      </c>
      <c r="BJ171" s="18" t="s">
        <v>81</v>
      </c>
      <c r="BK171" s="227">
        <f>ROUND(I171*H171,2)</f>
        <v>0</v>
      </c>
      <c r="BL171" s="18" t="s">
        <v>181</v>
      </c>
      <c r="BM171" s="226" t="s">
        <v>678</v>
      </c>
    </row>
    <row r="172" spans="1:65" s="2" customFormat="1" ht="24.15" customHeight="1">
      <c r="A172" s="39"/>
      <c r="B172" s="40"/>
      <c r="C172" s="214" t="s">
        <v>686</v>
      </c>
      <c r="D172" s="214" t="s">
        <v>177</v>
      </c>
      <c r="E172" s="215" t="s">
        <v>1582</v>
      </c>
      <c r="F172" s="216" t="s">
        <v>1583</v>
      </c>
      <c r="G172" s="217" t="s">
        <v>342</v>
      </c>
      <c r="H172" s="218">
        <v>130</v>
      </c>
      <c r="I172" s="219"/>
      <c r="J172" s="220">
        <f>ROUND(I172*H172,2)</f>
        <v>0</v>
      </c>
      <c r="K172" s="221"/>
      <c r="L172" s="45"/>
      <c r="M172" s="222" t="s">
        <v>19</v>
      </c>
      <c r="N172" s="223" t="s">
        <v>44</v>
      </c>
      <c r="O172" s="85"/>
      <c r="P172" s="224">
        <f>O172*H172</f>
        <v>0</v>
      </c>
      <c r="Q172" s="224">
        <v>0</v>
      </c>
      <c r="R172" s="224">
        <f>Q172*H172</f>
        <v>0</v>
      </c>
      <c r="S172" s="224">
        <v>0</v>
      </c>
      <c r="T172" s="225">
        <f>S172*H172</f>
        <v>0</v>
      </c>
      <c r="U172" s="39"/>
      <c r="V172" s="39"/>
      <c r="W172" s="39"/>
      <c r="X172" s="39"/>
      <c r="Y172" s="39"/>
      <c r="Z172" s="39"/>
      <c r="AA172" s="39"/>
      <c r="AB172" s="39"/>
      <c r="AC172" s="39"/>
      <c r="AD172" s="39"/>
      <c r="AE172" s="39"/>
      <c r="AR172" s="226" t="s">
        <v>181</v>
      </c>
      <c r="AT172" s="226" t="s">
        <v>177</v>
      </c>
      <c r="AU172" s="226" t="s">
        <v>83</v>
      </c>
      <c r="AY172" s="18" t="s">
        <v>175</v>
      </c>
      <c r="BE172" s="227">
        <f>IF(N172="základní",J172,0)</f>
        <v>0</v>
      </c>
      <c r="BF172" s="227">
        <f>IF(N172="snížená",J172,0)</f>
        <v>0</v>
      </c>
      <c r="BG172" s="227">
        <f>IF(N172="zákl. přenesená",J172,0)</f>
        <v>0</v>
      </c>
      <c r="BH172" s="227">
        <f>IF(N172="sníž. přenesená",J172,0)</f>
        <v>0</v>
      </c>
      <c r="BI172" s="227">
        <f>IF(N172="nulová",J172,0)</f>
        <v>0</v>
      </c>
      <c r="BJ172" s="18" t="s">
        <v>81</v>
      </c>
      <c r="BK172" s="227">
        <f>ROUND(I172*H172,2)</f>
        <v>0</v>
      </c>
      <c r="BL172" s="18" t="s">
        <v>181</v>
      </c>
      <c r="BM172" s="226" t="s">
        <v>686</v>
      </c>
    </row>
    <row r="173" spans="1:65" s="2" customFormat="1" ht="24.15" customHeight="1">
      <c r="A173" s="39"/>
      <c r="B173" s="40"/>
      <c r="C173" s="214" t="s">
        <v>691</v>
      </c>
      <c r="D173" s="214" t="s">
        <v>177</v>
      </c>
      <c r="E173" s="215" t="s">
        <v>1584</v>
      </c>
      <c r="F173" s="216" t="s">
        <v>1585</v>
      </c>
      <c r="G173" s="217" t="s">
        <v>342</v>
      </c>
      <c r="H173" s="218">
        <v>32</v>
      </c>
      <c r="I173" s="219"/>
      <c r="J173" s="220">
        <f>ROUND(I173*H173,2)</f>
        <v>0</v>
      </c>
      <c r="K173" s="221"/>
      <c r="L173" s="45"/>
      <c r="M173" s="222" t="s">
        <v>19</v>
      </c>
      <c r="N173" s="223" t="s">
        <v>44</v>
      </c>
      <c r="O173" s="85"/>
      <c r="P173" s="224">
        <f>O173*H173</f>
        <v>0</v>
      </c>
      <c r="Q173" s="224">
        <v>0</v>
      </c>
      <c r="R173" s="224">
        <f>Q173*H173</f>
        <v>0</v>
      </c>
      <c r="S173" s="224">
        <v>0</v>
      </c>
      <c r="T173" s="225">
        <f>S173*H173</f>
        <v>0</v>
      </c>
      <c r="U173" s="39"/>
      <c r="V173" s="39"/>
      <c r="W173" s="39"/>
      <c r="X173" s="39"/>
      <c r="Y173" s="39"/>
      <c r="Z173" s="39"/>
      <c r="AA173" s="39"/>
      <c r="AB173" s="39"/>
      <c r="AC173" s="39"/>
      <c r="AD173" s="39"/>
      <c r="AE173" s="39"/>
      <c r="AR173" s="226" t="s">
        <v>181</v>
      </c>
      <c r="AT173" s="226" t="s">
        <v>177</v>
      </c>
      <c r="AU173" s="226" t="s">
        <v>83</v>
      </c>
      <c r="AY173" s="18" t="s">
        <v>175</v>
      </c>
      <c r="BE173" s="227">
        <f>IF(N173="základní",J173,0)</f>
        <v>0</v>
      </c>
      <c r="BF173" s="227">
        <f>IF(N173="snížená",J173,0)</f>
        <v>0</v>
      </c>
      <c r="BG173" s="227">
        <f>IF(N173="zákl. přenesená",J173,0)</f>
        <v>0</v>
      </c>
      <c r="BH173" s="227">
        <f>IF(N173="sníž. přenesená",J173,0)</f>
        <v>0</v>
      </c>
      <c r="BI173" s="227">
        <f>IF(N173="nulová",J173,0)</f>
        <v>0</v>
      </c>
      <c r="BJ173" s="18" t="s">
        <v>81</v>
      </c>
      <c r="BK173" s="227">
        <f>ROUND(I173*H173,2)</f>
        <v>0</v>
      </c>
      <c r="BL173" s="18" t="s">
        <v>181</v>
      </c>
      <c r="BM173" s="226" t="s">
        <v>691</v>
      </c>
    </row>
    <row r="174" spans="1:65" s="2" customFormat="1" ht="16.5" customHeight="1">
      <c r="A174" s="39"/>
      <c r="B174" s="40"/>
      <c r="C174" s="214" t="s">
        <v>697</v>
      </c>
      <c r="D174" s="214" t="s">
        <v>177</v>
      </c>
      <c r="E174" s="215" t="s">
        <v>1215</v>
      </c>
      <c r="F174" s="216" t="s">
        <v>1216</v>
      </c>
      <c r="G174" s="217" t="s">
        <v>342</v>
      </c>
      <c r="H174" s="218">
        <v>522</v>
      </c>
      <c r="I174" s="219"/>
      <c r="J174" s="220">
        <f>ROUND(I174*H174,2)</f>
        <v>0</v>
      </c>
      <c r="K174" s="221"/>
      <c r="L174" s="45"/>
      <c r="M174" s="222" t="s">
        <v>19</v>
      </c>
      <c r="N174" s="223" t="s">
        <v>44</v>
      </c>
      <c r="O174" s="85"/>
      <c r="P174" s="224">
        <f>O174*H174</f>
        <v>0</v>
      </c>
      <c r="Q174" s="224">
        <v>0.00012</v>
      </c>
      <c r="R174" s="224">
        <f>Q174*H174</f>
        <v>0.06264</v>
      </c>
      <c r="S174" s="224">
        <v>0</v>
      </c>
      <c r="T174" s="225">
        <f>S174*H174</f>
        <v>0</v>
      </c>
      <c r="U174" s="39"/>
      <c r="V174" s="39"/>
      <c r="W174" s="39"/>
      <c r="X174" s="39"/>
      <c r="Y174" s="39"/>
      <c r="Z174" s="39"/>
      <c r="AA174" s="39"/>
      <c r="AB174" s="39"/>
      <c r="AC174" s="39"/>
      <c r="AD174" s="39"/>
      <c r="AE174" s="39"/>
      <c r="AR174" s="226" t="s">
        <v>181</v>
      </c>
      <c r="AT174" s="226" t="s">
        <v>177</v>
      </c>
      <c r="AU174" s="226" t="s">
        <v>83</v>
      </c>
      <c r="AY174" s="18" t="s">
        <v>175</v>
      </c>
      <c r="BE174" s="227">
        <f>IF(N174="základní",J174,0)</f>
        <v>0</v>
      </c>
      <c r="BF174" s="227">
        <f>IF(N174="snížená",J174,0)</f>
        <v>0</v>
      </c>
      <c r="BG174" s="227">
        <f>IF(N174="zákl. přenesená",J174,0)</f>
        <v>0</v>
      </c>
      <c r="BH174" s="227">
        <f>IF(N174="sníž. přenesená",J174,0)</f>
        <v>0</v>
      </c>
      <c r="BI174" s="227">
        <f>IF(N174="nulová",J174,0)</f>
        <v>0</v>
      </c>
      <c r="BJ174" s="18" t="s">
        <v>81</v>
      </c>
      <c r="BK174" s="227">
        <f>ROUND(I174*H174,2)</f>
        <v>0</v>
      </c>
      <c r="BL174" s="18" t="s">
        <v>181</v>
      </c>
      <c r="BM174" s="226" t="s">
        <v>697</v>
      </c>
    </row>
    <row r="175" spans="1:65" s="2" customFormat="1" ht="24.15" customHeight="1">
      <c r="A175" s="39"/>
      <c r="B175" s="40"/>
      <c r="C175" s="214" t="s">
        <v>703</v>
      </c>
      <c r="D175" s="214" t="s">
        <v>177</v>
      </c>
      <c r="E175" s="215" t="s">
        <v>1218</v>
      </c>
      <c r="F175" s="216" t="s">
        <v>1219</v>
      </c>
      <c r="G175" s="217" t="s">
        <v>342</v>
      </c>
      <c r="H175" s="218">
        <v>766</v>
      </c>
      <c r="I175" s="219"/>
      <c r="J175" s="220">
        <f>ROUND(I175*H175,2)</f>
        <v>0</v>
      </c>
      <c r="K175" s="221"/>
      <c r="L175" s="45"/>
      <c r="M175" s="222" t="s">
        <v>19</v>
      </c>
      <c r="N175" s="223" t="s">
        <v>44</v>
      </c>
      <c r="O175" s="85"/>
      <c r="P175" s="224">
        <f>O175*H175</f>
        <v>0</v>
      </c>
      <c r="Q175" s="224">
        <v>0.108</v>
      </c>
      <c r="R175" s="224">
        <f>Q175*H175</f>
        <v>82.728</v>
      </c>
      <c r="S175" s="224">
        <v>0</v>
      </c>
      <c r="T175" s="225">
        <f>S175*H175</f>
        <v>0</v>
      </c>
      <c r="U175" s="39"/>
      <c r="V175" s="39"/>
      <c r="W175" s="39"/>
      <c r="X175" s="39"/>
      <c r="Y175" s="39"/>
      <c r="Z175" s="39"/>
      <c r="AA175" s="39"/>
      <c r="AB175" s="39"/>
      <c r="AC175" s="39"/>
      <c r="AD175" s="39"/>
      <c r="AE175" s="39"/>
      <c r="AR175" s="226" t="s">
        <v>181</v>
      </c>
      <c r="AT175" s="226" t="s">
        <v>177</v>
      </c>
      <c r="AU175" s="226" t="s">
        <v>83</v>
      </c>
      <c r="AY175" s="18" t="s">
        <v>175</v>
      </c>
      <c r="BE175" s="227">
        <f>IF(N175="základní",J175,0)</f>
        <v>0</v>
      </c>
      <c r="BF175" s="227">
        <f>IF(N175="snížená",J175,0)</f>
        <v>0</v>
      </c>
      <c r="BG175" s="227">
        <f>IF(N175="zákl. přenesená",J175,0)</f>
        <v>0</v>
      </c>
      <c r="BH175" s="227">
        <f>IF(N175="sníž. přenesená",J175,0)</f>
        <v>0</v>
      </c>
      <c r="BI175" s="227">
        <f>IF(N175="nulová",J175,0)</f>
        <v>0</v>
      </c>
      <c r="BJ175" s="18" t="s">
        <v>81</v>
      </c>
      <c r="BK175" s="227">
        <f>ROUND(I175*H175,2)</f>
        <v>0</v>
      </c>
      <c r="BL175" s="18" t="s">
        <v>181</v>
      </c>
      <c r="BM175" s="226" t="s">
        <v>703</v>
      </c>
    </row>
    <row r="176" spans="1:65" s="2" customFormat="1" ht="24.15" customHeight="1">
      <c r="A176" s="39"/>
      <c r="B176" s="40"/>
      <c r="C176" s="267" t="s">
        <v>709</v>
      </c>
      <c r="D176" s="267" t="s">
        <v>307</v>
      </c>
      <c r="E176" s="268" t="s">
        <v>1221</v>
      </c>
      <c r="F176" s="269" t="s">
        <v>1222</v>
      </c>
      <c r="G176" s="270" t="s">
        <v>342</v>
      </c>
      <c r="H176" s="271">
        <v>788.98</v>
      </c>
      <c r="I176" s="272"/>
      <c r="J176" s="273">
        <f>ROUND(I176*H176,2)</f>
        <v>0</v>
      </c>
      <c r="K176" s="274"/>
      <c r="L176" s="275"/>
      <c r="M176" s="276" t="s">
        <v>19</v>
      </c>
      <c r="N176" s="277" t="s">
        <v>44</v>
      </c>
      <c r="O176" s="85"/>
      <c r="P176" s="224">
        <f>O176*H176</f>
        <v>0</v>
      </c>
      <c r="Q176" s="224">
        <v>0.00055</v>
      </c>
      <c r="R176" s="224">
        <f>Q176*H176</f>
        <v>0.433939</v>
      </c>
      <c r="S176" s="224">
        <v>0</v>
      </c>
      <c r="T176" s="225">
        <f>S176*H176</f>
        <v>0</v>
      </c>
      <c r="U176" s="39"/>
      <c r="V176" s="39"/>
      <c r="W176" s="39"/>
      <c r="X176" s="39"/>
      <c r="Y176" s="39"/>
      <c r="Z176" s="39"/>
      <c r="AA176" s="39"/>
      <c r="AB176" s="39"/>
      <c r="AC176" s="39"/>
      <c r="AD176" s="39"/>
      <c r="AE176" s="39"/>
      <c r="AR176" s="226" t="s">
        <v>239</v>
      </c>
      <c r="AT176" s="226" t="s">
        <v>307</v>
      </c>
      <c r="AU176" s="226" t="s">
        <v>83</v>
      </c>
      <c r="AY176" s="18" t="s">
        <v>175</v>
      </c>
      <c r="BE176" s="227">
        <f>IF(N176="základní",J176,0)</f>
        <v>0</v>
      </c>
      <c r="BF176" s="227">
        <f>IF(N176="snížená",J176,0)</f>
        <v>0</v>
      </c>
      <c r="BG176" s="227">
        <f>IF(N176="zákl. přenesená",J176,0)</f>
        <v>0</v>
      </c>
      <c r="BH176" s="227">
        <f>IF(N176="sníž. přenesená",J176,0)</f>
        <v>0</v>
      </c>
      <c r="BI176" s="227">
        <f>IF(N176="nulová",J176,0)</f>
        <v>0</v>
      </c>
      <c r="BJ176" s="18" t="s">
        <v>81</v>
      </c>
      <c r="BK176" s="227">
        <f>ROUND(I176*H176,2)</f>
        <v>0</v>
      </c>
      <c r="BL176" s="18" t="s">
        <v>181</v>
      </c>
      <c r="BM176" s="226" t="s">
        <v>709</v>
      </c>
    </row>
    <row r="177" spans="1:65" s="2" customFormat="1" ht="33" customHeight="1">
      <c r="A177" s="39"/>
      <c r="B177" s="40"/>
      <c r="C177" s="214" t="s">
        <v>717</v>
      </c>
      <c r="D177" s="214" t="s">
        <v>177</v>
      </c>
      <c r="E177" s="215" t="s">
        <v>1586</v>
      </c>
      <c r="F177" s="216" t="s">
        <v>1587</v>
      </c>
      <c r="G177" s="217" t="s">
        <v>342</v>
      </c>
      <c r="H177" s="218">
        <v>18</v>
      </c>
      <c r="I177" s="219"/>
      <c r="J177" s="220">
        <f>ROUND(I177*H177,2)</f>
        <v>0</v>
      </c>
      <c r="K177" s="221"/>
      <c r="L177" s="45"/>
      <c r="M177" s="222" t="s">
        <v>19</v>
      </c>
      <c r="N177" s="223" t="s">
        <v>44</v>
      </c>
      <c r="O177" s="85"/>
      <c r="P177" s="224">
        <f>O177*H177</f>
        <v>0</v>
      </c>
      <c r="Q177" s="224">
        <v>0</v>
      </c>
      <c r="R177" s="224">
        <f>Q177*H177</f>
        <v>0</v>
      </c>
      <c r="S177" s="224">
        <v>0</v>
      </c>
      <c r="T177" s="225">
        <f>S177*H177</f>
        <v>0</v>
      </c>
      <c r="U177" s="39"/>
      <c r="V177" s="39"/>
      <c r="W177" s="39"/>
      <c r="X177" s="39"/>
      <c r="Y177" s="39"/>
      <c r="Z177" s="39"/>
      <c r="AA177" s="39"/>
      <c r="AB177" s="39"/>
      <c r="AC177" s="39"/>
      <c r="AD177" s="39"/>
      <c r="AE177" s="39"/>
      <c r="AR177" s="226" t="s">
        <v>181</v>
      </c>
      <c r="AT177" s="226" t="s">
        <v>177</v>
      </c>
      <c r="AU177" s="226" t="s">
        <v>83</v>
      </c>
      <c r="AY177" s="18" t="s">
        <v>175</v>
      </c>
      <c r="BE177" s="227">
        <f>IF(N177="základní",J177,0)</f>
        <v>0</v>
      </c>
      <c r="BF177" s="227">
        <f>IF(N177="snížená",J177,0)</f>
        <v>0</v>
      </c>
      <c r="BG177" s="227">
        <f>IF(N177="zákl. přenesená",J177,0)</f>
        <v>0</v>
      </c>
      <c r="BH177" s="227">
        <f>IF(N177="sníž. přenesená",J177,0)</f>
        <v>0</v>
      </c>
      <c r="BI177" s="227">
        <f>IF(N177="nulová",J177,0)</f>
        <v>0</v>
      </c>
      <c r="BJ177" s="18" t="s">
        <v>81</v>
      </c>
      <c r="BK177" s="227">
        <f>ROUND(I177*H177,2)</f>
        <v>0</v>
      </c>
      <c r="BL177" s="18" t="s">
        <v>181</v>
      </c>
      <c r="BM177" s="226" t="s">
        <v>717</v>
      </c>
    </row>
    <row r="178" spans="1:65" s="2" customFormat="1" ht="24.15" customHeight="1">
      <c r="A178" s="39"/>
      <c r="B178" s="40"/>
      <c r="C178" s="267" t="s">
        <v>723</v>
      </c>
      <c r="D178" s="267" t="s">
        <v>307</v>
      </c>
      <c r="E178" s="268" t="s">
        <v>1588</v>
      </c>
      <c r="F178" s="269" t="s">
        <v>1589</v>
      </c>
      <c r="G178" s="270" t="s">
        <v>342</v>
      </c>
      <c r="H178" s="271">
        <v>18</v>
      </c>
      <c r="I178" s="272"/>
      <c r="J178" s="273">
        <f>ROUND(I178*H178,2)</f>
        <v>0</v>
      </c>
      <c r="K178" s="274"/>
      <c r="L178" s="275"/>
      <c r="M178" s="276" t="s">
        <v>19</v>
      </c>
      <c r="N178" s="277" t="s">
        <v>44</v>
      </c>
      <c r="O178" s="85"/>
      <c r="P178" s="224">
        <f>O178*H178</f>
        <v>0</v>
      </c>
      <c r="Q178" s="224">
        <v>0.031</v>
      </c>
      <c r="R178" s="224">
        <f>Q178*H178</f>
        <v>0.558</v>
      </c>
      <c r="S178" s="224">
        <v>0</v>
      </c>
      <c r="T178" s="225">
        <f>S178*H178</f>
        <v>0</v>
      </c>
      <c r="U178" s="39"/>
      <c r="V178" s="39"/>
      <c r="W178" s="39"/>
      <c r="X178" s="39"/>
      <c r="Y178" s="39"/>
      <c r="Z178" s="39"/>
      <c r="AA178" s="39"/>
      <c r="AB178" s="39"/>
      <c r="AC178" s="39"/>
      <c r="AD178" s="39"/>
      <c r="AE178" s="39"/>
      <c r="AR178" s="226" t="s">
        <v>239</v>
      </c>
      <c r="AT178" s="226" t="s">
        <v>307</v>
      </c>
      <c r="AU178" s="226" t="s">
        <v>83</v>
      </c>
      <c r="AY178" s="18" t="s">
        <v>175</v>
      </c>
      <c r="BE178" s="227">
        <f>IF(N178="základní",J178,0)</f>
        <v>0</v>
      </c>
      <c r="BF178" s="227">
        <f>IF(N178="snížená",J178,0)</f>
        <v>0</v>
      </c>
      <c r="BG178" s="227">
        <f>IF(N178="zákl. přenesená",J178,0)</f>
        <v>0</v>
      </c>
      <c r="BH178" s="227">
        <f>IF(N178="sníž. přenesená",J178,0)</f>
        <v>0</v>
      </c>
      <c r="BI178" s="227">
        <f>IF(N178="nulová",J178,0)</f>
        <v>0</v>
      </c>
      <c r="BJ178" s="18" t="s">
        <v>81</v>
      </c>
      <c r="BK178" s="227">
        <f>ROUND(I178*H178,2)</f>
        <v>0</v>
      </c>
      <c r="BL178" s="18" t="s">
        <v>181</v>
      </c>
      <c r="BM178" s="226" t="s">
        <v>723</v>
      </c>
    </row>
    <row r="179" spans="1:65" s="2" customFormat="1" ht="24.15" customHeight="1">
      <c r="A179" s="39"/>
      <c r="B179" s="40"/>
      <c r="C179" s="214" t="s">
        <v>728</v>
      </c>
      <c r="D179" s="214" t="s">
        <v>177</v>
      </c>
      <c r="E179" s="215" t="s">
        <v>1224</v>
      </c>
      <c r="F179" s="216" t="s">
        <v>1225</v>
      </c>
      <c r="G179" s="217" t="s">
        <v>358</v>
      </c>
      <c r="H179" s="218">
        <v>2</v>
      </c>
      <c r="I179" s="219"/>
      <c r="J179" s="220">
        <f>ROUND(I179*H179,2)</f>
        <v>0</v>
      </c>
      <c r="K179" s="221"/>
      <c r="L179" s="45"/>
      <c r="M179" s="222" t="s">
        <v>19</v>
      </c>
      <c r="N179" s="223" t="s">
        <v>44</v>
      </c>
      <c r="O179" s="85"/>
      <c r="P179" s="224">
        <f>O179*H179</f>
        <v>0</v>
      </c>
      <c r="Q179" s="224">
        <v>0.02815</v>
      </c>
      <c r="R179" s="224">
        <f>Q179*H179</f>
        <v>0.0563</v>
      </c>
      <c r="S179" s="224">
        <v>0</v>
      </c>
      <c r="T179" s="225">
        <f>S179*H179</f>
        <v>0</v>
      </c>
      <c r="U179" s="39"/>
      <c r="V179" s="39"/>
      <c r="W179" s="39"/>
      <c r="X179" s="39"/>
      <c r="Y179" s="39"/>
      <c r="Z179" s="39"/>
      <c r="AA179" s="39"/>
      <c r="AB179" s="39"/>
      <c r="AC179" s="39"/>
      <c r="AD179" s="39"/>
      <c r="AE179" s="39"/>
      <c r="AR179" s="226" t="s">
        <v>181</v>
      </c>
      <c r="AT179" s="226" t="s">
        <v>177</v>
      </c>
      <c r="AU179" s="226" t="s">
        <v>83</v>
      </c>
      <c r="AY179" s="18" t="s">
        <v>175</v>
      </c>
      <c r="BE179" s="227">
        <f>IF(N179="základní",J179,0)</f>
        <v>0</v>
      </c>
      <c r="BF179" s="227">
        <f>IF(N179="snížená",J179,0)</f>
        <v>0</v>
      </c>
      <c r="BG179" s="227">
        <f>IF(N179="zákl. přenesená",J179,0)</f>
        <v>0</v>
      </c>
      <c r="BH179" s="227">
        <f>IF(N179="sníž. přenesená",J179,0)</f>
        <v>0</v>
      </c>
      <c r="BI179" s="227">
        <f>IF(N179="nulová",J179,0)</f>
        <v>0</v>
      </c>
      <c r="BJ179" s="18" t="s">
        <v>81</v>
      </c>
      <c r="BK179" s="227">
        <f>ROUND(I179*H179,2)</f>
        <v>0</v>
      </c>
      <c r="BL179" s="18" t="s">
        <v>181</v>
      </c>
      <c r="BM179" s="226" t="s">
        <v>728</v>
      </c>
    </row>
    <row r="180" spans="1:65" s="2" customFormat="1" ht="24.15" customHeight="1">
      <c r="A180" s="39"/>
      <c r="B180" s="40"/>
      <c r="C180" s="214" t="s">
        <v>737</v>
      </c>
      <c r="D180" s="214" t="s">
        <v>177</v>
      </c>
      <c r="E180" s="215" t="s">
        <v>1590</v>
      </c>
      <c r="F180" s="216" t="s">
        <v>1591</v>
      </c>
      <c r="G180" s="217" t="s">
        <v>180</v>
      </c>
      <c r="H180" s="218">
        <v>23</v>
      </c>
      <c r="I180" s="219"/>
      <c r="J180" s="220">
        <f>ROUND(I180*H180,2)</f>
        <v>0</v>
      </c>
      <c r="K180" s="221"/>
      <c r="L180" s="45"/>
      <c r="M180" s="222" t="s">
        <v>19</v>
      </c>
      <c r="N180" s="223" t="s">
        <v>44</v>
      </c>
      <c r="O180" s="85"/>
      <c r="P180" s="224">
        <f>O180*H180</f>
        <v>0</v>
      </c>
      <c r="Q180" s="224">
        <v>0</v>
      </c>
      <c r="R180" s="224">
        <f>Q180*H180</f>
        <v>0</v>
      </c>
      <c r="S180" s="224">
        <v>0</v>
      </c>
      <c r="T180" s="225">
        <f>S180*H180</f>
        <v>0</v>
      </c>
      <c r="U180" s="39"/>
      <c r="V180" s="39"/>
      <c r="W180" s="39"/>
      <c r="X180" s="39"/>
      <c r="Y180" s="39"/>
      <c r="Z180" s="39"/>
      <c r="AA180" s="39"/>
      <c r="AB180" s="39"/>
      <c r="AC180" s="39"/>
      <c r="AD180" s="39"/>
      <c r="AE180" s="39"/>
      <c r="AR180" s="226" t="s">
        <v>181</v>
      </c>
      <c r="AT180" s="226" t="s">
        <v>177</v>
      </c>
      <c r="AU180" s="226" t="s">
        <v>83</v>
      </c>
      <c r="AY180" s="18" t="s">
        <v>175</v>
      </c>
      <c r="BE180" s="227">
        <f>IF(N180="základní",J180,0)</f>
        <v>0</v>
      </c>
      <c r="BF180" s="227">
        <f>IF(N180="snížená",J180,0)</f>
        <v>0</v>
      </c>
      <c r="BG180" s="227">
        <f>IF(N180="zákl. přenesená",J180,0)</f>
        <v>0</v>
      </c>
      <c r="BH180" s="227">
        <f>IF(N180="sníž. přenesená",J180,0)</f>
        <v>0</v>
      </c>
      <c r="BI180" s="227">
        <f>IF(N180="nulová",J180,0)</f>
        <v>0</v>
      </c>
      <c r="BJ180" s="18" t="s">
        <v>81</v>
      </c>
      <c r="BK180" s="227">
        <f>ROUND(I180*H180,2)</f>
        <v>0</v>
      </c>
      <c r="BL180" s="18" t="s">
        <v>181</v>
      </c>
      <c r="BM180" s="226" t="s">
        <v>737</v>
      </c>
    </row>
    <row r="181" spans="1:65" s="2" customFormat="1" ht="37.8" customHeight="1">
      <c r="A181" s="39"/>
      <c r="B181" s="40"/>
      <c r="C181" s="214" t="s">
        <v>747</v>
      </c>
      <c r="D181" s="214" t="s">
        <v>177</v>
      </c>
      <c r="E181" s="215" t="s">
        <v>1227</v>
      </c>
      <c r="F181" s="216" t="s">
        <v>1592</v>
      </c>
      <c r="G181" s="217" t="s">
        <v>358</v>
      </c>
      <c r="H181" s="218">
        <v>2</v>
      </c>
      <c r="I181" s="219"/>
      <c r="J181" s="220">
        <f>ROUND(I181*H181,2)</f>
        <v>0</v>
      </c>
      <c r="K181" s="221"/>
      <c r="L181" s="45"/>
      <c r="M181" s="222" t="s">
        <v>19</v>
      </c>
      <c r="N181" s="223" t="s">
        <v>44</v>
      </c>
      <c r="O181" s="85"/>
      <c r="P181" s="224">
        <f>O181*H181</f>
        <v>0</v>
      </c>
      <c r="Q181" s="224">
        <v>0.22675</v>
      </c>
      <c r="R181" s="224">
        <f>Q181*H181</f>
        <v>0.4535</v>
      </c>
      <c r="S181" s="224">
        <v>0</v>
      </c>
      <c r="T181" s="225">
        <f>S181*H181</f>
        <v>0</v>
      </c>
      <c r="U181" s="39"/>
      <c r="V181" s="39"/>
      <c r="W181" s="39"/>
      <c r="X181" s="39"/>
      <c r="Y181" s="39"/>
      <c r="Z181" s="39"/>
      <c r="AA181" s="39"/>
      <c r="AB181" s="39"/>
      <c r="AC181" s="39"/>
      <c r="AD181" s="39"/>
      <c r="AE181" s="39"/>
      <c r="AR181" s="226" t="s">
        <v>181</v>
      </c>
      <c r="AT181" s="226" t="s">
        <v>177</v>
      </c>
      <c r="AU181" s="226" t="s">
        <v>83</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747</v>
      </c>
    </row>
    <row r="182" spans="1:65" s="2" customFormat="1" ht="66.75" customHeight="1">
      <c r="A182" s="39"/>
      <c r="B182" s="40"/>
      <c r="C182" s="267" t="s">
        <v>1593</v>
      </c>
      <c r="D182" s="267" t="s">
        <v>307</v>
      </c>
      <c r="E182" s="268" t="s">
        <v>1230</v>
      </c>
      <c r="F182" s="269" t="s">
        <v>1594</v>
      </c>
      <c r="G182" s="270" t="s">
        <v>358</v>
      </c>
      <c r="H182" s="271">
        <v>2</v>
      </c>
      <c r="I182" s="272"/>
      <c r="J182" s="273">
        <f>ROUND(I182*H182,2)</f>
        <v>0</v>
      </c>
      <c r="K182" s="274"/>
      <c r="L182" s="275"/>
      <c r="M182" s="276" t="s">
        <v>19</v>
      </c>
      <c r="N182" s="277" t="s">
        <v>44</v>
      </c>
      <c r="O182" s="85"/>
      <c r="P182" s="224">
        <f>O182*H182</f>
        <v>0</v>
      </c>
      <c r="Q182" s="224">
        <v>0.039</v>
      </c>
      <c r="R182" s="224">
        <f>Q182*H182</f>
        <v>0.078</v>
      </c>
      <c r="S182" s="224">
        <v>0</v>
      </c>
      <c r="T182" s="225">
        <f>S182*H182</f>
        <v>0</v>
      </c>
      <c r="U182" s="39"/>
      <c r="V182" s="39"/>
      <c r="W182" s="39"/>
      <c r="X182" s="39"/>
      <c r="Y182" s="39"/>
      <c r="Z182" s="39"/>
      <c r="AA182" s="39"/>
      <c r="AB182" s="39"/>
      <c r="AC182" s="39"/>
      <c r="AD182" s="39"/>
      <c r="AE182" s="39"/>
      <c r="AR182" s="226" t="s">
        <v>239</v>
      </c>
      <c r="AT182" s="226" t="s">
        <v>307</v>
      </c>
      <c r="AU182" s="226" t="s">
        <v>83</v>
      </c>
      <c r="AY182" s="18" t="s">
        <v>175</v>
      </c>
      <c r="BE182" s="227">
        <f>IF(N182="základní",J182,0)</f>
        <v>0</v>
      </c>
      <c r="BF182" s="227">
        <f>IF(N182="snížená",J182,0)</f>
        <v>0</v>
      </c>
      <c r="BG182" s="227">
        <f>IF(N182="zákl. přenesená",J182,0)</f>
        <v>0</v>
      </c>
      <c r="BH182" s="227">
        <f>IF(N182="sníž. přenesená",J182,0)</f>
        <v>0</v>
      </c>
      <c r="BI182" s="227">
        <f>IF(N182="nulová",J182,0)</f>
        <v>0</v>
      </c>
      <c r="BJ182" s="18" t="s">
        <v>81</v>
      </c>
      <c r="BK182" s="227">
        <f>ROUND(I182*H182,2)</f>
        <v>0</v>
      </c>
      <c r="BL182" s="18" t="s">
        <v>181</v>
      </c>
      <c r="BM182" s="226" t="s">
        <v>1593</v>
      </c>
    </row>
    <row r="183" spans="1:65" s="2" customFormat="1" ht="16.5" customHeight="1">
      <c r="A183" s="39"/>
      <c r="B183" s="40"/>
      <c r="C183" s="214" t="s">
        <v>1595</v>
      </c>
      <c r="D183" s="214" t="s">
        <v>177</v>
      </c>
      <c r="E183" s="215" t="s">
        <v>1161</v>
      </c>
      <c r="F183" s="216" t="s">
        <v>1162</v>
      </c>
      <c r="G183" s="217" t="s">
        <v>1156</v>
      </c>
      <c r="H183" s="285"/>
      <c r="I183" s="219"/>
      <c r="J183" s="220">
        <f>ROUND(I183*H183,2)</f>
        <v>0</v>
      </c>
      <c r="K183" s="221"/>
      <c r="L183" s="45"/>
      <c r="M183" s="222" t="s">
        <v>19</v>
      </c>
      <c r="N183" s="223" t="s">
        <v>44</v>
      </c>
      <c r="O183" s="85"/>
      <c r="P183" s="224">
        <f>O183*H183</f>
        <v>0</v>
      </c>
      <c r="Q183" s="224">
        <v>0</v>
      </c>
      <c r="R183" s="224">
        <f>Q183*H183</f>
        <v>0</v>
      </c>
      <c r="S183" s="224">
        <v>0</v>
      </c>
      <c r="T183" s="225">
        <f>S183*H183</f>
        <v>0</v>
      </c>
      <c r="U183" s="39"/>
      <c r="V183" s="39"/>
      <c r="W183" s="39"/>
      <c r="X183" s="39"/>
      <c r="Y183" s="39"/>
      <c r="Z183" s="39"/>
      <c r="AA183" s="39"/>
      <c r="AB183" s="39"/>
      <c r="AC183" s="39"/>
      <c r="AD183" s="39"/>
      <c r="AE183" s="39"/>
      <c r="AR183" s="226" t="s">
        <v>181</v>
      </c>
      <c r="AT183" s="226" t="s">
        <v>177</v>
      </c>
      <c r="AU183" s="226" t="s">
        <v>83</v>
      </c>
      <c r="AY183" s="18" t="s">
        <v>175</v>
      </c>
      <c r="BE183" s="227">
        <f>IF(N183="základní",J183,0)</f>
        <v>0</v>
      </c>
      <c r="BF183" s="227">
        <f>IF(N183="snížená",J183,0)</f>
        <v>0</v>
      </c>
      <c r="BG183" s="227">
        <f>IF(N183="zákl. přenesená",J183,0)</f>
        <v>0</v>
      </c>
      <c r="BH183" s="227">
        <f>IF(N183="sníž. přenesená",J183,0)</f>
        <v>0</v>
      </c>
      <c r="BI183" s="227">
        <f>IF(N183="nulová",J183,0)</f>
        <v>0</v>
      </c>
      <c r="BJ183" s="18" t="s">
        <v>81</v>
      </c>
      <c r="BK183" s="227">
        <f>ROUND(I183*H183,2)</f>
        <v>0</v>
      </c>
      <c r="BL183" s="18" t="s">
        <v>181</v>
      </c>
      <c r="BM183" s="226" t="s">
        <v>1595</v>
      </c>
    </row>
    <row r="184" spans="1:65" s="2" customFormat="1" ht="16.5" customHeight="1">
      <c r="A184" s="39"/>
      <c r="B184" s="40"/>
      <c r="C184" s="214" t="s">
        <v>1596</v>
      </c>
      <c r="D184" s="214" t="s">
        <v>177</v>
      </c>
      <c r="E184" s="215" t="s">
        <v>1164</v>
      </c>
      <c r="F184" s="216" t="s">
        <v>1165</v>
      </c>
      <c r="G184" s="217" t="s">
        <v>1156</v>
      </c>
      <c r="H184" s="285"/>
      <c r="I184" s="219"/>
      <c r="J184" s="220">
        <f>ROUND(I184*H184,2)</f>
        <v>0</v>
      </c>
      <c r="K184" s="221"/>
      <c r="L184" s="45"/>
      <c r="M184" s="222" t="s">
        <v>19</v>
      </c>
      <c r="N184" s="223" t="s">
        <v>44</v>
      </c>
      <c r="O184" s="85"/>
      <c r="P184" s="224">
        <f>O184*H184</f>
        <v>0</v>
      </c>
      <c r="Q184" s="224">
        <v>0</v>
      </c>
      <c r="R184" s="224">
        <f>Q184*H184</f>
        <v>0</v>
      </c>
      <c r="S184" s="224">
        <v>0</v>
      </c>
      <c r="T184" s="225">
        <f>S184*H184</f>
        <v>0</v>
      </c>
      <c r="U184" s="39"/>
      <c r="V184" s="39"/>
      <c r="W184" s="39"/>
      <c r="X184" s="39"/>
      <c r="Y184" s="39"/>
      <c r="Z184" s="39"/>
      <c r="AA184" s="39"/>
      <c r="AB184" s="39"/>
      <c r="AC184" s="39"/>
      <c r="AD184" s="39"/>
      <c r="AE184" s="39"/>
      <c r="AR184" s="226" t="s">
        <v>181</v>
      </c>
      <c r="AT184" s="226" t="s">
        <v>177</v>
      </c>
      <c r="AU184" s="226" t="s">
        <v>83</v>
      </c>
      <c r="AY184" s="18" t="s">
        <v>175</v>
      </c>
      <c r="BE184" s="227">
        <f>IF(N184="základní",J184,0)</f>
        <v>0</v>
      </c>
      <c r="BF184" s="227">
        <f>IF(N184="snížená",J184,0)</f>
        <v>0</v>
      </c>
      <c r="BG184" s="227">
        <f>IF(N184="zákl. přenesená",J184,0)</f>
        <v>0</v>
      </c>
      <c r="BH184" s="227">
        <f>IF(N184="sníž. přenesená",J184,0)</f>
        <v>0</v>
      </c>
      <c r="BI184" s="227">
        <f>IF(N184="nulová",J184,0)</f>
        <v>0</v>
      </c>
      <c r="BJ184" s="18" t="s">
        <v>81</v>
      </c>
      <c r="BK184" s="227">
        <f>ROUND(I184*H184,2)</f>
        <v>0</v>
      </c>
      <c r="BL184" s="18" t="s">
        <v>181</v>
      </c>
      <c r="BM184" s="226" t="s">
        <v>1596</v>
      </c>
    </row>
    <row r="185" spans="1:65" s="2" customFormat="1" ht="16.5" customHeight="1">
      <c r="A185" s="39"/>
      <c r="B185" s="40"/>
      <c r="C185" s="214" t="s">
        <v>1597</v>
      </c>
      <c r="D185" s="214" t="s">
        <v>177</v>
      </c>
      <c r="E185" s="215" t="s">
        <v>1167</v>
      </c>
      <c r="F185" s="216" t="s">
        <v>1168</v>
      </c>
      <c r="G185" s="217" t="s">
        <v>1156</v>
      </c>
      <c r="H185" s="285"/>
      <c r="I185" s="219"/>
      <c r="J185" s="220">
        <f>ROUND(I185*H185,2)</f>
        <v>0</v>
      </c>
      <c r="K185" s="221"/>
      <c r="L185" s="45"/>
      <c r="M185" s="222" t="s">
        <v>19</v>
      </c>
      <c r="N185" s="223" t="s">
        <v>44</v>
      </c>
      <c r="O185" s="85"/>
      <c r="P185" s="224">
        <f>O185*H185</f>
        <v>0</v>
      </c>
      <c r="Q185" s="224">
        <v>0</v>
      </c>
      <c r="R185" s="224">
        <f>Q185*H185</f>
        <v>0</v>
      </c>
      <c r="S185" s="224">
        <v>0</v>
      </c>
      <c r="T185" s="225">
        <f>S185*H185</f>
        <v>0</v>
      </c>
      <c r="U185" s="39"/>
      <c r="V185" s="39"/>
      <c r="W185" s="39"/>
      <c r="X185" s="39"/>
      <c r="Y185" s="39"/>
      <c r="Z185" s="39"/>
      <c r="AA185" s="39"/>
      <c r="AB185" s="39"/>
      <c r="AC185" s="39"/>
      <c r="AD185" s="39"/>
      <c r="AE185" s="39"/>
      <c r="AR185" s="226" t="s">
        <v>181</v>
      </c>
      <c r="AT185" s="226" t="s">
        <v>177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1597</v>
      </c>
    </row>
    <row r="186" spans="1:63" s="12" customFormat="1" ht="25.9" customHeight="1">
      <c r="A186" s="12"/>
      <c r="B186" s="198"/>
      <c r="C186" s="199"/>
      <c r="D186" s="200" t="s">
        <v>72</v>
      </c>
      <c r="E186" s="201" t="s">
        <v>173</v>
      </c>
      <c r="F186" s="201" t="s">
        <v>173</v>
      </c>
      <c r="G186" s="199"/>
      <c r="H186" s="199"/>
      <c r="I186" s="202"/>
      <c r="J186" s="203">
        <f>BK186</f>
        <v>0</v>
      </c>
      <c r="K186" s="199"/>
      <c r="L186" s="204"/>
      <c r="M186" s="205"/>
      <c r="N186" s="206"/>
      <c r="O186" s="206"/>
      <c r="P186" s="207">
        <f>P187</f>
        <v>0</v>
      </c>
      <c r="Q186" s="206"/>
      <c r="R186" s="207">
        <f>R187</f>
        <v>0</v>
      </c>
      <c r="S186" s="206"/>
      <c r="T186" s="208">
        <f>T187</f>
        <v>0</v>
      </c>
      <c r="U186" s="12"/>
      <c r="V186" s="12"/>
      <c r="W186" s="12"/>
      <c r="X186" s="12"/>
      <c r="Y186" s="12"/>
      <c r="Z186" s="12"/>
      <c r="AA186" s="12"/>
      <c r="AB186" s="12"/>
      <c r="AC186" s="12"/>
      <c r="AD186" s="12"/>
      <c r="AE186" s="12"/>
      <c r="AR186" s="209" t="s">
        <v>81</v>
      </c>
      <c r="AT186" s="210" t="s">
        <v>72</v>
      </c>
      <c r="AU186" s="210" t="s">
        <v>73</v>
      </c>
      <c r="AY186" s="209" t="s">
        <v>175</v>
      </c>
      <c r="BK186" s="211">
        <f>BK187</f>
        <v>0</v>
      </c>
    </row>
    <row r="187" spans="1:63" s="12" customFormat="1" ht="22.8" customHeight="1">
      <c r="A187" s="12"/>
      <c r="B187" s="198"/>
      <c r="C187" s="199"/>
      <c r="D187" s="200" t="s">
        <v>72</v>
      </c>
      <c r="E187" s="212" t="s">
        <v>1235</v>
      </c>
      <c r="F187" s="212" t="s">
        <v>1236</v>
      </c>
      <c r="G187" s="199"/>
      <c r="H187" s="199"/>
      <c r="I187" s="202"/>
      <c r="J187" s="213">
        <f>BK187</f>
        <v>0</v>
      </c>
      <c r="K187" s="199"/>
      <c r="L187" s="204"/>
      <c r="M187" s="205"/>
      <c r="N187" s="206"/>
      <c r="O187" s="206"/>
      <c r="P187" s="207">
        <f>SUM(P188:P194)</f>
        <v>0</v>
      </c>
      <c r="Q187" s="206"/>
      <c r="R187" s="207">
        <f>SUM(R188:R194)</f>
        <v>0</v>
      </c>
      <c r="S187" s="206"/>
      <c r="T187" s="208">
        <f>SUM(T188:T194)</f>
        <v>0</v>
      </c>
      <c r="U187" s="12"/>
      <c r="V187" s="12"/>
      <c r="W187" s="12"/>
      <c r="X187" s="12"/>
      <c r="Y187" s="12"/>
      <c r="Z187" s="12"/>
      <c r="AA187" s="12"/>
      <c r="AB187" s="12"/>
      <c r="AC187" s="12"/>
      <c r="AD187" s="12"/>
      <c r="AE187" s="12"/>
      <c r="AR187" s="209" t="s">
        <v>81</v>
      </c>
      <c r="AT187" s="210" t="s">
        <v>72</v>
      </c>
      <c r="AU187" s="210" t="s">
        <v>81</v>
      </c>
      <c r="AY187" s="209" t="s">
        <v>175</v>
      </c>
      <c r="BK187" s="211">
        <f>SUM(BK188:BK194)</f>
        <v>0</v>
      </c>
    </row>
    <row r="188" spans="1:65" s="2" customFormat="1" ht="16.5" customHeight="1">
      <c r="A188" s="39"/>
      <c r="B188" s="40"/>
      <c r="C188" s="214" t="s">
        <v>1598</v>
      </c>
      <c r="D188" s="214" t="s">
        <v>177</v>
      </c>
      <c r="E188" s="215" t="s">
        <v>1237</v>
      </c>
      <c r="F188" s="216" t="s">
        <v>1238</v>
      </c>
      <c r="G188" s="217" t="s">
        <v>1239</v>
      </c>
      <c r="H188" s="218">
        <v>16</v>
      </c>
      <c r="I188" s="219"/>
      <c r="J188" s="220">
        <f>ROUND(I188*H188,2)</f>
        <v>0</v>
      </c>
      <c r="K188" s="221"/>
      <c r="L188" s="45"/>
      <c r="M188" s="222" t="s">
        <v>19</v>
      </c>
      <c r="N188" s="223" t="s">
        <v>44</v>
      </c>
      <c r="O188" s="85"/>
      <c r="P188" s="224">
        <f>O188*H188</f>
        <v>0</v>
      </c>
      <c r="Q188" s="224">
        <v>0</v>
      </c>
      <c r="R188" s="224">
        <f>Q188*H188</f>
        <v>0</v>
      </c>
      <c r="S188" s="224">
        <v>0</v>
      </c>
      <c r="T188" s="225">
        <f>S188*H188</f>
        <v>0</v>
      </c>
      <c r="U188" s="39"/>
      <c r="V188" s="39"/>
      <c r="W188" s="39"/>
      <c r="X188" s="39"/>
      <c r="Y188" s="39"/>
      <c r="Z188" s="39"/>
      <c r="AA188" s="39"/>
      <c r="AB188" s="39"/>
      <c r="AC188" s="39"/>
      <c r="AD188" s="39"/>
      <c r="AE188" s="39"/>
      <c r="AR188" s="226" t="s">
        <v>181</v>
      </c>
      <c r="AT188" s="226" t="s">
        <v>177</v>
      </c>
      <c r="AU188" s="226" t="s">
        <v>83</v>
      </c>
      <c r="AY188" s="18" t="s">
        <v>175</v>
      </c>
      <c r="BE188" s="227">
        <f>IF(N188="základní",J188,0)</f>
        <v>0</v>
      </c>
      <c r="BF188" s="227">
        <f>IF(N188="snížená",J188,0)</f>
        <v>0</v>
      </c>
      <c r="BG188" s="227">
        <f>IF(N188="zákl. přenesená",J188,0)</f>
        <v>0</v>
      </c>
      <c r="BH188" s="227">
        <f>IF(N188="sníž. přenesená",J188,0)</f>
        <v>0</v>
      </c>
      <c r="BI188" s="227">
        <f>IF(N188="nulová",J188,0)</f>
        <v>0</v>
      </c>
      <c r="BJ188" s="18" t="s">
        <v>81</v>
      </c>
      <c r="BK188" s="227">
        <f>ROUND(I188*H188,2)</f>
        <v>0</v>
      </c>
      <c r="BL188" s="18" t="s">
        <v>181</v>
      </c>
      <c r="BM188" s="226" t="s">
        <v>1598</v>
      </c>
    </row>
    <row r="189" spans="1:65" s="2" customFormat="1" ht="16.5" customHeight="1">
      <c r="A189" s="39"/>
      <c r="B189" s="40"/>
      <c r="C189" s="214" t="s">
        <v>1599</v>
      </c>
      <c r="D189" s="214" t="s">
        <v>177</v>
      </c>
      <c r="E189" s="215" t="s">
        <v>1241</v>
      </c>
      <c r="F189" s="216" t="s">
        <v>1242</v>
      </c>
      <c r="G189" s="217" t="s">
        <v>358</v>
      </c>
      <c r="H189" s="218">
        <v>1</v>
      </c>
      <c r="I189" s="219"/>
      <c r="J189" s="220">
        <f>ROUND(I189*H189,2)</f>
        <v>0</v>
      </c>
      <c r="K189" s="221"/>
      <c r="L189" s="45"/>
      <c r="M189" s="222" t="s">
        <v>19</v>
      </c>
      <c r="N189" s="223" t="s">
        <v>44</v>
      </c>
      <c r="O189" s="85"/>
      <c r="P189" s="224">
        <f>O189*H189</f>
        <v>0</v>
      </c>
      <c r="Q189" s="224">
        <v>0</v>
      </c>
      <c r="R189" s="224">
        <f>Q189*H189</f>
        <v>0</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1599</v>
      </c>
    </row>
    <row r="190" spans="1:65" s="2" customFormat="1" ht="16.5" customHeight="1">
      <c r="A190" s="39"/>
      <c r="B190" s="40"/>
      <c r="C190" s="214" t="s">
        <v>1600</v>
      </c>
      <c r="D190" s="214" t="s">
        <v>177</v>
      </c>
      <c r="E190" s="215" t="s">
        <v>1244</v>
      </c>
      <c r="F190" s="216" t="s">
        <v>1245</v>
      </c>
      <c r="G190" s="217" t="s">
        <v>358</v>
      </c>
      <c r="H190" s="218">
        <v>1</v>
      </c>
      <c r="I190" s="219"/>
      <c r="J190" s="220">
        <f>ROUND(I190*H190,2)</f>
        <v>0</v>
      </c>
      <c r="K190" s="221"/>
      <c r="L190" s="45"/>
      <c r="M190" s="222" t="s">
        <v>19</v>
      </c>
      <c r="N190" s="223" t="s">
        <v>44</v>
      </c>
      <c r="O190" s="85"/>
      <c r="P190" s="224">
        <f>O190*H190</f>
        <v>0</v>
      </c>
      <c r="Q190" s="224">
        <v>0</v>
      </c>
      <c r="R190" s="224">
        <f>Q190*H190</f>
        <v>0</v>
      </c>
      <c r="S190" s="224">
        <v>0</v>
      </c>
      <c r="T190" s="225">
        <f>S190*H190</f>
        <v>0</v>
      </c>
      <c r="U190" s="39"/>
      <c r="V190" s="39"/>
      <c r="W190" s="39"/>
      <c r="X190" s="39"/>
      <c r="Y190" s="39"/>
      <c r="Z190" s="39"/>
      <c r="AA190" s="39"/>
      <c r="AB190" s="39"/>
      <c r="AC190" s="39"/>
      <c r="AD190" s="39"/>
      <c r="AE190" s="39"/>
      <c r="AR190" s="226" t="s">
        <v>181</v>
      </c>
      <c r="AT190" s="226" t="s">
        <v>177</v>
      </c>
      <c r="AU190" s="226" t="s">
        <v>83</v>
      </c>
      <c r="AY190" s="18" t="s">
        <v>175</v>
      </c>
      <c r="BE190" s="227">
        <f>IF(N190="základní",J190,0)</f>
        <v>0</v>
      </c>
      <c r="BF190" s="227">
        <f>IF(N190="snížená",J190,0)</f>
        <v>0</v>
      </c>
      <c r="BG190" s="227">
        <f>IF(N190="zákl. přenesená",J190,0)</f>
        <v>0</v>
      </c>
      <c r="BH190" s="227">
        <f>IF(N190="sníž. přenesená",J190,0)</f>
        <v>0</v>
      </c>
      <c r="BI190" s="227">
        <f>IF(N190="nulová",J190,0)</f>
        <v>0</v>
      </c>
      <c r="BJ190" s="18" t="s">
        <v>81</v>
      </c>
      <c r="BK190" s="227">
        <f>ROUND(I190*H190,2)</f>
        <v>0</v>
      </c>
      <c r="BL190" s="18" t="s">
        <v>181</v>
      </c>
      <c r="BM190" s="226" t="s">
        <v>1600</v>
      </c>
    </row>
    <row r="191" spans="1:65" s="2" customFormat="1" ht="16.5" customHeight="1">
      <c r="A191" s="39"/>
      <c r="B191" s="40"/>
      <c r="C191" s="214" t="s">
        <v>1601</v>
      </c>
      <c r="D191" s="214" t="s">
        <v>177</v>
      </c>
      <c r="E191" s="215" t="s">
        <v>1247</v>
      </c>
      <c r="F191" s="216" t="s">
        <v>1245</v>
      </c>
      <c r="G191" s="217" t="s">
        <v>358</v>
      </c>
      <c r="H191" s="218">
        <v>1</v>
      </c>
      <c r="I191" s="219"/>
      <c r="J191" s="220">
        <f>ROUND(I191*H191,2)</f>
        <v>0</v>
      </c>
      <c r="K191" s="221"/>
      <c r="L191" s="45"/>
      <c r="M191" s="222" t="s">
        <v>19</v>
      </c>
      <c r="N191" s="223" t="s">
        <v>44</v>
      </c>
      <c r="O191" s="85"/>
      <c r="P191" s="224">
        <f>O191*H191</f>
        <v>0</v>
      </c>
      <c r="Q191" s="224">
        <v>0</v>
      </c>
      <c r="R191" s="224">
        <f>Q191*H191</f>
        <v>0</v>
      </c>
      <c r="S191" s="224">
        <v>0</v>
      </c>
      <c r="T191" s="225">
        <f>S191*H191</f>
        <v>0</v>
      </c>
      <c r="U191" s="39"/>
      <c r="V191" s="39"/>
      <c r="W191" s="39"/>
      <c r="X191" s="39"/>
      <c r="Y191" s="39"/>
      <c r="Z191" s="39"/>
      <c r="AA191" s="39"/>
      <c r="AB191" s="39"/>
      <c r="AC191" s="39"/>
      <c r="AD191" s="39"/>
      <c r="AE191" s="39"/>
      <c r="AR191" s="226" t="s">
        <v>181</v>
      </c>
      <c r="AT191" s="226" t="s">
        <v>177</v>
      </c>
      <c r="AU191" s="226" t="s">
        <v>83</v>
      </c>
      <c r="AY191" s="18" t="s">
        <v>175</v>
      </c>
      <c r="BE191" s="227">
        <f>IF(N191="základní",J191,0)</f>
        <v>0</v>
      </c>
      <c r="BF191" s="227">
        <f>IF(N191="snížená",J191,0)</f>
        <v>0</v>
      </c>
      <c r="BG191" s="227">
        <f>IF(N191="zákl. přenesená",J191,0)</f>
        <v>0</v>
      </c>
      <c r="BH191" s="227">
        <f>IF(N191="sníž. přenesená",J191,0)</f>
        <v>0</v>
      </c>
      <c r="BI191" s="227">
        <f>IF(N191="nulová",J191,0)</f>
        <v>0</v>
      </c>
      <c r="BJ191" s="18" t="s">
        <v>81</v>
      </c>
      <c r="BK191" s="227">
        <f>ROUND(I191*H191,2)</f>
        <v>0</v>
      </c>
      <c r="BL191" s="18" t="s">
        <v>181</v>
      </c>
      <c r="BM191" s="226" t="s">
        <v>1601</v>
      </c>
    </row>
    <row r="192" spans="1:65" s="2" customFormat="1" ht="16.5" customHeight="1">
      <c r="A192" s="39"/>
      <c r="B192" s="40"/>
      <c r="C192" s="214" t="s">
        <v>1602</v>
      </c>
      <c r="D192" s="214" t="s">
        <v>177</v>
      </c>
      <c r="E192" s="215" t="s">
        <v>1250</v>
      </c>
      <c r="F192" s="216" t="s">
        <v>1251</v>
      </c>
      <c r="G192" s="217" t="s">
        <v>1252</v>
      </c>
      <c r="H192" s="218">
        <v>1</v>
      </c>
      <c r="I192" s="219"/>
      <c r="J192" s="220">
        <f>ROUND(I192*H192,2)</f>
        <v>0</v>
      </c>
      <c r="K192" s="221"/>
      <c r="L192" s="45"/>
      <c r="M192" s="222" t="s">
        <v>19</v>
      </c>
      <c r="N192" s="223" t="s">
        <v>44</v>
      </c>
      <c r="O192" s="85"/>
      <c r="P192" s="224">
        <f>O192*H192</f>
        <v>0</v>
      </c>
      <c r="Q192" s="224">
        <v>0</v>
      </c>
      <c r="R192" s="224">
        <f>Q192*H192</f>
        <v>0</v>
      </c>
      <c r="S192" s="224">
        <v>0</v>
      </c>
      <c r="T192" s="225">
        <f>S192*H192</f>
        <v>0</v>
      </c>
      <c r="U192" s="39"/>
      <c r="V192" s="39"/>
      <c r="W192" s="39"/>
      <c r="X192" s="39"/>
      <c r="Y192" s="39"/>
      <c r="Z192" s="39"/>
      <c r="AA192" s="39"/>
      <c r="AB192" s="39"/>
      <c r="AC192" s="39"/>
      <c r="AD192" s="39"/>
      <c r="AE192" s="39"/>
      <c r="AR192" s="226" t="s">
        <v>181</v>
      </c>
      <c r="AT192" s="226" t="s">
        <v>177</v>
      </c>
      <c r="AU192" s="226" t="s">
        <v>83</v>
      </c>
      <c r="AY192" s="18" t="s">
        <v>175</v>
      </c>
      <c r="BE192" s="227">
        <f>IF(N192="základní",J192,0)</f>
        <v>0</v>
      </c>
      <c r="BF192" s="227">
        <f>IF(N192="snížená",J192,0)</f>
        <v>0</v>
      </c>
      <c r="BG192" s="227">
        <f>IF(N192="zákl. přenesená",J192,0)</f>
        <v>0</v>
      </c>
      <c r="BH192" s="227">
        <f>IF(N192="sníž. přenesená",J192,0)</f>
        <v>0</v>
      </c>
      <c r="BI192" s="227">
        <f>IF(N192="nulová",J192,0)</f>
        <v>0</v>
      </c>
      <c r="BJ192" s="18" t="s">
        <v>81</v>
      </c>
      <c r="BK192" s="227">
        <f>ROUND(I192*H192,2)</f>
        <v>0</v>
      </c>
      <c r="BL192" s="18" t="s">
        <v>181</v>
      </c>
      <c r="BM192" s="226" t="s">
        <v>1602</v>
      </c>
    </row>
    <row r="193" spans="1:65" s="2" customFormat="1" ht="16.5" customHeight="1">
      <c r="A193" s="39"/>
      <c r="B193" s="40"/>
      <c r="C193" s="214" t="s">
        <v>1603</v>
      </c>
      <c r="D193" s="214" t="s">
        <v>177</v>
      </c>
      <c r="E193" s="215" t="s">
        <v>1254</v>
      </c>
      <c r="F193" s="216" t="s">
        <v>1255</v>
      </c>
      <c r="G193" s="217" t="s">
        <v>1239</v>
      </c>
      <c r="H193" s="218">
        <v>10</v>
      </c>
      <c r="I193" s="219"/>
      <c r="J193" s="220">
        <f>ROUND(I193*H193,2)</f>
        <v>0</v>
      </c>
      <c r="K193" s="221"/>
      <c r="L193" s="45"/>
      <c r="M193" s="222" t="s">
        <v>19</v>
      </c>
      <c r="N193" s="223" t="s">
        <v>44</v>
      </c>
      <c r="O193" s="85"/>
      <c r="P193" s="224">
        <f>O193*H193</f>
        <v>0</v>
      </c>
      <c r="Q193" s="224">
        <v>0</v>
      </c>
      <c r="R193" s="224">
        <f>Q193*H193</f>
        <v>0</v>
      </c>
      <c r="S193" s="224">
        <v>0</v>
      </c>
      <c r="T193" s="225">
        <f>S193*H193</f>
        <v>0</v>
      </c>
      <c r="U193" s="39"/>
      <c r="V193" s="39"/>
      <c r="W193" s="39"/>
      <c r="X193" s="39"/>
      <c r="Y193" s="39"/>
      <c r="Z193" s="39"/>
      <c r="AA193" s="39"/>
      <c r="AB193" s="39"/>
      <c r="AC193" s="39"/>
      <c r="AD193" s="39"/>
      <c r="AE193" s="39"/>
      <c r="AR193" s="226" t="s">
        <v>181</v>
      </c>
      <c r="AT193" s="226" t="s">
        <v>177</v>
      </c>
      <c r="AU193" s="226" t="s">
        <v>83</v>
      </c>
      <c r="AY193" s="18" t="s">
        <v>175</v>
      </c>
      <c r="BE193" s="227">
        <f>IF(N193="základní",J193,0)</f>
        <v>0</v>
      </c>
      <c r="BF193" s="227">
        <f>IF(N193="snížená",J193,0)</f>
        <v>0</v>
      </c>
      <c r="BG193" s="227">
        <f>IF(N193="zákl. přenesená",J193,0)</f>
        <v>0</v>
      </c>
      <c r="BH193" s="227">
        <f>IF(N193="sníž. přenesená",J193,0)</f>
        <v>0</v>
      </c>
      <c r="BI193" s="227">
        <f>IF(N193="nulová",J193,0)</f>
        <v>0</v>
      </c>
      <c r="BJ193" s="18" t="s">
        <v>81</v>
      </c>
      <c r="BK193" s="227">
        <f>ROUND(I193*H193,2)</f>
        <v>0</v>
      </c>
      <c r="BL193" s="18" t="s">
        <v>181</v>
      </c>
      <c r="BM193" s="226" t="s">
        <v>1603</v>
      </c>
    </row>
    <row r="194" spans="1:65" s="2" customFormat="1" ht="16.5" customHeight="1">
      <c r="A194" s="39"/>
      <c r="B194" s="40"/>
      <c r="C194" s="214" t="s">
        <v>1604</v>
      </c>
      <c r="D194" s="214" t="s">
        <v>177</v>
      </c>
      <c r="E194" s="215" t="s">
        <v>1257</v>
      </c>
      <c r="F194" s="216" t="s">
        <v>1258</v>
      </c>
      <c r="G194" s="217" t="s">
        <v>1239</v>
      </c>
      <c r="H194" s="218">
        <v>10</v>
      </c>
      <c r="I194" s="219"/>
      <c r="J194" s="220">
        <f>ROUND(I194*H194,2)</f>
        <v>0</v>
      </c>
      <c r="K194" s="221"/>
      <c r="L194" s="45"/>
      <c r="M194" s="286" t="s">
        <v>19</v>
      </c>
      <c r="N194" s="287" t="s">
        <v>44</v>
      </c>
      <c r="O194" s="283"/>
      <c r="P194" s="288">
        <f>O194*H194</f>
        <v>0</v>
      </c>
      <c r="Q194" s="288">
        <v>0</v>
      </c>
      <c r="R194" s="288">
        <f>Q194*H194</f>
        <v>0</v>
      </c>
      <c r="S194" s="288">
        <v>0</v>
      </c>
      <c r="T194" s="289">
        <f>S194*H194</f>
        <v>0</v>
      </c>
      <c r="U194" s="39"/>
      <c r="V194" s="39"/>
      <c r="W194" s="39"/>
      <c r="X194" s="39"/>
      <c r="Y194" s="39"/>
      <c r="Z194" s="39"/>
      <c r="AA194" s="39"/>
      <c r="AB194" s="39"/>
      <c r="AC194" s="39"/>
      <c r="AD194" s="39"/>
      <c r="AE194" s="39"/>
      <c r="AR194" s="226" t="s">
        <v>181</v>
      </c>
      <c r="AT194" s="226" t="s">
        <v>177</v>
      </c>
      <c r="AU194" s="226" t="s">
        <v>83</v>
      </c>
      <c r="AY194" s="18" t="s">
        <v>175</v>
      </c>
      <c r="BE194" s="227">
        <f>IF(N194="základní",J194,0)</f>
        <v>0</v>
      </c>
      <c r="BF194" s="227">
        <f>IF(N194="snížená",J194,0)</f>
        <v>0</v>
      </c>
      <c r="BG194" s="227">
        <f>IF(N194="zákl. přenesená",J194,0)</f>
        <v>0</v>
      </c>
      <c r="BH194" s="227">
        <f>IF(N194="sníž. přenesená",J194,0)</f>
        <v>0</v>
      </c>
      <c r="BI194" s="227">
        <f>IF(N194="nulová",J194,0)</f>
        <v>0</v>
      </c>
      <c r="BJ194" s="18" t="s">
        <v>81</v>
      </c>
      <c r="BK194" s="227">
        <f>ROUND(I194*H194,2)</f>
        <v>0</v>
      </c>
      <c r="BL194" s="18" t="s">
        <v>181</v>
      </c>
      <c r="BM194" s="226" t="s">
        <v>1604</v>
      </c>
    </row>
    <row r="195" spans="1:31" s="2" customFormat="1" ht="6.95" customHeight="1">
      <c r="A195" s="39"/>
      <c r="B195" s="60"/>
      <c r="C195" s="61"/>
      <c r="D195" s="61"/>
      <c r="E195" s="61"/>
      <c r="F195" s="61"/>
      <c r="G195" s="61"/>
      <c r="H195" s="61"/>
      <c r="I195" s="61"/>
      <c r="J195" s="61"/>
      <c r="K195" s="61"/>
      <c r="L195" s="45"/>
      <c r="M195" s="39"/>
      <c r="O195" s="39"/>
      <c r="P195" s="39"/>
      <c r="Q195" s="39"/>
      <c r="R195" s="39"/>
      <c r="S195" s="39"/>
      <c r="T195" s="39"/>
      <c r="U195" s="39"/>
      <c r="V195" s="39"/>
      <c r="W195" s="39"/>
      <c r="X195" s="39"/>
      <c r="Y195" s="39"/>
      <c r="Z195" s="39"/>
      <c r="AA195" s="39"/>
      <c r="AB195" s="39"/>
      <c r="AC195" s="39"/>
      <c r="AD195" s="39"/>
      <c r="AE195" s="39"/>
    </row>
  </sheetData>
  <sheetProtection password="CC35" sheet="1" objects="1" scenarios="1" formatColumns="0" formatRows="0" autoFilter="0"/>
  <autoFilter ref="C83:K194"/>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104</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1605</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ROUND(J82,2)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ROUND((SUM(BE82:BE102)),2)</f>
        <v>0</v>
      </c>
      <c r="G33" s="39"/>
      <c r="H33" s="39"/>
      <c r="I33" s="158">
        <v>0.21</v>
      </c>
      <c r="J33" s="157">
        <f>ROUND(((SUM(BE82:BE102))*I33),2)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ROUND((SUM(BF82:BF102)),2)</f>
        <v>0</v>
      </c>
      <c r="G34" s="39"/>
      <c r="H34" s="39"/>
      <c r="I34" s="158">
        <v>0.15</v>
      </c>
      <c r="J34" s="157">
        <f>ROUND(((SUM(BF82:BF102))*I34),2)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ROUND((SUM(BG82:BG102)),2)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ROUND((SUM(BH82:BH102)),2)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ROUND((SUM(BI82:BI102)),2)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PBŘ - Požárně bezpečnostní řešení</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J82</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J83</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J84</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150</v>
      </c>
      <c r="E62" s="183"/>
      <c r="F62" s="183"/>
      <c r="G62" s="183"/>
      <c r="H62" s="183"/>
      <c r="I62" s="183"/>
      <c r="J62" s="184">
        <f>J92</f>
        <v>0</v>
      </c>
      <c r="K62" s="126"/>
      <c r="L62" s="185"/>
      <c r="S62" s="10"/>
      <c r="T62" s="10"/>
      <c r="U62" s="10"/>
      <c r="V62" s="10"/>
      <c r="W62" s="10"/>
      <c r="X62" s="10"/>
      <c r="Y62" s="10"/>
      <c r="Z62" s="10"/>
      <c r="AA62" s="10"/>
      <c r="AB62" s="10"/>
      <c r="AC62" s="10"/>
      <c r="AD62" s="10"/>
      <c r="AE62" s="10"/>
    </row>
    <row r="63" spans="1:31" s="2" customFormat="1" ht="21.8" customHeight="1">
      <c r="A63" s="39"/>
      <c r="B63" s="40"/>
      <c r="C63" s="41"/>
      <c r="D63" s="41"/>
      <c r="E63" s="41"/>
      <c r="F63" s="41"/>
      <c r="G63" s="41"/>
      <c r="H63" s="41"/>
      <c r="I63" s="41"/>
      <c r="J63" s="41"/>
      <c r="K63" s="41"/>
      <c r="L63" s="145"/>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145"/>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145"/>
      <c r="S68" s="39"/>
      <c r="T68" s="39"/>
      <c r="U68" s="39"/>
      <c r="V68" s="39"/>
      <c r="W68" s="39"/>
      <c r="X68" s="39"/>
      <c r="Y68" s="39"/>
      <c r="Z68" s="39"/>
      <c r="AA68" s="39"/>
      <c r="AB68" s="39"/>
      <c r="AC68" s="39"/>
      <c r="AD68" s="39"/>
      <c r="AE68" s="39"/>
    </row>
    <row r="69" spans="1:31" s="2" customFormat="1" ht="24.95" customHeight="1">
      <c r="A69" s="39"/>
      <c r="B69" s="40"/>
      <c r="C69" s="24" t="s">
        <v>160</v>
      </c>
      <c r="D69" s="41"/>
      <c r="E69" s="41"/>
      <c r="F69" s="41"/>
      <c r="G69" s="41"/>
      <c r="H69" s="41"/>
      <c r="I69" s="41"/>
      <c r="J69" s="41"/>
      <c r="K69" s="41"/>
      <c r="L69" s="145"/>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145"/>
      <c r="S70" s="39"/>
      <c r="T70" s="39"/>
      <c r="U70" s="39"/>
      <c r="V70" s="39"/>
      <c r="W70" s="39"/>
      <c r="X70" s="39"/>
      <c r="Y70" s="39"/>
      <c r="Z70" s="39"/>
      <c r="AA70" s="39"/>
      <c r="AB70" s="39"/>
      <c r="AC70" s="39"/>
      <c r="AD70" s="39"/>
      <c r="AE70" s="39"/>
    </row>
    <row r="71" spans="1:31" s="2" customFormat="1" ht="12" customHeight="1">
      <c r="A71" s="39"/>
      <c r="B71" s="40"/>
      <c r="C71" s="33" t="s">
        <v>16</v>
      </c>
      <c r="D71" s="41"/>
      <c r="E71" s="41"/>
      <c r="F71" s="41"/>
      <c r="G71" s="41"/>
      <c r="H71" s="41"/>
      <c r="I71" s="41"/>
      <c r="J71" s="41"/>
      <c r="K71" s="41"/>
      <c r="L71" s="145"/>
      <c r="S71" s="39"/>
      <c r="T71" s="39"/>
      <c r="U71" s="39"/>
      <c r="V71" s="39"/>
      <c r="W71" s="39"/>
      <c r="X71" s="39"/>
      <c r="Y71" s="39"/>
      <c r="Z71" s="39"/>
      <c r="AA71" s="39"/>
      <c r="AB71" s="39"/>
      <c r="AC71" s="39"/>
      <c r="AD71" s="39"/>
      <c r="AE71" s="39"/>
    </row>
    <row r="72" spans="1:31" s="2" customFormat="1" ht="16.5" customHeight="1">
      <c r="A72" s="39"/>
      <c r="B72" s="40"/>
      <c r="C72" s="41"/>
      <c r="D72" s="41"/>
      <c r="E72" s="170" t="str">
        <f>E7</f>
        <v>Kylešovice - sběrný dvůr</v>
      </c>
      <c r="F72" s="33"/>
      <c r="G72" s="33"/>
      <c r="H72" s="33"/>
      <c r="I72" s="41"/>
      <c r="J72" s="41"/>
      <c r="K72" s="41"/>
      <c r="L72" s="145"/>
      <c r="S72" s="39"/>
      <c r="T72" s="39"/>
      <c r="U72" s="39"/>
      <c r="V72" s="39"/>
      <c r="W72" s="39"/>
      <c r="X72" s="39"/>
      <c r="Y72" s="39"/>
      <c r="Z72" s="39"/>
      <c r="AA72" s="39"/>
      <c r="AB72" s="39"/>
      <c r="AC72" s="39"/>
      <c r="AD72" s="39"/>
      <c r="AE72" s="39"/>
    </row>
    <row r="73" spans="1:31" s="2" customFormat="1" ht="12" customHeight="1">
      <c r="A73" s="39"/>
      <c r="B73" s="40"/>
      <c r="C73" s="33" t="s">
        <v>141</v>
      </c>
      <c r="D73" s="41"/>
      <c r="E73" s="41"/>
      <c r="F73" s="41"/>
      <c r="G73" s="41"/>
      <c r="H73" s="41"/>
      <c r="I73" s="41"/>
      <c r="J73" s="41"/>
      <c r="K73" s="41"/>
      <c r="L73" s="145"/>
      <c r="S73" s="39"/>
      <c r="T73" s="39"/>
      <c r="U73" s="39"/>
      <c r="V73" s="39"/>
      <c r="W73" s="39"/>
      <c r="X73" s="39"/>
      <c r="Y73" s="39"/>
      <c r="Z73" s="39"/>
      <c r="AA73" s="39"/>
      <c r="AB73" s="39"/>
      <c r="AC73" s="39"/>
      <c r="AD73" s="39"/>
      <c r="AE73" s="39"/>
    </row>
    <row r="74" spans="1:31" s="2" customFormat="1" ht="16.5" customHeight="1">
      <c r="A74" s="39"/>
      <c r="B74" s="40"/>
      <c r="C74" s="41"/>
      <c r="D74" s="41"/>
      <c r="E74" s="70" t="str">
        <f>E9</f>
        <v>PBŘ - Požárně bezpečnostní řešení</v>
      </c>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145"/>
      <c r="S75" s="39"/>
      <c r="T75" s="39"/>
      <c r="U75" s="39"/>
      <c r="V75" s="39"/>
      <c r="W75" s="39"/>
      <c r="X75" s="39"/>
      <c r="Y75" s="39"/>
      <c r="Z75" s="39"/>
      <c r="AA75" s="39"/>
      <c r="AB75" s="39"/>
      <c r="AC75" s="39"/>
      <c r="AD75" s="39"/>
      <c r="AE75" s="39"/>
    </row>
    <row r="76" spans="1:31" s="2" customFormat="1" ht="12" customHeight="1">
      <c r="A76" s="39"/>
      <c r="B76" s="40"/>
      <c r="C76" s="33" t="s">
        <v>21</v>
      </c>
      <c r="D76" s="41"/>
      <c r="E76" s="41"/>
      <c r="F76" s="28" t="str">
        <f>F12</f>
        <v>Kylešovice</v>
      </c>
      <c r="G76" s="41"/>
      <c r="H76" s="41"/>
      <c r="I76" s="33" t="s">
        <v>23</v>
      </c>
      <c r="J76" s="73" t="str">
        <f>IF(J12="","",J12)</f>
        <v>1. 2. 2023</v>
      </c>
      <c r="K76" s="41"/>
      <c r="L76" s="145"/>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145"/>
      <c r="S77" s="39"/>
      <c r="T77" s="39"/>
      <c r="U77" s="39"/>
      <c r="V77" s="39"/>
      <c r="W77" s="39"/>
      <c r="X77" s="39"/>
      <c r="Y77" s="39"/>
      <c r="Z77" s="39"/>
      <c r="AA77" s="39"/>
      <c r="AB77" s="39"/>
      <c r="AC77" s="39"/>
      <c r="AD77" s="39"/>
      <c r="AE77" s="39"/>
    </row>
    <row r="78" spans="1:31" s="2" customFormat="1" ht="25.65" customHeight="1">
      <c r="A78" s="39"/>
      <c r="B78" s="40"/>
      <c r="C78" s="33" t="s">
        <v>25</v>
      </c>
      <c r="D78" s="41"/>
      <c r="E78" s="41"/>
      <c r="F78" s="28" t="str">
        <f>E15</f>
        <v>statutární město Opava, Horní náměstí 69, Opava</v>
      </c>
      <c r="G78" s="41"/>
      <c r="H78" s="41"/>
      <c r="I78" s="33" t="s">
        <v>32</v>
      </c>
      <c r="J78" s="37" t="str">
        <f>E21</f>
        <v>Agroprojekt Jihlava, spol. s.r.o.</v>
      </c>
      <c r="K78" s="41"/>
      <c r="L78" s="145"/>
      <c r="S78" s="39"/>
      <c r="T78" s="39"/>
      <c r="U78" s="39"/>
      <c r="V78" s="39"/>
      <c r="W78" s="39"/>
      <c r="X78" s="39"/>
      <c r="Y78" s="39"/>
      <c r="Z78" s="39"/>
      <c r="AA78" s="39"/>
      <c r="AB78" s="39"/>
      <c r="AC78" s="39"/>
      <c r="AD78" s="39"/>
      <c r="AE78" s="39"/>
    </row>
    <row r="79" spans="1:31" s="2" customFormat="1" ht="25.65" customHeight="1">
      <c r="A79" s="39"/>
      <c r="B79" s="40"/>
      <c r="C79" s="33" t="s">
        <v>30</v>
      </c>
      <c r="D79" s="41"/>
      <c r="E79" s="41"/>
      <c r="F79" s="28" t="str">
        <f>IF(E18="","",E18)</f>
        <v>Vyplň údaj</v>
      </c>
      <c r="G79" s="41"/>
      <c r="H79" s="41"/>
      <c r="I79" s="33" t="s">
        <v>36</v>
      </c>
      <c r="J79" s="37" t="str">
        <f>E24</f>
        <v>Agroprojekt Jihlava, spol. s.r.o.</v>
      </c>
      <c r="K79" s="41"/>
      <c r="L79" s="145"/>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145"/>
      <c r="S80" s="39"/>
      <c r="T80" s="39"/>
      <c r="U80" s="39"/>
      <c r="V80" s="39"/>
      <c r="W80" s="39"/>
      <c r="X80" s="39"/>
      <c r="Y80" s="39"/>
      <c r="Z80" s="39"/>
      <c r="AA80" s="39"/>
      <c r="AB80" s="39"/>
      <c r="AC80" s="39"/>
      <c r="AD80" s="39"/>
      <c r="AE80" s="39"/>
    </row>
    <row r="81" spans="1:31" s="11" customFormat="1" ht="29.25" customHeight="1">
      <c r="A81" s="186"/>
      <c r="B81" s="187"/>
      <c r="C81" s="188" t="s">
        <v>161</v>
      </c>
      <c r="D81" s="189" t="s">
        <v>58</v>
      </c>
      <c r="E81" s="189" t="s">
        <v>54</v>
      </c>
      <c r="F81" s="189" t="s">
        <v>55</v>
      </c>
      <c r="G81" s="189" t="s">
        <v>162</v>
      </c>
      <c r="H81" s="189" t="s">
        <v>163</v>
      </c>
      <c r="I81" s="189" t="s">
        <v>164</v>
      </c>
      <c r="J81" s="190" t="s">
        <v>145</v>
      </c>
      <c r="K81" s="191" t="s">
        <v>165</v>
      </c>
      <c r="L81" s="192"/>
      <c r="M81" s="93" t="s">
        <v>19</v>
      </c>
      <c r="N81" s="94" t="s">
        <v>43</v>
      </c>
      <c r="O81" s="94" t="s">
        <v>166</v>
      </c>
      <c r="P81" s="94" t="s">
        <v>167</v>
      </c>
      <c r="Q81" s="94" t="s">
        <v>168</v>
      </c>
      <c r="R81" s="94" t="s">
        <v>169</v>
      </c>
      <c r="S81" s="94" t="s">
        <v>170</v>
      </c>
      <c r="T81" s="95" t="s">
        <v>171</v>
      </c>
      <c r="U81" s="186"/>
      <c r="V81" s="186"/>
      <c r="W81" s="186"/>
      <c r="X81" s="186"/>
      <c r="Y81" s="186"/>
      <c r="Z81" s="186"/>
      <c r="AA81" s="186"/>
      <c r="AB81" s="186"/>
      <c r="AC81" s="186"/>
      <c r="AD81" s="186"/>
      <c r="AE81" s="186"/>
    </row>
    <row r="82" spans="1:63" s="2" customFormat="1" ht="22.8" customHeight="1">
      <c r="A82" s="39"/>
      <c r="B82" s="40"/>
      <c r="C82" s="100" t="s">
        <v>172</v>
      </c>
      <c r="D82" s="41"/>
      <c r="E82" s="41"/>
      <c r="F82" s="41"/>
      <c r="G82" s="41"/>
      <c r="H82" s="41"/>
      <c r="I82" s="41"/>
      <c r="J82" s="193">
        <f>BK82</f>
        <v>0</v>
      </c>
      <c r="K82" s="41"/>
      <c r="L82" s="45"/>
      <c r="M82" s="96"/>
      <c r="N82" s="194"/>
      <c r="O82" s="97"/>
      <c r="P82" s="195">
        <f>P83</f>
        <v>0</v>
      </c>
      <c r="Q82" s="97"/>
      <c r="R82" s="195">
        <f>R83</f>
        <v>0</v>
      </c>
      <c r="S82" s="97"/>
      <c r="T82" s="196">
        <f>T83</f>
        <v>0</v>
      </c>
      <c r="U82" s="39"/>
      <c r="V82" s="39"/>
      <c r="W82" s="39"/>
      <c r="X82" s="39"/>
      <c r="Y82" s="39"/>
      <c r="Z82" s="39"/>
      <c r="AA82" s="39"/>
      <c r="AB82" s="39"/>
      <c r="AC82" s="39"/>
      <c r="AD82" s="39"/>
      <c r="AE82" s="39"/>
      <c r="AT82" s="18" t="s">
        <v>72</v>
      </c>
      <c r="AU82" s="18" t="s">
        <v>146</v>
      </c>
      <c r="BK82" s="197">
        <f>BK83</f>
        <v>0</v>
      </c>
    </row>
    <row r="83" spans="1:63" s="12" customFormat="1" ht="25.9" customHeight="1">
      <c r="A83" s="12"/>
      <c r="B83" s="198"/>
      <c r="C83" s="199"/>
      <c r="D83" s="200" t="s">
        <v>72</v>
      </c>
      <c r="E83" s="201" t="s">
        <v>173</v>
      </c>
      <c r="F83" s="201" t="s">
        <v>174</v>
      </c>
      <c r="G83" s="199"/>
      <c r="H83" s="199"/>
      <c r="I83" s="202"/>
      <c r="J83" s="203">
        <f>BK83</f>
        <v>0</v>
      </c>
      <c r="K83" s="199"/>
      <c r="L83" s="204"/>
      <c r="M83" s="205"/>
      <c r="N83" s="206"/>
      <c r="O83" s="206"/>
      <c r="P83" s="207">
        <f>P84+P92</f>
        <v>0</v>
      </c>
      <c r="Q83" s="206"/>
      <c r="R83" s="207">
        <f>R84+R92</f>
        <v>0</v>
      </c>
      <c r="S83" s="206"/>
      <c r="T83" s="208">
        <f>T84+T92</f>
        <v>0</v>
      </c>
      <c r="U83" s="12"/>
      <c r="V83" s="12"/>
      <c r="W83" s="12"/>
      <c r="X83" s="12"/>
      <c r="Y83" s="12"/>
      <c r="Z83" s="12"/>
      <c r="AA83" s="12"/>
      <c r="AB83" s="12"/>
      <c r="AC83" s="12"/>
      <c r="AD83" s="12"/>
      <c r="AE83" s="12"/>
      <c r="AR83" s="209" t="s">
        <v>81</v>
      </c>
      <c r="AT83" s="210" t="s">
        <v>72</v>
      </c>
      <c r="AU83" s="210" t="s">
        <v>73</v>
      </c>
      <c r="AY83" s="209" t="s">
        <v>175</v>
      </c>
      <c r="BK83" s="211">
        <f>BK84+BK92</f>
        <v>0</v>
      </c>
    </row>
    <row r="84" spans="1:63" s="12" customFormat="1" ht="22.8" customHeight="1">
      <c r="A84" s="12"/>
      <c r="B84" s="198"/>
      <c r="C84" s="199"/>
      <c r="D84" s="200" t="s">
        <v>72</v>
      </c>
      <c r="E84" s="212" t="s">
        <v>81</v>
      </c>
      <c r="F84" s="212" t="s">
        <v>176</v>
      </c>
      <c r="G84" s="199"/>
      <c r="H84" s="199"/>
      <c r="I84" s="202"/>
      <c r="J84" s="213">
        <f>BK84</f>
        <v>0</v>
      </c>
      <c r="K84" s="199"/>
      <c r="L84" s="204"/>
      <c r="M84" s="205"/>
      <c r="N84" s="206"/>
      <c r="O84" s="206"/>
      <c r="P84" s="207">
        <f>SUM(P85:P91)</f>
        <v>0</v>
      </c>
      <c r="Q84" s="206"/>
      <c r="R84" s="207">
        <f>SUM(R85:R91)</f>
        <v>0</v>
      </c>
      <c r="S84" s="206"/>
      <c r="T84" s="208">
        <f>SUM(T85:T91)</f>
        <v>0</v>
      </c>
      <c r="U84" s="12"/>
      <c r="V84" s="12"/>
      <c r="W84" s="12"/>
      <c r="X84" s="12"/>
      <c r="Y84" s="12"/>
      <c r="Z84" s="12"/>
      <c r="AA84" s="12"/>
      <c r="AB84" s="12"/>
      <c r="AC84" s="12"/>
      <c r="AD84" s="12"/>
      <c r="AE84" s="12"/>
      <c r="AR84" s="209" t="s">
        <v>81</v>
      </c>
      <c r="AT84" s="210" t="s">
        <v>72</v>
      </c>
      <c r="AU84" s="210" t="s">
        <v>81</v>
      </c>
      <c r="AY84" s="209" t="s">
        <v>175</v>
      </c>
      <c r="BK84" s="211">
        <f>SUM(BK85:BK91)</f>
        <v>0</v>
      </c>
    </row>
    <row r="85" spans="1:65" s="2" customFormat="1" ht="44.25" customHeight="1">
      <c r="A85" s="39"/>
      <c r="B85" s="40"/>
      <c r="C85" s="214" t="s">
        <v>81</v>
      </c>
      <c r="D85" s="214" t="s">
        <v>177</v>
      </c>
      <c r="E85" s="215" t="s">
        <v>759</v>
      </c>
      <c r="F85" s="216" t="s">
        <v>760</v>
      </c>
      <c r="G85" s="217" t="s">
        <v>215</v>
      </c>
      <c r="H85" s="218">
        <v>5.4</v>
      </c>
      <c r="I85" s="219"/>
      <c r="J85" s="220">
        <f>ROUND(I85*H85,2)</f>
        <v>0</v>
      </c>
      <c r="K85" s="221"/>
      <c r="L85" s="45"/>
      <c r="M85" s="222" t="s">
        <v>19</v>
      </c>
      <c r="N85" s="223" t="s">
        <v>44</v>
      </c>
      <c r="O85" s="85"/>
      <c r="P85" s="224">
        <f>O85*H85</f>
        <v>0</v>
      </c>
      <c r="Q85" s="224">
        <v>0</v>
      </c>
      <c r="R85" s="224">
        <f>Q85*H85</f>
        <v>0</v>
      </c>
      <c r="S85" s="224">
        <v>0</v>
      </c>
      <c r="T85" s="225">
        <f>S85*H85</f>
        <v>0</v>
      </c>
      <c r="U85" s="39"/>
      <c r="V85" s="39"/>
      <c r="W85" s="39"/>
      <c r="X85" s="39"/>
      <c r="Y85" s="39"/>
      <c r="Z85" s="39"/>
      <c r="AA85" s="39"/>
      <c r="AB85" s="39"/>
      <c r="AC85" s="39"/>
      <c r="AD85" s="39"/>
      <c r="AE85" s="39"/>
      <c r="AR85" s="226" t="s">
        <v>81</v>
      </c>
      <c r="AT85" s="226" t="s">
        <v>177</v>
      </c>
      <c r="AU85" s="226" t="s">
        <v>83</v>
      </c>
      <c r="AY85" s="18" t="s">
        <v>175</v>
      </c>
      <c r="BE85" s="227">
        <f>IF(N85="základní",J85,0)</f>
        <v>0</v>
      </c>
      <c r="BF85" s="227">
        <f>IF(N85="snížená",J85,0)</f>
        <v>0</v>
      </c>
      <c r="BG85" s="227">
        <f>IF(N85="zákl. přenesená",J85,0)</f>
        <v>0</v>
      </c>
      <c r="BH85" s="227">
        <f>IF(N85="sníž. přenesená",J85,0)</f>
        <v>0</v>
      </c>
      <c r="BI85" s="227">
        <f>IF(N85="nulová",J85,0)</f>
        <v>0</v>
      </c>
      <c r="BJ85" s="18" t="s">
        <v>81</v>
      </c>
      <c r="BK85" s="227">
        <f>ROUND(I85*H85,2)</f>
        <v>0</v>
      </c>
      <c r="BL85" s="18" t="s">
        <v>81</v>
      </c>
      <c r="BM85" s="226" t="s">
        <v>1606</v>
      </c>
    </row>
    <row r="86" spans="1:47" s="2" customFormat="1" ht="12">
      <c r="A86" s="39"/>
      <c r="B86" s="40"/>
      <c r="C86" s="41"/>
      <c r="D86" s="228" t="s">
        <v>183</v>
      </c>
      <c r="E86" s="41"/>
      <c r="F86" s="229" t="s">
        <v>1607</v>
      </c>
      <c r="G86" s="41"/>
      <c r="H86" s="41"/>
      <c r="I86" s="230"/>
      <c r="J86" s="41"/>
      <c r="K86" s="41"/>
      <c r="L86" s="45"/>
      <c r="M86" s="231"/>
      <c r="N86" s="232"/>
      <c r="O86" s="85"/>
      <c r="P86" s="85"/>
      <c r="Q86" s="85"/>
      <c r="R86" s="85"/>
      <c r="S86" s="85"/>
      <c r="T86" s="86"/>
      <c r="U86" s="39"/>
      <c r="V86" s="39"/>
      <c r="W86" s="39"/>
      <c r="X86" s="39"/>
      <c r="Y86" s="39"/>
      <c r="Z86" s="39"/>
      <c r="AA86" s="39"/>
      <c r="AB86" s="39"/>
      <c r="AC86" s="39"/>
      <c r="AD86" s="39"/>
      <c r="AE86" s="39"/>
      <c r="AT86" s="18" t="s">
        <v>183</v>
      </c>
      <c r="AU86" s="18" t="s">
        <v>83</v>
      </c>
    </row>
    <row r="87" spans="1:51" s="13" customFormat="1" ht="12">
      <c r="A87" s="13"/>
      <c r="B87" s="233"/>
      <c r="C87" s="234"/>
      <c r="D87" s="235" t="s">
        <v>189</v>
      </c>
      <c r="E87" s="236" t="s">
        <v>19</v>
      </c>
      <c r="F87" s="237" t="s">
        <v>1608</v>
      </c>
      <c r="G87" s="234"/>
      <c r="H87" s="238">
        <v>5.396</v>
      </c>
      <c r="I87" s="239"/>
      <c r="J87" s="234"/>
      <c r="K87" s="234"/>
      <c r="L87" s="240"/>
      <c r="M87" s="241"/>
      <c r="N87" s="242"/>
      <c r="O87" s="242"/>
      <c r="P87" s="242"/>
      <c r="Q87" s="242"/>
      <c r="R87" s="242"/>
      <c r="S87" s="242"/>
      <c r="T87" s="243"/>
      <c r="U87" s="13"/>
      <c r="V87" s="13"/>
      <c r="W87" s="13"/>
      <c r="X87" s="13"/>
      <c r="Y87" s="13"/>
      <c r="Z87" s="13"/>
      <c r="AA87" s="13"/>
      <c r="AB87" s="13"/>
      <c r="AC87" s="13"/>
      <c r="AD87" s="13"/>
      <c r="AE87" s="13"/>
      <c r="AT87" s="244" t="s">
        <v>189</v>
      </c>
      <c r="AU87" s="244" t="s">
        <v>83</v>
      </c>
      <c r="AV87" s="13" t="s">
        <v>83</v>
      </c>
      <c r="AW87" s="13" t="s">
        <v>35</v>
      </c>
      <c r="AX87" s="13" t="s">
        <v>73</v>
      </c>
      <c r="AY87" s="244" t="s">
        <v>175</v>
      </c>
    </row>
    <row r="88" spans="1:51" s="13" customFormat="1" ht="12">
      <c r="A88" s="13"/>
      <c r="B88" s="233"/>
      <c r="C88" s="234"/>
      <c r="D88" s="235" t="s">
        <v>189</v>
      </c>
      <c r="E88" s="236" t="s">
        <v>19</v>
      </c>
      <c r="F88" s="237" t="s">
        <v>1609</v>
      </c>
      <c r="G88" s="234"/>
      <c r="H88" s="238">
        <v>5.4</v>
      </c>
      <c r="I88" s="239"/>
      <c r="J88" s="234"/>
      <c r="K88" s="234"/>
      <c r="L88" s="240"/>
      <c r="M88" s="241"/>
      <c r="N88" s="242"/>
      <c r="O88" s="242"/>
      <c r="P88" s="242"/>
      <c r="Q88" s="242"/>
      <c r="R88" s="242"/>
      <c r="S88" s="242"/>
      <c r="T88" s="243"/>
      <c r="U88" s="13"/>
      <c r="V88" s="13"/>
      <c r="W88" s="13"/>
      <c r="X88" s="13"/>
      <c r="Y88" s="13"/>
      <c r="Z88" s="13"/>
      <c r="AA88" s="13"/>
      <c r="AB88" s="13"/>
      <c r="AC88" s="13"/>
      <c r="AD88" s="13"/>
      <c r="AE88" s="13"/>
      <c r="AT88" s="244" t="s">
        <v>189</v>
      </c>
      <c r="AU88" s="244" t="s">
        <v>83</v>
      </c>
      <c r="AV88" s="13" t="s">
        <v>83</v>
      </c>
      <c r="AW88" s="13" t="s">
        <v>35</v>
      </c>
      <c r="AX88" s="13" t="s">
        <v>81</v>
      </c>
      <c r="AY88" s="244" t="s">
        <v>175</v>
      </c>
    </row>
    <row r="89" spans="1:65" s="2" customFormat="1" ht="33" customHeight="1">
      <c r="A89" s="39"/>
      <c r="B89" s="40"/>
      <c r="C89" s="214" t="s">
        <v>83</v>
      </c>
      <c r="D89" s="214" t="s">
        <v>177</v>
      </c>
      <c r="E89" s="215" t="s">
        <v>1610</v>
      </c>
      <c r="F89" s="216" t="s">
        <v>1611</v>
      </c>
      <c r="G89" s="217" t="s">
        <v>180</v>
      </c>
      <c r="H89" s="218">
        <v>41.507</v>
      </c>
      <c r="I89" s="219"/>
      <c r="J89" s="220">
        <f>ROUND(I89*H89,2)</f>
        <v>0</v>
      </c>
      <c r="K89" s="221"/>
      <c r="L89" s="45"/>
      <c r="M89" s="222" t="s">
        <v>19</v>
      </c>
      <c r="N89" s="223" t="s">
        <v>44</v>
      </c>
      <c r="O89" s="85"/>
      <c r="P89" s="224">
        <f>O89*H89</f>
        <v>0</v>
      </c>
      <c r="Q89" s="224">
        <v>0</v>
      </c>
      <c r="R89" s="224">
        <f>Q89*H89</f>
        <v>0</v>
      </c>
      <c r="S89" s="224">
        <v>0</v>
      </c>
      <c r="T89" s="225">
        <f>S89*H89</f>
        <v>0</v>
      </c>
      <c r="U89" s="39"/>
      <c r="V89" s="39"/>
      <c r="W89" s="39"/>
      <c r="X89" s="39"/>
      <c r="Y89" s="39"/>
      <c r="Z89" s="39"/>
      <c r="AA89" s="39"/>
      <c r="AB89" s="39"/>
      <c r="AC89" s="39"/>
      <c r="AD89" s="39"/>
      <c r="AE89" s="39"/>
      <c r="AR89" s="226" t="s">
        <v>81</v>
      </c>
      <c r="AT89" s="226" t="s">
        <v>177</v>
      </c>
      <c r="AU89" s="226" t="s">
        <v>83</v>
      </c>
      <c r="AY89" s="18" t="s">
        <v>175</v>
      </c>
      <c r="BE89" s="227">
        <f>IF(N89="základní",J89,0)</f>
        <v>0</v>
      </c>
      <c r="BF89" s="227">
        <f>IF(N89="snížená",J89,0)</f>
        <v>0</v>
      </c>
      <c r="BG89" s="227">
        <f>IF(N89="zákl. přenesená",J89,0)</f>
        <v>0</v>
      </c>
      <c r="BH89" s="227">
        <f>IF(N89="sníž. přenesená",J89,0)</f>
        <v>0</v>
      </c>
      <c r="BI89" s="227">
        <f>IF(N89="nulová",J89,0)</f>
        <v>0</v>
      </c>
      <c r="BJ89" s="18" t="s">
        <v>81</v>
      </c>
      <c r="BK89" s="227">
        <f>ROUND(I89*H89,2)</f>
        <v>0</v>
      </c>
      <c r="BL89" s="18" t="s">
        <v>81</v>
      </c>
      <c r="BM89" s="226" t="s">
        <v>1612</v>
      </c>
    </row>
    <row r="90" spans="1:47" s="2" customFormat="1" ht="12">
      <c r="A90" s="39"/>
      <c r="B90" s="40"/>
      <c r="C90" s="41"/>
      <c r="D90" s="228" t="s">
        <v>183</v>
      </c>
      <c r="E90" s="41"/>
      <c r="F90" s="229" t="s">
        <v>1613</v>
      </c>
      <c r="G90" s="41"/>
      <c r="H90" s="41"/>
      <c r="I90" s="230"/>
      <c r="J90" s="41"/>
      <c r="K90" s="41"/>
      <c r="L90" s="45"/>
      <c r="M90" s="231"/>
      <c r="N90" s="232"/>
      <c r="O90" s="85"/>
      <c r="P90" s="85"/>
      <c r="Q90" s="85"/>
      <c r="R90" s="85"/>
      <c r="S90" s="85"/>
      <c r="T90" s="86"/>
      <c r="U90" s="39"/>
      <c r="V90" s="39"/>
      <c r="W90" s="39"/>
      <c r="X90" s="39"/>
      <c r="Y90" s="39"/>
      <c r="Z90" s="39"/>
      <c r="AA90" s="39"/>
      <c r="AB90" s="39"/>
      <c r="AC90" s="39"/>
      <c r="AD90" s="39"/>
      <c r="AE90" s="39"/>
      <c r="AT90" s="18" t="s">
        <v>183</v>
      </c>
      <c r="AU90" s="18" t="s">
        <v>83</v>
      </c>
    </row>
    <row r="91" spans="1:51" s="13" customFormat="1" ht="12">
      <c r="A91" s="13"/>
      <c r="B91" s="233"/>
      <c r="C91" s="234"/>
      <c r="D91" s="235" t="s">
        <v>189</v>
      </c>
      <c r="E91" s="236" t="s">
        <v>19</v>
      </c>
      <c r="F91" s="237" t="s">
        <v>1614</v>
      </c>
      <c r="G91" s="234"/>
      <c r="H91" s="238">
        <v>41.507</v>
      </c>
      <c r="I91" s="239"/>
      <c r="J91" s="234"/>
      <c r="K91" s="234"/>
      <c r="L91" s="240"/>
      <c r="M91" s="241"/>
      <c r="N91" s="242"/>
      <c r="O91" s="242"/>
      <c r="P91" s="242"/>
      <c r="Q91" s="242"/>
      <c r="R91" s="242"/>
      <c r="S91" s="242"/>
      <c r="T91" s="243"/>
      <c r="U91" s="13"/>
      <c r="V91" s="13"/>
      <c r="W91" s="13"/>
      <c r="X91" s="13"/>
      <c r="Y91" s="13"/>
      <c r="Z91" s="13"/>
      <c r="AA91" s="13"/>
      <c r="AB91" s="13"/>
      <c r="AC91" s="13"/>
      <c r="AD91" s="13"/>
      <c r="AE91" s="13"/>
      <c r="AT91" s="244" t="s">
        <v>189</v>
      </c>
      <c r="AU91" s="244" t="s">
        <v>83</v>
      </c>
      <c r="AV91" s="13" t="s">
        <v>83</v>
      </c>
      <c r="AW91" s="13" t="s">
        <v>35</v>
      </c>
      <c r="AX91" s="13" t="s">
        <v>81</v>
      </c>
      <c r="AY91" s="244" t="s">
        <v>175</v>
      </c>
    </row>
    <row r="92" spans="1:63" s="12" customFormat="1" ht="22.8" customHeight="1">
      <c r="A92" s="12"/>
      <c r="B92" s="198"/>
      <c r="C92" s="199"/>
      <c r="D92" s="200" t="s">
        <v>72</v>
      </c>
      <c r="E92" s="212" t="s">
        <v>181</v>
      </c>
      <c r="F92" s="212" t="s">
        <v>347</v>
      </c>
      <c r="G92" s="199"/>
      <c r="H92" s="199"/>
      <c r="I92" s="202"/>
      <c r="J92" s="213">
        <f>BK92</f>
        <v>0</v>
      </c>
      <c r="K92" s="199"/>
      <c r="L92" s="204"/>
      <c r="M92" s="205"/>
      <c r="N92" s="206"/>
      <c r="O92" s="206"/>
      <c r="P92" s="207">
        <f>SUM(P93:P102)</f>
        <v>0</v>
      </c>
      <c r="Q92" s="206"/>
      <c r="R92" s="207">
        <f>SUM(R93:R102)</f>
        <v>0</v>
      </c>
      <c r="S92" s="206"/>
      <c r="T92" s="208">
        <f>SUM(T93:T102)</f>
        <v>0</v>
      </c>
      <c r="U92" s="12"/>
      <c r="V92" s="12"/>
      <c r="W92" s="12"/>
      <c r="X92" s="12"/>
      <c r="Y92" s="12"/>
      <c r="Z92" s="12"/>
      <c r="AA92" s="12"/>
      <c r="AB92" s="12"/>
      <c r="AC92" s="12"/>
      <c r="AD92" s="12"/>
      <c r="AE92" s="12"/>
      <c r="AR92" s="209" t="s">
        <v>81</v>
      </c>
      <c r="AT92" s="210" t="s">
        <v>72</v>
      </c>
      <c r="AU92" s="210" t="s">
        <v>81</v>
      </c>
      <c r="AY92" s="209" t="s">
        <v>175</v>
      </c>
      <c r="BK92" s="211">
        <f>SUM(BK93:BK102)</f>
        <v>0</v>
      </c>
    </row>
    <row r="93" spans="1:65" s="2" customFormat="1" ht="24.15" customHeight="1">
      <c r="A93" s="39"/>
      <c r="B93" s="40"/>
      <c r="C93" s="214" t="s">
        <v>191</v>
      </c>
      <c r="D93" s="214" t="s">
        <v>177</v>
      </c>
      <c r="E93" s="215" t="s">
        <v>349</v>
      </c>
      <c r="F93" s="216" t="s">
        <v>1615</v>
      </c>
      <c r="G93" s="217" t="s">
        <v>215</v>
      </c>
      <c r="H93" s="218">
        <v>4.151</v>
      </c>
      <c r="I93" s="219"/>
      <c r="J93" s="220">
        <f>ROUND(I93*H93,2)</f>
        <v>0</v>
      </c>
      <c r="K93" s="221"/>
      <c r="L93" s="45"/>
      <c r="M93" s="222" t="s">
        <v>19</v>
      </c>
      <c r="N93" s="223" t="s">
        <v>44</v>
      </c>
      <c r="O93" s="85"/>
      <c r="P93" s="224">
        <f>O93*H93</f>
        <v>0</v>
      </c>
      <c r="Q93" s="224">
        <v>0</v>
      </c>
      <c r="R93" s="224">
        <f>Q93*H93</f>
        <v>0</v>
      </c>
      <c r="S93" s="224">
        <v>0</v>
      </c>
      <c r="T93" s="225">
        <f>S93*H93</f>
        <v>0</v>
      </c>
      <c r="U93" s="39"/>
      <c r="V93" s="39"/>
      <c r="W93" s="39"/>
      <c r="X93" s="39"/>
      <c r="Y93" s="39"/>
      <c r="Z93" s="39"/>
      <c r="AA93" s="39"/>
      <c r="AB93" s="39"/>
      <c r="AC93" s="39"/>
      <c r="AD93" s="39"/>
      <c r="AE93" s="39"/>
      <c r="AR93" s="226" t="s">
        <v>81</v>
      </c>
      <c r="AT93" s="226" t="s">
        <v>177</v>
      </c>
      <c r="AU93" s="226" t="s">
        <v>83</v>
      </c>
      <c r="AY93" s="18" t="s">
        <v>175</v>
      </c>
      <c r="BE93" s="227">
        <f>IF(N93="základní",J93,0)</f>
        <v>0</v>
      </c>
      <c r="BF93" s="227">
        <f>IF(N93="snížená",J93,0)</f>
        <v>0</v>
      </c>
      <c r="BG93" s="227">
        <f>IF(N93="zákl. přenesená",J93,0)</f>
        <v>0</v>
      </c>
      <c r="BH93" s="227">
        <f>IF(N93="sníž. přenesená",J93,0)</f>
        <v>0</v>
      </c>
      <c r="BI93" s="227">
        <f>IF(N93="nulová",J93,0)</f>
        <v>0</v>
      </c>
      <c r="BJ93" s="18" t="s">
        <v>81</v>
      </c>
      <c r="BK93" s="227">
        <f>ROUND(I93*H93,2)</f>
        <v>0</v>
      </c>
      <c r="BL93" s="18" t="s">
        <v>81</v>
      </c>
      <c r="BM93" s="226" t="s">
        <v>1616</v>
      </c>
    </row>
    <row r="94" spans="1:47" s="2" customFormat="1" ht="12">
      <c r="A94" s="39"/>
      <c r="B94" s="40"/>
      <c r="C94" s="41"/>
      <c r="D94" s="228" t="s">
        <v>183</v>
      </c>
      <c r="E94" s="41"/>
      <c r="F94" s="229" t="s">
        <v>352</v>
      </c>
      <c r="G94" s="41"/>
      <c r="H94" s="41"/>
      <c r="I94" s="230"/>
      <c r="J94" s="41"/>
      <c r="K94" s="41"/>
      <c r="L94" s="45"/>
      <c r="M94" s="231"/>
      <c r="N94" s="232"/>
      <c r="O94" s="85"/>
      <c r="P94" s="85"/>
      <c r="Q94" s="85"/>
      <c r="R94" s="85"/>
      <c r="S94" s="85"/>
      <c r="T94" s="86"/>
      <c r="U94" s="39"/>
      <c r="V94" s="39"/>
      <c r="W94" s="39"/>
      <c r="X94" s="39"/>
      <c r="Y94" s="39"/>
      <c r="Z94" s="39"/>
      <c r="AA94" s="39"/>
      <c r="AB94" s="39"/>
      <c r="AC94" s="39"/>
      <c r="AD94" s="39"/>
      <c r="AE94" s="39"/>
      <c r="AT94" s="18" t="s">
        <v>183</v>
      </c>
      <c r="AU94" s="18" t="s">
        <v>83</v>
      </c>
    </row>
    <row r="95" spans="1:47" s="2" customFormat="1" ht="12">
      <c r="A95" s="39"/>
      <c r="B95" s="40"/>
      <c r="C95" s="41"/>
      <c r="D95" s="235" t="s">
        <v>203</v>
      </c>
      <c r="E95" s="41"/>
      <c r="F95" s="256" t="s">
        <v>1617</v>
      </c>
      <c r="G95" s="41"/>
      <c r="H95" s="41"/>
      <c r="I95" s="230"/>
      <c r="J95" s="41"/>
      <c r="K95" s="41"/>
      <c r="L95" s="45"/>
      <c r="M95" s="231"/>
      <c r="N95" s="232"/>
      <c r="O95" s="85"/>
      <c r="P95" s="85"/>
      <c r="Q95" s="85"/>
      <c r="R95" s="85"/>
      <c r="S95" s="85"/>
      <c r="T95" s="86"/>
      <c r="U95" s="39"/>
      <c r="V95" s="39"/>
      <c r="W95" s="39"/>
      <c r="X95" s="39"/>
      <c r="Y95" s="39"/>
      <c r="Z95" s="39"/>
      <c r="AA95" s="39"/>
      <c r="AB95" s="39"/>
      <c r="AC95" s="39"/>
      <c r="AD95" s="39"/>
      <c r="AE95" s="39"/>
      <c r="AT95" s="18" t="s">
        <v>203</v>
      </c>
      <c r="AU95" s="18" t="s">
        <v>83</v>
      </c>
    </row>
    <row r="96" spans="1:51" s="13" customFormat="1" ht="12">
      <c r="A96" s="13"/>
      <c r="B96" s="233"/>
      <c r="C96" s="234"/>
      <c r="D96" s="235" t="s">
        <v>189</v>
      </c>
      <c r="E96" s="236" t="s">
        <v>19</v>
      </c>
      <c r="F96" s="237" t="s">
        <v>1618</v>
      </c>
      <c r="G96" s="234"/>
      <c r="H96" s="238">
        <v>4.151</v>
      </c>
      <c r="I96" s="239"/>
      <c r="J96" s="234"/>
      <c r="K96" s="234"/>
      <c r="L96" s="240"/>
      <c r="M96" s="241"/>
      <c r="N96" s="242"/>
      <c r="O96" s="242"/>
      <c r="P96" s="242"/>
      <c r="Q96" s="242"/>
      <c r="R96" s="242"/>
      <c r="S96" s="242"/>
      <c r="T96" s="243"/>
      <c r="U96" s="13"/>
      <c r="V96" s="13"/>
      <c r="W96" s="13"/>
      <c r="X96" s="13"/>
      <c r="Y96" s="13"/>
      <c r="Z96" s="13"/>
      <c r="AA96" s="13"/>
      <c r="AB96" s="13"/>
      <c r="AC96" s="13"/>
      <c r="AD96" s="13"/>
      <c r="AE96" s="13"/>
      <c r="AT96" s="244" t="s">
        <v>189</v>
      </c>
      <c r="AU96" s="244" t="s">
        <v>83</v>
      </c>
      <c r="AV96" s="13" t="s">
        <v>83</v>
      </c>
      <c r="AW96" s="13" t="s">
        <v>35</v>
      </c>
      <c r="AX96" s="13" t="s">
        <v>81</v>
      </c>
      <c r="AY96" s="244" t="s">
        <v>175</v>
      </c>
    </row>
    <row r="97" spans="1:65" s="2" customFormat="1" ht="16.5" customHeight="1">
      <c r="A97" s="39"/>
      <c r="B97" s="40"/>
      <c r="C97" s="214" t="s">
        <v>181</v>
      </c>
      <c r="D97" s="214" t="s">
        <v>177</v>
      </c>
      <c r="E97" s="215" t="s">
        <v>364</v>
      </c>
      <c r="F97" s="216" t="s">
        <v>1619</v>
      </c>
      <c r="G97" s="217" t="s">
        <v>358</v>
      </c>
      <c r="H97" s="218">
        <v>1</v>
      </c>
      <c r="I97" s="219"/>
      <c r="J97" s="220">
        <f>ROUND(I97*H97,2)</f>
        <v>0</v>
      </c>
      <c r="K97" s="221"/>
      <c r="L97" s="45"/>
      <c r="M97" s="222" t="s">
        <v>19</v>
      </c>
      <c r="N97" s="223" t="s">
        <v>44</v>
      </c>
      <c r="O97" s="85"/>
      <c r="P97" s="224">
        <f>O97*H97</f>
        <v>0</v>
      </c>
      <c r="Q97" s="224">
        <v>0</v>
      </c>
      <c r="R97" s="224">
        <f>Q97*H97</f>
        <v>0</v>
      </c>
      <c r="S97" s="224">
        <v>0</v>
      </c>
      <c r="T97" s="225">
        <f>S97*H97</f>
        <v>0</v>
      </c>
      <c r="U97" s="39"/>
      <c r="V97" s="39"/>
      <c r="W97" s="39"/>
      <c r="X97" s="39"/>
      <c r="Y97" s="39"/>
      <c r="Z97" s="39"/>
      <c r="AA97" s="39"/>
      <c r="AB97" s="39"/>
      <c r="AC97" s="39"/>
      <c r="AD97" s="39"/>
      <c r="AE97" s="39"/>
      <c r="AR97" s="226" t="s">
        <v>81</v>
      </c>
      <c r="AT97" s="226" t="s">
        <v>177</v>
      </c>
      <c r="AU97" s="226" t="s">
        <v>83</v>
      </c>
      <c r="AY97" s="18" t="s">
        <v>175</v>
      </c>
      <c r="BE97" s="227">
        <f>IF(N97="základní",J97,0)</f>
        <v>0</v>
      </c>
      <c r="BF97" s="227">
        <f>IF(N97="snížená",J97,0)</f>
        <v>0</v>
      </c>
      <c r="BG97" s="227">
        <f>IF(N97="zákl. přenesená",J97,0)</f>
        <v>0</v>
      </c>
      <c r="BH97" s="227">
        <f>IF(N97="sníž. přenesená",J97,0)</f>
        <v>0</v>
      </c>
      <c r="BI97" s="227">
        <f>IF(N97="nulová",J97,0)</f>
        <v>0</v>
      </c>
      <c r="BJ97" s="18" t="s">
        <v>81</v>
      </c>
      <c r="BK97" s="227">
        <f>ROUND(I97*H97,2)</f>
        <v>0</v>
      </c>
      <c r="BL97" s="18" t="s">
        <v>81</v>
      </c>
      <c r="BM97" s="226" t="s">
        <v>1620</v>
      </c>
    </row>
    <row r="98" spans="1:65" s="2" customFormat="1" ht="24.15" customHeight="1">
      <c r="A98" s="39"/>
      <c r="B98" s="40"/>
      <c r="C98" s="267" t="s">
        <v>212</v>
      </c>
      <c r="D98" s="267" t="s">
        <v>307</v>
      </c>
      <c r="E98" s="268" t="s">
        <v>1621</v>
      </c>
      <c r="F98" s="269" t="s">
        <v>1622</v>
      </c>
      <c r="G98" s="270" t="s">
        <v>358</v>
      </c>
      <c r="H98" s="271">
        <v>1</v>
      </c>
      <c r="I98" s="272"/>
      <c r="J98" s="273">
        <f>ROUND(I98*H98,2)</f>
        <v>0</v>
      </c>
      <c r="K98" s="274"/>
      <c r="L98" s="275"/>
      <c r="M98" s="276" t="s">
        <v>19</v>
      </c>
      <c r="N98" s="277" t="s">
        <v>44</v>
      </c>
      <c r="O98" s="85"/>
      <c r="P98" s="224">
        <f>O98*H98</f>
        <v>0</v>
      </c>
      <c r="Q98" s="224">
        <v>0</v>
      </c>
      <c r="R98" s="224">
        <f>Q98*H98</f>
        <v>0</v>
      </c>
      <c r="S98" s="224">
        <v>0</v>
      </c>
      <c r="T98" s="225">
        <f>S98*H98</f>
        <v>0</v>
      </c>
      <c r="U98" s="39"/>
      <c r="V98" s="39"/>
      <c r="W98" s="39"/>
      <c r="X98" s="39"/>
      <c r="Y98" s="39"/>
      <c r="Z98" s="39"/>
      <c r="AA98" s="39"/>
      <c r="AB98" s="39"/>
      <c r="AC98" s="39"/>
      <c r="AD98" s="39"/>
      <c r="AE98" s="39"/>
      <c r="AR98" s="226" t="s">
        <v>83</v>
      </c>
      <c r="AT98" s="226" t="s">
        <v>307</v>
      </c>
      <c r="AU98" s="226" t="s">
        <v>83</v>
      </c>
      <c r="AY98" s="18" t="s">
        <v>175</v>
      </c>
      <c r="BE98" s="227">
        <f>IF(N98="základní",J98,0)</f>
        <v>0</v>
      </c>
      <c r="BF98" s="227">
        <f>IF(N98="snížená",J98,0)</f>
        <v>0</v>
      </c>
      <c r="BG98" s="227">
        <f>IF(N98="zákl. přenesená",J98,0)</f>
        <v>0</v>
      </c>
      <c r="BH98" s="227">
        <f>IF(N98="sníž. přenesená",J98,0)</f>
        <v>0</v>
      </c>
      <c r="BI98" s="227">
        <f>IF(N98="nulová",J98,0)</f>
        <v>0</v>
      </c>
      <c r="BJ98" s="18" t="s">
        <v>81</v>
      </c>
      <c r="BK98" s="227">
        <f>ROUND(I98*H98,2)</f>
        <v>0</v>
      </c>
      <c r="BL98" s="18" t="s">
        <v>81</v>
      </c>
      <c r="BM98" s="226" t="s">
        <v>1623</v>
      </c>
    </row>
    <row r="99" spans="1:47" s="2" customFormat="1" ht="12">
      <c r="A99" s="39"/>
      <c r="B99" s="40"/>
      <c r="C99" s="41"/>
      <c r="D99" s="235" t="s">
        <v>203</v>
      </c>
      <c r="E99" s="41"/>
      <c r="F99" s="256" t="s">
        <v>1624</v>
      </c>
      <c r="G99" s="41"/>
      <c r="H99" s="41"/>
      <c r="I99" s="230"/>
      <c r="J99" s="41"/>
      <c r="K99" s="41"/>
      <c r="L99" s="45"/>
      <c r="M99" s="231"/>
      <c r="N99" s="232"/>
      <c r="O99" s="85"/>
      <c r="P99" s="85"/>
      <c r="Q99" s="85"/>
      <c r="R99" s="85"/>
      <c r="S99" s="85"/>
      <c r="T99" s="86"/>
      <c r="U99" s="39"/>
      <c r="V99" s="39"/>
      <c r="W99" s="39"/>
      <c r="X99" s="39"/>
      <c r="Y99" s="39"/>
      <c r="Z99" s="39"/>
      <c r="AA99" s="39"/>
      <c r="AB99" s="39"/>
      <c r="AC99" s="39"/>
      <c r="AD99" s="39"/>
      <c r="AE99" s="39"/>
      <c r="AT99" s="18" t="s">
        <v>203</v>
      </c>
      <c r="AU99" s="18" t="s">
        <v>83</v>
      </c>
    </row>
    <row r="100" spans="1:65" s="2" customFormat="1" ht="16.5" customHeight="1">
      <c r="A100" s="39"/>
      <c r="B100" s="40"/>
      <c r="C100" s="214" t="s">
        <v>223</v>
      </c>
      <c r="D100" s="214" t="s">
        <v>177</v>
      </c>
      <c r="E100" s="215" t="s">
        <v>1625</v>
      </c>
      <c r="F100" s="216" t="s">
        <v>1626</v>
      </c>
      <c r="G100" s="217" t="s">
        <v>358</v>
      </c>
      <c r="H100" s="218">
        <v>13</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81</v>
      </c>
      <c r="BM100" s="226" t="s">
        <v>1627</v>
      </c>
    </row>
    <row r="101" spans="1:65" s="2" customFormat="1" ht="21.75" customHeight="1">
      <c r="A101" s="39"/>
      <c r="B101" s="40"/>
      <c r="C101" s="267" t="s">
        <v>231</v>
      </c>
      <c r="D101" s="267" t="s">
        <v>307</v>
      </c>
      <c r="E101" s="268" t="s">
        <v>1628</v>
      </c>
      <c r="F101" s="269" t="s">
        <v>1629</v>
      </c>
      <c r="G101" s="270" t="s">
        <v>358</v>
      </c>
      <c r="H101" s="271">
        <v>13</v>
      </c>
      <c r="I101" s="272"/>
      <c r="J101" s="273">
        <f>ROUND(I101*H101,2)</f>
        <v>0</v>
      </c>
      <c r="K101" s="274"/>
      <c r="L101" s="275"/>
      <c r="M101" s="276" t="s">
        <v>19</v>
      </c>
      <c r="N101" s="277" t="s">
        <v>44</v>
      </c>
      <c r="O101" s="85"/>
      <c r="P101" s="224">
        <f>O101*H101</f>
        <v>0</v>
      </c>
      <c r="Q101" s="224">
        <v>0</v>
      </c>
      <c r="R101" s="224">
        <f>Q101*H101</f>
        <v>0</v>
      </c>
      <c r="S101" s="224">
        <v>0</v>
      </c>
      <c r="T101" s="225">
        <f>S101*H101</f>
        <v>0</v>
      </c>
      <c r="U101" s="39"/>
      <c r="V101" s="39"/>
      <c r="W101" s="39"/>
      <c r="X101" s="39"/>
      <c r="Y101" s="39"/>
      <c r="Z101" s="39"/>
      <c r="AA101" s="39"/>
      <c r="AB101" s="39"/>
      <c r="AC101" s="39"/>
      <c r="AD101" s="39"/>
      <c r="AE101" s="39"/>
      <c r="AR101" s="226" t="s">
        <v>83</v>
      </c>
      <c r="AT101" s="226" t="s">
        <v>307</v>
      </c>
      <c r="AU101" s="226" t="s">
        <v>83</v>
      </c>
      <c r="AY101" s="18" t="s">
        <v>175</v>
      </c>
      <c r="BE101" s="227">
        <f>IF(N101="základní",J101,0)</f>
        <v>0</v>
      </c>
      <c r="BF101" s="227">
        <f>IF(N101="snížená",J101,0)</f>
        <v>0</v>
      </c>
      <c r="BG101" s="227">
        <f>IF(N101="zákl. přenesená",J101,0)</f>
        <v>0</v>
      </c>
      <c r="BH101" s="227">
        <f>IF(N101="sníž. přenesená",J101,0)</f>
        <v>0</v>
      </c>
      <c r="BI101" s="227">
        <f>IF(N101="nulová",J101,0)</f>
        <v>0</v>
      </c>
      <c r="BJ101" s="18" t="s">
        <v>81</v>
      </c>
      <c r="BK101" s="227">
        <f>ROUND(I101*H101,2)</f>
        <v>0</v>
      </c>
      <c r="BL101" s="18" t="s">
        <v>81</v>
      </c>
      <c r="BM101" s="226" t="s">
        <v>1630</v>
      </c>
    </row>
    <row r="102" spans="1:47" s="2" customFormat="1" ht="12">
      <c r="A102" s="39"/>
      <c r="B102" s="40"/>
      <c r="C102" s="41"/>
      <c r="D102" s="235" t="s">
        <v>203</v>
      </c>
      <c r="E102" s="41"/>
      <c r="F102" s="256" t="s">
        <v>1631</v>
      </c>
      <c r="G102" s="41"/>
      <c r="H102" s="41"/>
      <c r="I102" s="230"/>
      <c r="J102" s="41"/>
      <c r="K102" s="41"/>
      <c r="L102" s="45"/>
      <c r="M102" s="281"/>
      <c r="N102" s="282"/>
      <c r="O102" s="283"/>
      <c r="P102" s="283"/>
      <c r="Q102" s="283"/>
      <c r="R102" s="283"/>
      <c r="S102" s="283"/>
      <c r="T102" s="284"/>
      <c r="U102" s="39"/>
      <c r="V102" s="39"/>
      <c r="W102" s="39"/>
      <c r="X102" s="39"/>
      <c r="Y102" s="39"/>
      <c r="Z102" s="39"/>
      <c r="AA102" s="39"/>
      <c r="AB102" s="39"/>
      <c r="AC102" s="39"/>
      <c r="AD102" s="39"/>
      <c r="AE102" s="39"/>
      <c r="AT102" s="18" t="s">
        <v>203</v>
      </c>
      <c r="AU102" s="18" t="s">
        <v>83</v>
      </c>
    </row>
    <row r="103" spans="1:31" s="2" customFormat="1" ht="6.95" customHeight="1">
      <c r="A103" s="39"/>
      <c r="B103" s="60"/>
      <c r="C103" s="61"/>
      <c r="D103" s="61"/>
      <c r="E103" s="61"/>
      <c r="F103" s="61"/>
      <c r="G103" s="61"/>
      <c r="H103" s="61"/>
      <c r="I103" s="61"/>
      <c r="J103" s="61"/>
      <c r="K103" s="61"/>
      <c r="L103" s="45"/>
      <c r="M103" s="39"/>
      <c r="O103" s="39"/>
      <c r="P103" s="39"/>
      <c r="Q103" s="39"/>
      <c r="R103" s="39"/>
      <c r="S103" s="39"/>
      <c r="T103" s="39"/>
      <c r="U103" s="39"/>
      <c r="V103" s="39"/>
      <c r="W103" s="39"/>
      <c r="X103" s="39"/>
      <c r="Y103" s="39"/>
      <c r="Z103" s="39"/>
      <c r="AA103" s="39"/>
      <c r="AB103" s="39"/>
      <c r="AC103" s="39"/>
      <c r="AD103" s="39"/>
      <c r="AE103" s="39"/>
    </row>
  </sheetData>
  <sheetProtection password="CC35" sheet="1" objects="1" scenarios="1" formatColumns="0" formatRows="0" autoFilter="0"/>
  <autoFilter ref="C81:K102"/>
  <mergeCells count="9">
    <mergeCell ref="E7:H7"/>
    <mergeCell ref="E9:H9"/>
    <mergeCell ref="E18:H18"/>
    <mergeCell ref="E27:H27"/>
    <mergeCell ref="E48:H48"/>
    <mergeCell ref="E50:H50"/>
    <mergeCell ref="E72:H72"/>
    <mergeCell ref="E74:H74"/>
    <mergeCell ref="L2:V2"/>
  </mergeCells>
  <hyperlinks>
    <hyperlink ref="F86" r:id="rId1" display="https://podminky.urs.cz/item/CS_URS_2023_01/131151100"/>
    <hyperlink ref="F90" r:id="rId2" display="https://podminky.urs.cz/item/CS_URS_2022_01/181951112"/>
    <hyperlink ref="F94" r:id="rId3" display="https://podminky.urs.cz/item/CS_URS_2022_01/451573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9.xml><?xml version="1.0" encoding="utf-8"?>
<worksheet xmlns="http://schemas.openxmlformats.org/spreadsheetml/2006/main" xmlns:r="http://schemas.openxmlformats.org/officeDocument/2006/relationships">
  <sheetPr>
    <pageSetUpPr fitToPage="1"/>
  </sheetPr>
  <dimension ref="A2:BM3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0" width="22.28125" style="1" customWidth="1"/>
    <col min="11" max="11" width="22.281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108</v>
      </c>
    </row>
    <row r="3" spans="2:46" s="1" customFormat="1" ht="6.95" customHeight="1">
      <c r="B3" s="139"/>
      <c r="C3" s="140"/>
      <c r="D3" s="140"/>
      <c r="E3" s="140"/>
      <c r="F3" s="140"/>
      <c r="G3" s="140"/>
      <c r="H3" s="140"/>
      <c r="I3" s="140"/>
      <c r="J3" s="140"/>
      <c r="K3" s="140"/>
      <c r="L3" s="21"/>
      <c r="AT3" s="18" t="s">
        <v>83</v>
      </c>
    </row>
    <row r="4" spans="2:46" s="1" customFormat="1" ht="24.95" customHeight="1">
      <c r="B4" s="21"/>
      <c r="D4" s="141" t="s">
        <v>140</v>
      </c>
      <c r="L4" s="21"/>
      <c r="M4" s="142" t="s">
        <v>10</v>
      </c>
      <c r="AT4" s="18" t="s">
        <v>4</v>
      </c>
    </row>
    <row r="5" spans="2:12" s="1" customFormat="1" ht="6.95" customHeight="1">
      <c r="B5" s="21"/>
      <c r="L5" s="21"/>
    </row>
    <row r="6" spans="2:12" s="1" customFormat="1" ht="12" customHeight="1">
      <c r="B6" s="21"/>
      <c r="D6" s="143" t="s">
        <v>16</v>
      </c>
      <c r="L6" s="21"/>
    </row>
    <row r="7" spans="2:12" s="1" customFormat="1" ht="16.5" customHeight="1">
      <c r="B7" s="21"/>
      <c r="E7" s="144" t="str">
        <f>'Rekapitulace stavby'!K6</f>
        <v>Kylešovice - sběrný dvůr</v>
      </c>
      <c r="F7" s="143"/>
      <c r="G7" s="143"/>
      <c r="H7" s="143"/>
      <c r="L7" s="21"/>
    </row>
    <row r="8" spans="1:31" s="2" customFormat="1" ht="12" customHeight="1">
      <c r="A8" s="39"/>
      <c r="B8" s="45"/>
      <c r="C8" s="39"/>
      <c r="D8" s="143" t="s">
        <v>141</v>
      </c>
      <c r="E8" s="39"/>
      <c r="F8" s="39"/>
      <c r="G8" s="39"/>
      <c r="H8" s="39"/>
      <c r="I8" s="39"/>
      <c r="J8" s="39"/>
      <c r="K8" s="39"/>
      <c r="L8" s="145"/>
      <c r="S8" s="39"/>
      <c r="T8" s="39"/>
      <c r="U8" s="39"/>
      <c r="V8" s="39"/>
      <c r="W8" s="39"/>
      <c r="X8" s="39"/>
      <c r="Y8" s="39"/>
      <c r="Z8" s="39"/>
      <c r="AA8" s="39"/>
      <c r="AB8" s="39"/>
      <c r="AC8" s="39"/>
      <c r="AD8" s="39"/>
      <c r="AE8" s="39"/>
    </row>
    <row r="9" spans="1:31" s="2" customFormat="1" ht="16.5" customHeight="1">
      <c r="A9" s="39"/>
      <c r="B9" s="45"/>
      <c r="C9" s="39"/>
      <c r="D9" s="39"/>
      <c r="E9" s="146" t="s">
        <v>1632</v>
      </c>
      <c r="F9" s="39"/>
      <c r="G9" s="39"/>
      <c r="H9" s="39"/>
      <c r="I9" s="39"/>
      <c r="J9" s="39"/>
      <c r="K9" s="39"/>
      <c r="L9" s="14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45"/>
      <c r="S10" s="39"/>
      <c r="T10" s="39"/>
      <c r="U10" s="39"/>
      <c r="V10" s="39"/>
      <c r="W10" s="39"/>
      <c r="X10" s="39"/>
      <c r="Y10" s="39"/>
      <c r="Z10" s="39"/>
      <c r="AA10" s="39"/>
      <c r="AB10" s="39"/>
      <c r="AC10" s="39"/>
      <c r="AD10" s="39"/>
      <c r="AE10" s="39"/>
    </row>
    <row r="11" spans="1:31" s="2" customFormat="1" ht="12" customHeight="1">
      <c r="A11" s="39"/>
      <c r="B11" s="45"/>
      <c r="C11" s="39"/>
      <c r="D11" s="143" t="s">
        <v>18</v>
      </c>
      <c r="E11" s="39"/>
      <c r="F11" s="134" t="s">
        <v>19</v>
      </c>
      <c r="G11" s="39"/>
      <c r="H11" s="39"/>
      <c r="I11" s="143" t="s">
        <v>20</v>
      </c>
      <c r="J11" s="134" t="s">
        <v>19</v>
      </c>
      <c r="K11" s="39"/>
      <c r="L11" s="145"/>
      <c r="S11" s="39"/>
      <c r="T11" s="39"/>
      <c r="U11" s="39"/>
      <c r="V11" s="39"/>
      <c r="W11" s="39"/>
      <c r="X11" s="39"/>
      <c r="Y11" s="39"/>
      <c r="Z11" s="39"/>
      <c r="AA11" s="39"/>
      <c r="AB11" s="39"/>
      <c r="AC11" s="39"/>
      <c r="AD11" s="39"/>
      <c r="AE11" s="39"/>
    </row>
    <row r="12" spans="1:31" s="2" customFormat="1" ht="12" customHeight="1">
      <c r="A12" s="39"/>
      <c r="B12" s="45"/>
      <c r="C12" s="39"/>
      <c r="D12" s="143" t="s">
        <v>21</v>
      </c>
      <c r="E12" s="39"/>
      <c r="F12" s="134" t="s">
        <v>22</v>
      </c>
      <c r="G12" s="39"/>
      <c r="H12" s="39"/>
      <c r="I12" s="143" t="s">
        <v>23</v>
      </c>
      <c r="J12" s="147" t="str">
        <f>'Rekapitulace stavby'!AN8</f>
        <v>1. 2. 2023</v>
      </c>
      <c r="K12" s="39"/>
      <c r="L12" s="14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45"/>
      <c r="S13" s="39"/>
      <c r="T13" s="39"/>
      <c r="U13" s="39"/>
      <c r="V13" s="39"/>
      <c r="W13" s="39"/>
      <c r="X13" s="39"/>
      <c r="Y13" s="39"/>
      <c r="Z13" s="39"/>
      <c r="AA13" s="39"/>
      <c r="AB13" s="39"/>
      <c r="AC13" s="39"/>
      <c r="AD13" s="39"/>
      <c r="AE13" s="39"/>
    </row>
    <row r="14" spans="1:31" s="2" customFormat="1" ht="12" customHeight="1">
      <c r="A14" s="39"/>
      <c r="B14" s="45"/>
      <c r="C14" s="39"/>
      <c r="D14" s="143" t="s">
        <v>25</v>
      </c>
      <c r="E14" s="39"/>
      <c r="F14" s="39"/>
      <c r="G14" s="39"/>
      <c r="H14" s="39"/>
      <c r="I14" s="143" t="s">
        <v>26</v>
      </c>
      <c r="J14" s="134" t="s">
        <v>27</v>
      </c>
      <c r="K14" s="39"/>
      <c r="L14" s="145"/>
      <c r="S14" s="39"/>
      <c r="T14" s="39"/>
      <c r="U14" s="39"/>
      <c r="V14" s="39"/>
      <c r="W14" s="39"/>
      <c r="X14" s="39"/>
      <c r="Y14" s="39"/>
      <c r="Z14" s="39"/>
      <c r="AA14" s="39"/>
      <c r="AB14" s="39"/>
      <c r="AC14" s="39"/>
      <c r="AD14" s="39"/>
      <c r="AE14" s="39"/>
    </row>
    <row r="15" spans="1:31" s="2" customFormat="1" ht="18" customHeight="1">
      <c r="A15" s="39"/>
      <c r="B15" s="45"/>
      <c r="C15" s="39"/>
      <c r="D15" s="39"/>
      <c r="E15" s="134" t="s">
        <v>28</v>
      </c>
      <c r="F15" s="39"/>
      <c r="G15" s="39"/>
      <c r="H15" s="39"/>
      <c r="I15" s="143" t="s">
        <v>29</v>
      </c>
      <c r="J15" s="134" t="s">
        <v>19</v>
      </c>
      <c r="K15" s="39"/>
      <c r="L15" s="14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45"/>
      <c r="S16" s="39"/>
      <c r="T16" s="39"/>
      <c r="U16" s="39"/>
      <c r="V16" s="39"/>
      <c r="W16" s="39"/>
      <c r="X16" s="39"/>
      <c r="Y16" s="39"/>
      <c r="Z16" s="39"/>
      <c r="AA16" s="39"/>
      <c r="AB16" s="39"/>
      <c r="AC16" s="39"/>
      <c r="AD16" s="39"/>
      <c r="AE16" s="39"/>
    </row>
    <row r="17" spans="1:31" s="2" customFormat="1" ht="12" customHeight="1">
      <c r="A17" s="39"/>
      <c r="B17" s="45"/>
      <c r="C17" s="39"/>
      <c r="D17" s="143" t="s">
        <v>30</v>
      </c>
      <c r="E17" s="39"/>
      <c r="F17" s="39"/>
      <c r="G17" s="39"/>
      <c r="H17" s="39"/>
      <c r="I17" s="143" t="s">
        <v>26</v>
      </c>
      <c r="J17" s="34" t="str">
        <f>'Rekapitulace stavby'!AN13</f>
        <v>Vyplň údaj</v>
      </c>
      <c r="K17" s="39"/>
      <c r="L17" s="14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4"/>
      <c r="G18" s="134"/>
      <c r="H18" s="134"/>
      <c r="I18" s="143" t="s">
        <v>29</v>
      </c>
      <c r="J18" s="34" t="str">
        <f>'Rekapitulace stavby'!AN14</f>
        <v>Vyplň údaj</v>
      </c>
      <c r="K18" s="39"/>
      <c r="L18" s="14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45"/>
      <c r="S19" s="39"/>
      <c r="T19" s="39"/>
      <c r="U19" s="39"/>
      <c r="V19" s="39"/>
      <c r="W19" s="39"/>
      <c r="X19" s="39"/>
      <c r="Y19" s="39"/>
      <c r="Z19" s="39"/>
      <c r="AA19" s="39"/>
      <c r="AB19" s="39"/>
      <c r="AC19" s="39"/>
      <c r="AD19" s="39"/>
      <c r="AE19" s="39"/>
    </row>
    <row r="20" spans="1:31" s="2" customFormat="1" ht="12" customHeight="1">
      <c r="A20" s="39"/>
      <c r="B20" s="45"/>
      <c r="C20" s="39"/>
      <c r="D20" s="143" t="s">
        <v>32</v>
      </c>
      <c r="E20" s="39"/>
      <c r="F20" s="39"/>
      <c r="G20" s="39"/>
      <c r="H20" s="39"/>
      <c r="I20" s="143" t="s">
        <v>26</v>
      </c>
      <c r="J20" s="134" t="s">
        <v>33</v>
      </c>
      <c r="K20" s="39"/>
      <c r="L20" s="145"/>
      <c r="S20" s="39"/>
      <c r="T20" s="39"/>
      <c r="U20" s="39"/>
      <c r="V20" s="39"/>
      <c r="W20" s="39"/>
      <c r="X20" s="39"/>
      <c r="Y20" s="39"/>
      <c r="Z20" s="39"/>
      <c r="AA20" s="39"/>
      <c r="AB20" s="39"/>
      <c r="AC20" s="39"/>
      <c r="AD20" s="39"/>
      <c r="AE20" s="39"/>
    </row>
    <row r="21" spans="1:31" s="2" customFormat="1" ht="18" customHeight="1">
      <c r="A21" s="39"/>
      <c r="B21" s="45"/>
      <c r="C21" s="39"/>
      <c r="D21" s="39"/>
      <c r="E21" s="134" t="s">
        <v>34</v>
      </c>
      <c r="F21" s="39"/>
      <c r="G21" s="39"/>
      <c r="H21" s="39"/>
      <c r="I21" s="143" t="s">
        <v>29</v>
      </c>
      <c r="J21" s="134" t="s">
        <v>19</v>
      </c>
      <c r="K21" s="39"/>
      <c r="L21" s="14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45"/>
      <c r="S22" s="39"/>
      <c r="T22" s="39"/>
      <c r="U22" s="39"/>
      <c r="V22" s="39"/>
      <c r="W22" s="39"/>
      <c r="X22" s="39"/>
      <c r="Y22" s="39"/>
      <c r="Z22" s="39"/>
      <c r="AA22" s="39"/>
      <c r="AB22" s="39"/>
      <c r="AC22" s="39"/>
      <c r="AD22" s="39"/>
      <c r="AE22" s="39"/>
    </row>
    <row r="23" spans="1:31" s="2" customFormat="1" ht="12" customHeight="1">
      <c r="A23" s="39"/>
      <c r="B23" s="45"/>
      <c r="C23" s="39"/>
      <c r="D23" s="143" t="s">
        <v>36</v>
      </c>
      <c r="E23" s="39"/>
      <c r="F23" s="39"/>
      <c r="G23" s="39"/>
      <c r="H23" s="39"/>
      <c r="I23" s="143" t="s">
        <v>26</v>
      </c>
      <c r="J23" s="134" t="s">
        <v>33</v>
      </c>
      <c r="K23" s="39"/>
      <c r="L23" s="145"/>
      <c r="S23" s="39"/>
      <c r="T23" s="39"/>
      <c r="U23" s="39"/>
      <c r="V23" s="39"/>
      <c r="W23" s="39"/>
      <c r="X23" s="39"/>
      <c r="Y23" s="39"/>
      <c r="Z23" s="39"/>
      <c r="AA23" s="39"/>
      <c r="AB23" s="39"/>
      <c r="AC23" s="39"/>
      <c r="AD23" s="39"/>
      <c r="AE23" s="39"/>
    </row>
    <row r="24" spans="1:31" s="2" customFormat="1" ht="18" customHeight="1">
      <c r="A24" s="39"/>
      <c r="B24" s="45"/>
      <c r="C24" s="39"/>
      <c r="D24" s="39"/>
      <c r="E24" s="134" t="s">
        <v>34</v>
      </c>
      <c r="F24" s="39"/>
      <c r="G24" s="39"/>
      <c r="H24" s="39"/>
      <c r="I24" s="143" t="s">
        <v>29</v>
      </c>
      <c r="J24" s="134" t="s">
        <v>19</v>
      </c>
      <c r="K24" s="39"/>
      <c r="L24" s="14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45"/>
      <c r="S25" s="39"/>
      <c r="T25" s="39"/>
      <c r="U25" s="39"/>
      <c r="V25" s="39"/>
      <c r="W25" s="39"/>
      <c r="X25" s="39"/>
      <c r="Y25" s="39"/>
      <c r="Z25" s="39"/>
      <c r="AA25" s="39"/>
      <c r="AB25" s="39"/>
      <c r="AC25" s="39"/>
      <c r="AD25" s="39"/>
      <c r="AE25" s="39"/>
    </row>
    <row r="26" spans="1:31" s="2" customFormat="1" ht="12" customHeight="1">
      <c r="A26" s="39"/>
      <c r="B26" s="45"/>
      <c r="C26" s="39"/>
      <c r="D26" s="143" t="s">
        <v>37</v>
      </c>
      <c r="E26" s="39"/>
      <c r="F26" s="39"/>
      <c r="G26" s="39"/>
      <c r="H26" s="39"/>
      <c r="I26" s="39"/>
      <c r="J26" s="39"/>
      <c r="K26" s="39"/>
      <c r="L26" s="145"/>
      <c r="S26" s="39"/>
      <c r="T26" s="39"/>
      <c r="U26" s="39"/>
      <c r="V26" s="39"/>
      <c r="W26" s="39"/>
      <c r="X26" s="39"/>
      <c r="Y26" s="39"/>
      <c r="Z26" s="39"/>
      <c r="AA26" s="39"/>
      <c r="AB26" s="39"/>
      <c r="AC26" s="39"/>
      <c r="AD26" s="39"/>
      <c r="AE26" s="39"/>
    </row>
    <row r="27" spans="1:31" s="8" customFormat="1" ht="16.5" customHeight="1">
      <c r="A27" s="148"/>
      <c r="B27" s="149"/>
      <c r="C27" s="148"/>
      <c r="D27" s="148"/>
      <c r="E27" s="150" t="s">
        <v>19</v>
      </c>
      <c r="F27" s="150"/>
      <c r="G27" s="150"/>
      <c r="H27" s="150"/>
      <c r="I27" s="148"/>
      <c r="J27" s="148"/>
      <c r="K27" s="148"/>
      <c r="L27" s="151"/>
      <c r="S27" s="148"/>
      <c r="T27" s="148"/>
      <c r="U27" s="148"/>
      <c r="V27" s="148"/>
      <c r="W27" s="148"/>
      <c r="X27" s="148"/>
      <c r="Y27" s="148"/>
      <c r="Z27" s="148"/>
      <c r="AA27" s="148"/>
      <c r="AB27" s="148"/>
      <c r="AC27" s="148"/>
      <c r="AD27" s="148"/>
      <c r="AE27" s="148"/>
    </row>
    <row r="28" spans="1:31" s="2" customFormat="1" ht="6.95" customHeight="1">
      <c r="A28" s="39"/>
      <c r="B28" s="45"/>
      <c r="C28" s="39"/>
      <c r="D28" s="39"/>
      <c r="E28" s="39"/>
      <c r="F28" s="39"/>
      <c r="G28" s="39"/>
      <c r="H28" s="39"/>
      <c r="I28" s="39"/>
      <c r="J28" s="39"/>
      <c r="K28" s="39"/>
      <c r="L28" s="145"/>
      <c r="S28" s="39"/>
      <c r="T28" s="39"/>
      <c r="U28" s="39"/>
      <c r="V28" s="39"/>
      <c r="W28" s="39"/>
      <c r="X28" s="39"/>
      <c r="Y28" s="39"/>
      <c r="Z28" s="39"/>
      <c r="AA28" s="39"/>
      <c r="AB28" s="39"/>
      <c r="AC28" s="39"/>
      <c r="AD28" s="39"/>
      <c r="AE28" s="39"/>
    </row>
    <row r="29" spans="1:31" s="2" customFormat="1" ht="6.95" customHeight="1">
      <c r="A29" s="39"/>
      <c r="B29" s="45"/>
      <c r="C29" s="39"/>
      <c r="D29" s="152"/>
      <c r="E29" s="152"/>
      <c r="F29" s="152"/>
      <c r="G29" s="152"/>
      <c r="H29" s="152"/>
      <c r="I29" s="152"/>
      <c r="J29" s="152"/>
      <c r="K29" s="152"/>
      <c r="L29" s="145"/>
      <c r="S29" s="39"/>
      <c r="T29" s="39"/>
      <c r="U29" s="39"/>
      <c r="V29" s="39"/>
      <c r="W29" s="39"/>
      <c r="X29" s="39"/>
      <c r="Y29" s="39"/>
      <c r="Z29" s="39"/>
      <c r="AA29" s="39"/>
      <c r="AB29" s="39"/>
      <c r="AC29" s="39"/>
      <c r="AD29" s="39"/>
      <c r="AE29" s="39"/>
    </row>
    <row r="30" spans="1:31" s="2" customFormat="1" ht="25.4" customHeight="1">
      <c r="A30" s="39"/>
      <c r="B30" s="45"/>
      <c r="C30" s="39"/>
      <c r="D30" s="153" t="s">
        <v>39</v>
      </c>
      <c r="E30" s="39"/>
      <c r="F30" s="39"/>
      <c r="G30" s="39"/>
      <c r="H30" s="39"/>
      <c r="I30" s="39"/>
      <c r="J30" s="154">
        <f>ROUND(J93,2)</f>
        <v>0</v>
      </c>
      <c r="K30" s="39"/>
      <c r="L30" s="145"/>
      <c r="S30" s="39"/>
      <c r="T30" s="39"/>
      <c r="U30" s="39"/>
      <c r="V30" s="39"/>
      <c r="W30" s="39"/>
      <c r="X30" s="39"/>
      <c r="Y30" s="39"/>
      <c r="Z30" s="39"/>
      <c r="AA30" s="39"/>
      <c r="AB30" s="39"/>
      <c r="AC30" s="39"/>
      <c r="AD30" s="39"/>
      <c r="AE30" s="39"/>
    </row>
    <row r="31" spans="1:31" s="2" customFormat="1" ht="6.95" customHeight="1">
      <c r="A31" s="39"/>
      <c r="B31" s="45"/>
      <c r="C31" s="39"/>
      <c r="D31" s="152"/>
      <c r="E31" s="152"/>
      <c r="F31" s="152"/>
      <c r="G31" s="152"/>
      <c r="H31" s="152"/>
      <c r="I31" s="152"/>
      <c r="J31" s="152"/>
      <c r="K31" s="152"/>
      <c r="L31" s="145"/>
      <c r="S31" s="39"/>
      <c r="T31" s="39"/>
      <c r="U31" s="39"/>
      <c r="V31" s="39"/>
      <c r="W31" s="39"/>
      <c r="X31" s="39"/>
      <c r="Y31" s="39"/>
      <c r="Z31" s="39"/>
      <c r="AA31" s="39"/>
      <c r="AB31" s="39"/>
      <c r="AC31" s="39"/>
      <c r="AD31" s="39"/>
      <c r="AE31" s="39"/>
    </row>
    <row r="32" spans="1:31" s="2" customFormat="1" ht="14.4" customHeight="1">
      <c r="A32" s="39"/>
      <c r="B32" s="45"/>
      <c r="C32" s="39"/>
      <c r="D32" s="39"/>
      <c r="E32" s="39"/>
      <c r="F32" s="155" t="s">
        <v>41</v>
      </c>
      <c r="G32" s="39"/>
      <c r="H32" s="39"/>
      <c r="I32" s="155" t="s">
        <v>40</v>
      </c>
      <c r="J32" s="155" t="s">
        <v>42</v>
      </c>
      <c r="K32" s="39"/>
      <c r="L32" s="145"/>
      <c r="S32" s="39"/>
      <c r="T32" s="39"/>
      <c r="U32" s="39"/>
      <c r="V32" s="39"/>
      <c r="W32" s="39"/>
      <c r="X32" s="39"/>
      <c r="Y32" s="39"/>
      <c r="Z32" s="39"/>
      <c r="AA32" s="39"/>
      <c r="AB32" s="39"/>
      <c r="AC32" s="39"/>
      <c r="AD32" s="39"/>
      <c r="AE32" s="39"/>
    </row>
    <row r="33" spans="1:31" s="2" customFormat="1" ht="14.4" customHeight="1">
      <c r="A33" s="39"/>
      <c r="B33" s="45"/>
      <c r="C33" s="39"/>
      <c r="D33" s="156" t="s">
        <v>43</v>
      </c>
      <c r="E33" s="143" t="s">
        <v>44</v>
      </c>
      <c r="F33" s="157">
        <f>ROUND((SUM(BE93:BE374)),2)</f>
        <v>0</v>
      </c>
      <c r="G33" s="39"/>
      <c r="H33" s="39"/>
      <c r="I33" s="158">
        <v>0.21</v>
      </c>
      <c r="J33" s="157">
        <f>ROUND(((SUM(BE93:BE374))*I33),2)</f>
        <v>0</v>
      </c>
      <c r="K33" s="39"/>
      <c r="L33" s="145"/>
      <c r="S33" s="39"/>
      <c r="T33" s="39"/>
      <c r="U33" s="39"/>
      <c r="V33" s="39"/>
      <c r="W33" s="39"/>
      <c r="X33" s="39"/>
      <c r="Y33" s="39"/>
      <c r="Z33" s="39"/>
      <c r="AA33" s="39"/>
      <c r="AB33" s="39"/>
      <c r="AC33" s="39"/>
      <c r="AD33" s="39"/>
      <c r="AE33" s="39"/>
    </row>
    <row r="34" spans="1:31" s="2" customFormat="1" ht="14.4" customHeight="1">
      <c r="A34" s="39"/>
      <c r="B34" s="45"/>
      <c r="C34" s="39"/>
      <c r="D34" s="39"/>
      <c r="E34" s="143" t="s">
        <v>45</v>
      </c>
      <c r="F34" s="157">
        <f>ROUND((SUM(BF93:BF374)),2)</f>
        <v>0</v>
      </c>
      <c r="G34" s="39"/>
      <c r="H34" s="39"/>
      <c r="I34" s="158">
        <v>0.15</v>
      </c>
      <c r="J34" s="157">
        <f>ROUND(((SUM(BF93:BF374))*I34),2)</f>
        <v>0</v>
      </c>
      <c r="K34" s="39"/>
      <c r="L34" s="145"/>
      <c r="S34" s="39"/>
      <c r="T34" s="39"/>
      <c r="U34" s="39"/>
      <c r="V34" s="39"/>
      <c r="W34" s="39"/>
      <c r="X34" s="39"/>
      <c r="Y34" s="39"/>
      <c r="Z34" s="39"/>
      <c r="AA34" s="39"/>
      <c r="AB34" s="39"/>
      <c r="AC34" s="39"/>
      <c r="AD34" s="39"/>
      <c r="AE34" s="39"/>
    </row>
    <row r="35" spans="1:31" s="2" customFormat="1" ht="14.4" customHeight="1" hidden="1">
      <c r="A35" s="39"/>
      <c r="B35" s="45"/>
      <c r="C35" s="39"/>
      <c r="D35" s="39"/>
      <c r="E35" s="143" t="s">
        <v>46</v>
      </c>
      <c r="F35" s="157">
        <f>ROUND((SUM(BG93:BG374)),2)</f>
        <v>0</v>
      </c>
      <c r="G35" s="39"/>
      <c r="H35" s="39"/>
      <c r="I35" s="158">
        <v>0.21</v>
      </c>
      <c r="J35" s="157">
        <f>0</f>
        <v>0</v>
      </c>
      <c r="K35" s="39"/>
      <c r="L35" s="145"/>
      <c r="S35" s="39"/>
      <c r="T35" s="39"/>
      <c r="U35" s="39"/>
      <c r="V35" s="39"/>
      <c r="W35" s="39"/>
      <c r="X35" s="39"/>
      <c r="Y35" s="39"/>
      <c r="Z35" s="39"/>
      <c r="AA35" s="39"/>
      <c r="AB35" s="39"/>
      <c r="AC35" s="39"/>
      <c r="AD35" s="39"/>
      <c r="AE35" s="39"/>
    </row>
    <row r="36" spans="1:31" s="2" customFormat="1" ht="14.4" customHeight="1" hidden="1">
      <c r="A36" s="39"/>
      <c r="B36" s="45"/>
      <c r="C36" s="39"/>
      <c r="D36" s="39"/>
      <c r="E36" s="143" t="s">
        <v>47</v>
      </c>
      <c r="F36" s="157">
        <f>ROUND((SUM(BH93:BH374)),2)</f>
        <v>0</v>
      </c>
      <c r="G36" s="39"/>
      <c r="H36" s="39"/>
      <c r="I36" s="158">
        <v>0.15</v>
      </c>
      <c r="J36" s="157">
        <f>0</f>
        <v>0</v>
      </c>
      <c r="K36" s="39"/>
      <c r="L36" s="145"/>
      <c r="S36" s="39"/>
      <c r="T36" s="39"/>
      <c r="U36" s="39"/>
      <c r="V36" s="39"/>
      <c r="W36" s="39"/>
      <c r="X36" s="39"/>
      <c r="Y36" s="39"/>
      <c r="Z36" s="39"/>
      <c r="AA36" s="39"/>
      <c r="AB36" s="39"/>
      <c r="AC36" s="39"/>
      <c r="AD36" s="39"/>
      <c r="AE36" s="39"/>
    </row>
    <row r="37" spans="1:31" s="2" customFormat="1" ht="14.4" customHeight="1" hidden="1">
      <c r="A37" s="39"/>
      <c r="B37" s="45"/>
      <c r="C37" s="39"/>
      <c r="D37" s="39"/>
      <c r="E37" s="143" t="s">
        <v>48</v>
      </c>
      <c r="F37" s="157">
        <f>ROUND((SUM(BI93:BI374)),2)</f>
        <v>0</v>
      </c>
      <c r="G37" s="39"/>
      <c r="H37" s="39"/>
      <c r="I37" s="158">
        <v>0</v>
      </c>
      <c r="J37" s="157">
        <f>0</f>
        <v>0</v>
      </c>
      <c r="K37" s="39"/>
      <c r="L37" s="14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45"/>
      <c r="S38" s="39"/>
      <c r="T38" s="39"/>
      <c r="U38" s="39"/>
      <c r="V38" s="39"/>
      <c r="W38" s="39"/>
      <c r="X38" s="39"/>
      <c r="Y38" s="39"/>
      <c r="Z38" s="39"/>
      <c r="AA38" s="39"/>
      <c r="AB38" s="39"/>
      <c r="AC38" s="39"/>
      <c r="AD38" s="39"/>
      <c r="AE38" s="39"/>
    </row>
    <row r="39" spans="1:31" s="2" customFormat="1" ht="25.4" customHeight="1">
      <c r="A39" s="39"/>
      <c r="B39" s="45"/>
      <c r="C39" s="159"/>
      <c r="D39" s="160" t="s">
        <v>49</v>
      </c>
      <c r="E39" s="161"/>
      <c r="F39" s="161"/>
      <c r="G39" s="162" t="s">
        <v>50</v>
      </c>
      <c r="H39" s="163" t="s">
        <v>51</v>
      </c>
      <c r="I39" s="161"/>
      <c r="J39" s="164">
        <f>SUM(J30:J37)</f>
        <v>0</v>
      </c>
      <c r="K39" s="165"/>
      <c r="L39" s="145"/>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7"/>
      <c r="J40" s="167"/>
      <c r="K40" s="167"/>
      <c r="L40" s="145"/>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69"/>
      <c r="J44" s="169"/>
      <c r="K44" s="169"/>
      <c r="L44" s="145"/>
      <c r="S44" s="39"/>
      <c r="T44" s="39"/>
      <c r="U44" s="39"/>
      <c r="V44" s="39"/>
      <c r="W44" s="39"/>
      <c r="X44" s="39"/>
      <c r="Y44" s="39"/>
      <c r="Z44" s="39"/>
      <c r="AA44" s="39"/>
      <c r="AB44" s="39"/>
      <c r="AC44" s="39"/>
      <c r="AD44" s="39"/>
      <c r="AE44" s="39"/>
    </row>
    <row r="45" spans="1:31" s="2" customFormat="1" ht="24.95" customHeight="1">
      <c r="A45" s="39"/>
      <c r="B45" s="40"/>
      <c r="C45" s="24" t="s">
        <v>143</v>
      </c>
      <c r="D45" s="41"/>
      <c r="E45" s="41"/>
      <c r="F45" s="41"/>
      <c r="G45" s="41"/>
      <c r="H45" s="41"/>
      <c r="I45" s="41"/>
      <c r="J45" s="41"/>
      <c r="K45" s="41"/>
      <c r="L45" s="14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4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45"/>
      <c r="S47" s="39"/>
      <c r="T47" s="39"/>
      <c r="U47" s="39"/>
      <c r="V47" s="39"/>
      <c r="W47" s="39"/>
      <c r="X47" s="39"/>
      <c r="Y47" s="39"/>
      <c r="Z47" s="39"/>
      <c r="AA47" s="39"/>
      <c r="AB47" s="39"/>
      <c r="AC47" s="39"/>
      <c r="AD47" s="39"/>
      <c r="AE47" s="39"/>
    </row>
    <row r="48" spans="1:31" s="2" customFormat="1" ht="16.5" customHeight="1">
      <c r="A48" s="39"/>
      <c r="B48" s="40"/>
      <c r="C48" s="41"/>
      <c r="D48" s="41"/>
      <c r="E48" s="170" t="str">
        <f>E7</f>
        <v>Kylešovice - sběrný dvůr</v>
      </c>
      <c r="F48" s="33"/>
      <c r="G48" s="33"/>
      <c r="H48" s="33"/>
      <c r="I48" s="41"/>
      <c r="J48" s="41"/>
      <c r="K48" s="41"/>
      <c r="L48" s="145"/>
      <c r="S48" s="39"/>
      <c r="T48" s="39"/>
      <c r="U48" s="39"/>
      <c r="V48" s="39"/>
      <c r="W48" s="39"/>
      <c r="X48" s="39"/>
      <c r="Y48" s="39"/>
      <c r="Z48" s="39"/>
      <c r="AA48" s="39"/>
      <c r="AB48" s="39"/>
      <c r="AC48" s="39"/>
      <c r="AD48" s="39"/>
      <c r="AE48" s="39"/>
    </row>
    <row r="49" spans="1:31" s="2" customFormat="1" ht="12" customHeight="1">
      <c r="A49" s="39"/>
      <c r="B49" s="40"/>
      <c r="C49" s="33" t="s">
        <v>141</v>
      </c>
      <c r="D49" s="41"/>
      <c r="E49" s="41"/>
      <c r="F49" s="41"/>
      <c r="G49" s="41"/>
      <c r="H49" s="41"/>
      <c r="I49" s="41"/>
      <c r="J49" s="41"/>
      <c r="K49" s="41"/>
      <c r="L49" s="145"/>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Skladovací hala</v>
      </c>
      <c r="F50" s="41"/>
      <c r="G50" s="41"/>
      <c r="H50" s="41"/>
      <c r="I50" s="41"/>
      <c r="J50" s="41"/>
      <c r="K50" s="41"/>
      <c r="L50" s="14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4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Kylešovice</v>
      </c>
      <c r="G52" s="41"/>
      <c r="H52" s="41"/>
      <c r="I52" s="33" t="s">
        <v>23</v>
      </c>
      <c r="J52" s="73" t="str">
        <f>IF(J12="","",J12)</f>
        <v>1. 2. 2023</v>
      </c>
      <c r="K52" s="41"/>
      <c r="L52" s="14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45"/>
      <c r="S53" s="39"/>
      <c r="T53" s="39"/>
      <c r="U53" s="39"/>
      <c r="V53" s="39"/>
      <c r="W53" s="39"/>
      <c r="X53" s="39"/>
      <c r="Y53" s="39"/>
      <c r="Z53" s="39"/>
      <c r="AA53" s="39"/>
      <c r="AB53" s="39"/>
      <c r="AC53" s="39"/>
      <c r="AD53" s="39"/>
      <c r="AE53" s="39"/>
    </row>
    <row r="54" spans="1:31" s="2" customFormat="1" ht="25.65" customHeight="1">
      <c r="A54" s="39"/>
      <c r="B54" s="40"/>
      <c r="C54" s="33" t="s">
        <v>25</v>
      </c>
      <c r="D54" s="41"/>
      <c r="E54" s="41"/>
      <c r="F54" s="28" t="str">
        <f>E15</f>
        <v>statutární město Opava, Horní náměstí 69, Opava</v>
      </c>
      <c r="G54" s="41"/>
      <c r="H54" s="41"/>
      <c r="I54" s="33" t="s">
        <v>32</v>
      </c>
      <c r="J54" s="37" t="str">
        <f>E21</f>
        <v>Agroprojekt Jihlava, spol. s.r.o.</v>
      </c>
      <c r="K54" s="41"/>
      <c r="L54" s="145"/>
      <c r="S54" s="39"/>
      <c r="T54" s="39"/>
      <c r="U54" s="39"/>
      <c r="V54" s="39"/>
      <c r="W54" s="39"/>
      <c r="X54" s="39"/>
      <c r="Y54" s="39"/>
      <c r="Z54" s="39"/>
      <c r="AA54" s="39"/>
      <c r="AB54" s="39"/>
      <c r="AC54" s="39"/>
      <c r="AD54" s="39"/>
      <c r="AE54" s="39"/>
    </row>
    <row r="55" spans="1:31" s="2" customFormat="1" ht="25.65" customHeight="1">
      <c r="A55" s="39"/>
      <c r="B55" s="40"/>
      <c r="C55" s="33" t="s">
        <v>30</v>
      </c>
      <c r="D55" s="41"/>
      <c r="E55" s="41"/>
      <c r="F55" s="28" t="str">
        <f>IF(E18="","",E18)</f>
        <v>Vyplň údaj</v>
      </c>
      <c r="G55" s="41"/>
      <c r="H55" s="41"/>
      <c r="I55" s="33" t="s">
        <v>36</v>
      </c>
      <c r="J55" s="37" t="str">
        <f>E24</f>
        <v>Agroprojekt Jihlava, spol. s.r.o.</v>
      </c>
      <c r="K55" s="41"/>
      <c r="L55" s="14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45"/>
      <c r="S56" s="39"/>
      <c r="T56" s="39"/>
      <c r="U56" s="39"/>
      <c r="V56" s="39"/>
      <c r="W56" s="39"/>
      <c r="X56" s="39"/>
      <c r="Y56" s="39"/>
      <c r="Z56" s="39"/>
      <c r="AA56" s="39"/>
      <c r="AB56" s="39"/>
      <c r="AC56" s="39"/>
      <c r="AD56" s="39"/>
      <c r="AE56" s="39"/>
    </row>
    <row r="57" spans="1:31" s="2" customFormat="1" ht="29.25" customHeight="1">
      <c r="A57" s="39"/>
      <c r="B57" s="40"/>
      <c r="C57" s="171" t="s">
        <v>144</v>
      </c>
      <c r="D57" s="172"/>
      <c r="E57" s="172"/>
      <c r="F57" s="172"/>
      <c r="G57" s="172"/>
      <c r="H57" s="172"/>
      <c r="I57" s="172"/>
      <c r="J57" s="173" t="s">
        <v>145</v>
      </c>
      <c r="K57" s="172"/>
      <c r="L57" s="14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45"/>
      <c r="S58" s="39"/>
      <c r="T58" s="39"/>
      <c r="U58" s="39"/>
      <c r="V58" s="39"/>
      <c r="W58" s="39"/>
      <c r="X58" s="39"/>
      <c r="Y58" s="39"/>
      <c r="Z58" s="39"/>
      <c r="AA58" s="39"/>
      <c r="AB58" s="39"/>
      <c r="AC58" s="39"/>
      <c r="AD58" s="39"/>
      <c r="AE58" s="39"/>
    </row>
    <row r="59" spans="1:47" s="2" customFormat="1" ht="22.8" customHeight="1">
      <c r="A59" s="39"/>
      <c r="B59" s="40"/>
      <c r="C59" s="174" t="s">
        <v>71</v>
      </c>
      <c r="D59" s="41"/>
      <c r="E59" s="41"/>
      <c r="F59" s="41"/>
      <c r="G59" s="41"/>
      <c r="H59" s="41"/>
      <c r="I59" s="41"/>
      <c r="J59" s="103">
        <f>J93</f>
        <v>0</v>
      </c>
      <c r="K59" s="41"/>
      <c r="L59" s="145"/>
      <c r="S59" s="39"/>
      <c r="T59" s="39"/>
      <c r="U59" s="39"/>
      <c r="V59" s="39"/>
      <c r="W59" s="39"/>
      <c r="X59" s="39"/>
      <c r="Y59" s="39"/>
      <c r="Z59" s="39"/>
      <c r="AA59" s="39"/>
      <c r="AB59" s="39"/>
      <c r="AC59" s="39"/>
      <c r="AD59" s="39"/>
      <c r="AE59" s="39"/>
      <c r="AU59" s="18" t="s">
        <v>146</v>
      </c>
    </row>
    <row r="60" spans="1:31" s="9" customFormat="1" ht="24.95" customHeight="1">
      <c r="A60" s="9"/>
      <c r="B60" s="175"/>
      <c r="C60" s="176"/>
      <c r="D60" s="177" t="s">
        <v>147</v>
      </c>
      <c r="E60" s="178"/>
      <c r="F60" s="178"/>
      <c r="G60" s="178"/>
      <c r="H60" s="178"/>
      <c r="I60" s="178"/>
      <c r="J60" s="179">
        <f>J94</f>
        <v>0</v>
      </c>
      <c r="K60" s="176"/>
      <c r="L60" s="180"/>
      <c r="S60" s="9"/>
      <c r="T60" s="9"/>
      <c r="U60" s="9"/>
      <c r="V60" s="9"/>
      <c r="W60" s="9"/>
      <c r="X60" s="9"/>
      <c r="Y60" s="9"/>
      <c r="Z60" s="9"/>
      <c r="AA60" s="9"/>
      <c r="AB60" s="9"/>
      <c r="AC60" s="9"/>
      <c r="AD60" s="9"/>
      <c r="AE60" s="9"/>
    </row>
    <row r="61" spans="1:31" s="10" customFormat="1" ht="19.9" customHeight="1">
      <c r="A61" s="10"/>
      <c r="B61" s="181"/>
      <c r="C61" s="126"/>
      <c r="D61" s="182" t="s">
        <v>148</v>
      </c>
      <c r="E61" s="183"/>
      <c r="F61" s="183"/>
      <c r="G61" s="183"/>
      <c r="H61" s="183"/>
      <c r="I61" s="183"/>
      <c r="J61" s="184">
        <f>J95</f>
        <v>0</v>
      </c>
      <c r="K61" s="126"/>
      <c r="L61" s="185"/>
      <c r="S61" s="10"/>
      <c r="T61" s="10"/>
      <c r="U61" s="10"/>
      <c r="V61" s="10"/>
      <c r="W61" s="10"/>
      <c r="X61" s="10"/>
      <c r="Y61" s="10"/>
      <c r="Z61" s="10"/>
      <c r="AA61" s="10"/>
      <c r="AB61" s="10"/>
      <c r="AC61" s="10"/>
      <c r="AD61" s="10"/>
      <c r="AE61" s="10"/>
    </row>
    <row r="62" spans="1:31" s="10" customFormat="1" ht="19.9" customHeight="1">
      <c r="A62" s="10"/>
      <c r="B62" s="181"/>
      <c r="C62" s="126"/>
      <c r="D62" s="182" t="s">
        <v>149</v>
      </c>
      <c r="E62" s="183"/>
      <c r="F62" s="183"/>
      <c r="G62" s="183"/>
      <c r="H62" s="183"/>
      <c r="I62" s="183"/>
      <c r="J62" s="184">
        <f>J152</f>
        <v>0</v>
      </c>
      <c r="K62" s="126"/>
      <c r="L62" s="185"/>
      <c r="S62" s="10"/>
      <c r="T62" s="10"/>
      <c r="U62" s="10"/>
      <c r="V62" s="10"/>
      <c r="W62" s="10"/>
      <c r="X62" s="10"/>
      <c r="Y62" s="10"/>
      <c r="Z62" s="10"/>
      <c r="AA62" s="10"/>
      <c r="AB62" s="10"/>
      <c r="AC62" s="10"/>
      <c r="AD62" s="10"/>
      <c r="AE62" s="10"/>
    </row>
    <row r="63" spans="1:31" s="10" customFormat="1" ht="19.9" customHeight="1">
      <c r="A63" s="10"/>
      <c r="B63" s="181"/>
      <c r="C63" s="126"/>
      <c r="D63" s="182" t="s">
        <v>753</v>
      </c>
      <c r="E63" s="183"/>
      <c r="F63" s="183"/>
      <c r="G63" s="183"/>
      <c r="H63" s="183"/>
      <c r="I63" s="183"/>
      <c r="J63" s="184">
        <f>J218</f>
        <v>0</v>
      </c>
      <c r="K63" s="126"/>
      <c r="L63" s="185"/>
      <c r="S63" s="10"/>
      <c r="T63" s="10"/>
      <c r="U63" s="10"/>
      <c r="V63" s="10"/>
      <c r="W63" s="10"/>
      <c r="X63" s="10"/>
      <c r="Y63" s="10"/>
      <c r="Z63" s="10"/>
      <c r="AA63" s="10"/>
      <c r="AB63" s="10"/>
      <c r="AC63" s="10"/>
      <c r="AD63" s="10"/>
      <c r="AE63" s="10"/>
    </row>
    <row r="64" spans="1:31" s="10" customFormat="1" ht="19.9" customHeight="1">
      <c r="A64" s="10"/>
      <c r="B64" s="181"/>
      <c r="C64" s="126"/>
      <c r="D64" s="182" t="s">
        <v>150</v>
      </c>
      <c r="E64" s="183"/>
      <c r="F64" s="183"/>
      <c r="G64" s="183"/>
      <c r="H64" s="183"/>
      <c r="I64" s="183"/>
      <c r="J64" s="184">
        <f>J260</f>
        <v>0</v>
      </c>
      <c r="K64" s="126"/>
      <c r="L64" s="185"/>
      <c r="S64" s="10"/>
      <c r="T64" s="10"/>
      <c r="U64" s="10"/>
      <c r="V64" s="10"/>
      <c r="W64" s="10"/>
      <c r="X64" s="10"/>
      <c r="Y64" s="10"/>
      <c r="Z64" s="10"/>
      <c r="AA64" s="10"/>
      <c r="AB64" s="10"/>
      <c r="AC64" s="10"/>
      <c r="AD64" s="10"/>
      <c r="AE64" s="10"/>
    </row>
    <row r="65" spans="1:31" s="10" customFormat="1" ht="19.9" customHeight="1">
      <c r="A65" s="10"/>
      <c r="B65" s="181"/>
      <c r="C65" s="126"/>
      <c r="D65" s="182" t="s">
        <v>1633</v>
      </c>
      <c r="E65" s="183"/>
      <c r="F65" s="183"/>
      <c r="G65" s="183"/>
      <c r="H65" s="183"/>
      <c r="I65" s="183"/>
      <c r="J65" s="184">
        <f>J266</f>
        <v>0</v>
      </c>
      <c r="K65" s="126"/>
      <c r="L65" s="185"/>
      <c r="S65" s="10"/>
      <c r="T65" s="10"/>
      <c r="U65" s="10"/>
      <c r="V65" s="10"/>
      <c r="W65" s="10"/>
      <c r="X65" s="10"/>
      <c r="Y65" s="10"/>
      <c r="Z65" s="10"/>
      <c r="AA65" s="10"/>
      <c r="AB65" s="10"/>
      <c r="AC65" s="10"/>
      <c r="AD65" s="10"/>
      <c r="AE65" s="10"/>
    </row>
    <row r="66" spans="1:31" s="10" customFormat="1" ht="19.9" customHeight="1">
      <c r="A66" s="10"/>
      <c r="B66" s="181"/>
      <c r="C66" s="126"/>
      <c r="D66" s="182" t="s">
        <v>153</v>
      </c>
      <c r="E66" s="183"/>
      <c r="F66" s="183"/>
      <c r="G66" s="183"/>
      <c r="H66" s="183"/>
      <c r="I66" s="183"/>
      <c r="J66" s="184">
        <f>J297</f>
        <v>0</v>
      </c>
      <c r="K66" s="126"/>
      <c r="L66" s="185"/>
      <c r="S66" s="10"/>
      <c r="T66" s="10"/>
      <c r="U66" s="10"/>
      <c r="V66" s="10"/>
      <c r="W66" s="10"/>
      <c r="X66" s="10"/>
      <c r="Y66" s="10"/>
      <c r="Z66" s="10"/>
      <c r="AA66" s="10"/>
      <c r="AB66" s="10"/>
      <c r="AC66" s="10"/>
      <c r="AD66" s="10"/>
      <c r="AE66" s="10"/>
    </row>
    <row r="67" spans="1:31" s="10" customFormat="1" ht="19.9" customHeight="1">
      <c r="A67" s="10"/>
      <c r="B67" s="181"/>
      <c r="C67" s="126"/>
      <c r="D67" s="182" t="s">
        <v>155</v>
      </c>
      <c r="E67" s="183"/>
      <c r="F67" s="183"/>
      <c r="G67" s="183"/>
      <c r="H67" s="183"/>
      <c r="I67" s="183"/>
      <c r="J67" s="184">
        <f>J302</f>
        <v>0</v>
      </c>
      <c r="K67" s="126"/>
      <c r="L67" s="185"/>
      <c r="S67" s="10"/>
      <c r="T67" s="10"/>
      <c r="U67" s="10"/>
      <c r="V67" s="10"/>
      <c r="W67" s="10"/>
      <c r="X67" s="10"/>
      <c r="Y67" s="10"/>
      <c r="Z67" s="10"/>
      <c r="AA67" s="10"/>
      <c r="AB67" s="10"/>
      <c r="AC67" s="10"/>
      <c r="AD67" s="10"/>
      <c r="AE67" s="10"/>
    </row>
    <row r="68" spans="1:31" s="9" customFormat="1" ht="24.95" customHeight="1">
      <c r="A68" s="9"/>
      <c r="B68" s="175"/>
      <c r="C68" s="176"/>
      <c r="D68" s="177" t="s">
        <v>156</v>
      </c>
      <c r="E68" s="178"/>
      <c r="F68" s="178"/>
      <c r="G68" s="178"/>
      <c r="H68" s="178"/>
      <c r="I68" s="178"/>
      <c r="J68" s="179">
        <f>J306</f>
        <v>0</v>
      </c>
      <c r="K68" s="176"/>
      <c r="L68" s="180"/>
      <c r="S68" s="9"/>
      <c r="T68" s="9"/>
      <c r="U68" s="9"/>
      <c r="V68" s="9"/>
      <c r="W68" s="9"/>
      <c r="X68" s="9"/>
      <c r="Y68" s="9"/>
      <c r="Z68" s="9"/>
      <c r="AA68" s="9"/>
      <c r="AB68" s="9"/>
      <c r="AC68" s="9"/>
      <c r="AD68" s="9"/>
      <c r="AE68" s="9"/>
    </row>
    <row r="69" spans="1:31" s="10" customFormat="1" ht="19.9" customHeight="1">
      <c r="A69" s="10"/>
      <c r="B69" s="181"/>
      <c r="C69" s="126"/>
      <c r="D69" s="182" t="s">
        <v>1634</v>
      </c>
      <c r="E69" s="183"/>
      <c r="F69" s="183"/>
      <c r="G69" s="183"/>
      <c r="H69" s="183"/>
      <c r="I69" s="183"/>
      <c r="J69" s="184">
        <f>J307</f>
        <v>0</v>
      </c>
      <c r="K69" s="126"/>
      <c r="L69" s="185"/>
      <c r="S69" s="10"/>
      <c r="T69" s="10"/>
      <c r="U69" s="10"/>
      <c r="V69" s="10"/>
      <c r="W69" s="10"/>
      <c r="X69" s="10"/>
      <c r="Y69" s="10"/>
      <c r="Z69" s="10"/>
      <c r="AA69" s="10"/>
      <c r="AB69" s="10"/>
      <c r="AC69" s="10"/>
      <c r="AD69" s="10"/>
      <c r="AE69" s="10"/>
    </row>
    <row r="70" spans="1:31" s="10" customFormat="1" ht="19.9" customHeight="1">
      <c r="A70" s="10"/>
      <c r="B70" s="181"/>
      <c r="C70" s="126"/>
      <c r="D70" s="182" t="s">
        <v>1635</v>
      </c>
      <c r="E70" s="183"/>
      <c r="F70" s="183"/>
      <c r="G70" s="183"/>
      <c r="H70" s="183"/>
      <c r="I70" s="183"/>
      <c r="J70" s="184">
        <f>J318</f>
        <v>0</v>
      </c>
      <c r="K70" s="126"/>
      <c r="L70" s="185"/>
      <c r="S70" s="10"/>
      <c r="T70" s="10"/>
      <c r="U70" s="10"/>
      <c r="V70" s="10"/>
      <c r="W70" s="10"/>
      <c r="X70" s="10"/>
      <c r="Y70" s="10"/>
      <c r="Z70" s="10"/>
      <c r="AA70" s="10"/>
      <c r="AB70" s="10"/>
      <c r="AC70" s="10"/>
      <c r="AD70" s="10"/>
      <c r="AE70" s="10"/>
    </row>
    <row r="71" spans="1:31" s="10" customFormat="1" ht="19.9" customHeight="1">
      <c r="A71" s="10"/>
      <c r="B71" s="181"/>
      <c r="C71" s="126"/>
      <c r="D71" s="182" t="s">
        <v>1636</v>
      </c>
      <c r="E71" s="183"/>
      <c r="F71" s="183"/>
      <c r="G71" s="183"/>
      <c r="H71" s="183"/>
      <c r="I71" s="183"/>
      <c r="J71" s="184">
        <f>J347</f>
        <v>0</v>
      </c>
      <c r="K71" s="126"/>
      <c r="L71" s="185"/>
      <c r="S71" s="10"/>
      <c r="T71" s="10"/>
      <c r="U71" s="10"/>
      <c r="V71" s="10"/>
      <c r="W71" s="10"/>
      <c r="X71" s="10"/>
      <c r="Y71" s="10"/>
      <c r="Z71" s="10"/>
      <c r="AA71" s="10"/>
      <c r="AB71" s="10"/>
      <c r="AC71" s="10"/>
      <c r="AD71" s="10"/>
      <c r="AE71" s="10"/>
    </row>
    <row r="72" spans="1:31" s="10" customFormat="1" ht="19.9" customHeight="1">
      <c r="A72" s="10"/>
      <c r="B72" s="181"/>
      <c r="C72" s="126"/>
      <c r="D72" s="182" t="s">
        <v>1637</v>
      </c>
      <c r="E72" s="183"/>
      <c r="F72" s="183"/>
      <c r="G72" s="183"/>
      <c r="H72" s="183"/>
      <c r="I72" s="183"/>
      <c r="J72" s="184">
        <f>J360</f>
        <v>0</v>
      </c>
      <c r="K72" s="126"/>
      <c r="L72" s="185"/>
      <c r="S72" s="10"/>
      <c r="T72" s="10"/>
      <c r="U72" s="10"/>
      <c r="V72" s="10"/>
      <c r="W72" s="10"/>
      <c r="X72" s="10"/>
      <c r="Y72" s="10"/>
      <c r="Z72" s="10"/>
      <c r="AA72" s="10"/>
      <c r="AB72" s="10"/>
      <c r="AC72" s="10"/>
      <c r="AD72" s="10"/>
      <c r="AE72" s="10"/>
    </row>
    <row r="73" spans="1:31" s="10" customFormat="1" ht="19.9" customHeight="1">
      <c r="A73" s="10"/>
      <c r="B73" s="181"/>
      <c r="C73" s="126"/>
      <c r="D73" s="182" t="s">
        <v>1638</v>
      </c>
      <c r="E73" s="183"/>
      <c r="F73" s="183"/>
      <c r="G73" s="183"/>
      <c r="H73" s="183"/>
      <c r="I73" s="183"/>
      <c r="J73" s="184">
        <f>J371</f>
        <v>0</v>
      </c>
      <c r="K73" s="126"/>
      <c r="L73" s="185"/>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41"/>
      <c r="J74" s="41"/>
      <c r="K74" s="41"/>
      <c r="L74" s="145"/>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61"/>
      <c r="J75" s="61"/>
      <c r="K75" s="61"/>
      <c r="L75" s="145"/>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63"/>
      <c r="J79" s="63"/>
      <c r="K79" s="63"/>
      <c r="L79" s="145"/>
      <c r="S79" s="39"/>
      <c r="T79" s="39"/>
      <c r="U79" s="39"/>
      <c r="V79" s="39"/>
      <c r="W79" s="39"/>
      <c r="X79" s="39"/>
      <c r="Y79" s="39"/>
      <c r="Z79" s="39"/>
      <c r="AA79" s="39"/>
      <c r="AB79" s="39"/>
      <c r="AC79" s="39"/>
      <c r="AD79" s="39"/>
      <c r="AE79" s="39"/>
    </row>
    <row r="80" spans="1:31" s="2" customFormat="1" ht="24.95" customHeight="1">
      <c r="A80" s="39"/>
      <c r="B80" s="40"/>
      <c r="C80" s="24" t="s">
        <v>160</v>
      </c>
      <c r="D80" s="41"/>
      <c r="E80" s="41"/>
      <c r="F80" s="41"/>
      <c r="G80" s="41"/>
      <c r="H80" s="41"/>
      <c r="I80" s="41"/>
      <c r="J80" s="41"/>
      <c r="K80" s="41"/>
      <c r="L80" s="145"/>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145"/>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41"/>
      <c r="J82" s="41"/>
      <c r="K82" s="41"/>
      <c r="L82" s="145"/>
      <c r="S82" s="39"/>
      <c r="T82" s="39"/>
      <c r="U82" s="39"/>
      <c r="V82" s="39"/>
      <c r="W82" s="39"/>
      <c r="X82" s="39"/>
      <c r="Y82" s="39"/>
      <c r="Z82" s="39"/>
      <c r="AA82" s="39"/>
      <c r="AB82" s="39"/>
      <c r="AC82" s="39"/>
      <c r="AD82" s="39"/>
      <c r="AE82" s="39"/>
    </row>
    <row r="83" spans="1:31" s="2" customFormat="1" ht="16.5" customHeight="1">
      <c r="A83" s="39"/>
      <c r="B83" s="40"/>
      <c r="C83" s="41"/>
      <c r="D83" s="41"/>
      <c r="E83" s="170" t="str">
        <f>E7</f>
        <v>Kylešovice - sběrný dvůr</v>
      </c>
      <c r="F83" s="33"/>
      <c r="G83" s="33"/>
      <c r="H83" s="33"/>
      <c r="I83" s="41"/>
      <c r="J83" s="41"/>
      <c r="K83" s="41"/>
      <c r="L83" s="145"/>
      <c r="S83" s="39"/>
      <c r="T83" s="39"/>
      <c r="U83" s="39"/>
      <c r="V83" s="39"/>
      <c r="W83" s="39"/>
      <c r="X83" s="39"/>
      <c r="Y83" s="39"/>
      <c r="Z83" s="39"/>
      <c r="AA83" s="39"/>
      <c r="AB83" s="39"/>
      <c r="AC83" s="39"/>
      <c r="AD83" s="39"/>
      <c r="AE83" s="39"/>
    </row>
    <row r="84" spans="1:31" s="2" customFormat="1" ht="12" customHeight="1">
      <c r="A84" s="39"/>
      <c r="B84" s="40"/>
      <c r="C84" s="33" t="s">
        <v>141</v>
      </c>
      <c r="D84" s="41"/>
      <c r="E84" s="41"/>
      <c r="F84" s="41"/>
      <c r="G84" s="41"/>
      <c r="H84" s="41"/>
      <c r="I84" s="41"/>
      <c r="J84" s="41"/>
      <c r="K84" s="41"/>
      <c r="L84" s="145"/>
      <c r="S84" s="39"/>
      <c r="T84" s="39"/>
      <c r="U84" s="39"/>
      <c r="V84" s="39"/>
      <c r="W84" s="39"/>
      <c r="X84" s="39"/>
      <c r="Y84" s="39"/>
      <c r="Z84" s="39"/>
      <c r="AA84" s="39"/>
      <c r="AB84" s="39"/>
      <c r="AC84" s="39"/>
      <c r="AD84" s="39"/>
      <c r="AE84" s="39"/>
    </row>
    <row r="85" spans="1:31" s="2" customFormat="1" ht="16.5" customHeight="1">
      <c r="A85" s="39"/>
      <c r="B85" s="40"/>
      <c r="C85" s="41"/>
      <c r="D85" s="41"/>
      <c r="E85" s="70" t="str">
        <f>E9</f>
        <v>SO 01 - Skladovací hala</v>
      </c>
      <c r="F85" s="41"/>
      <c r="G85" s="41"/>
      <c r="H85" s="41"/>
      <c r="I85" s="41"/>
      <c r="J85" s="41"/>
      <c r="K85" s="41"/>
      <c r="L85" s="145"/>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41"/>
      <c r="J86" s="41"/>
      <c r="K86" s="41"/>
      <c r="L86" s="145"/>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F12</f>
        <v>Kylešovice</v>
      </c>
      <c r="G87" s="41"/>
      <c r="H87" s="41"/>
      <c r="I87" s="33" t="s">
        <v>23</v>
      </c>
      <c r="J87" s="73" t="str">
        <f>IF(J12="","",J12)</f>
        <v>1. 2. 2023</v>
      </c>
      <c r="K87" s="41"/>
      <c r="L87" s="145"/>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145"/>
      <c r="S88" s="39"/>
      <c r="T88" s="39"/>
      <c r="U88" s="39"/>
      <c r="V88" s="39"/>
      <c r="W88" s="39"/>
      <c r="X88" s="39"/>
      <c r="Y88" s="39"/>
      <c r="Z88" s="39"/>
      <c r="AA88" s="39"/>
      <c r="AB88" s="39"/>
      <c r="AC88" s="39"/>
      <c r="AD88" s="39"/>
      <c r="AE88" s="39"/>
    </row>
    <row r="89" spans="1:31" s="2" customFormat="1" ht="25.65" customHeight="1">
      <c r="A89" s="39"/>
      <c r="B89" s="40"/>
      <c r="C89" s="33" t="s">
        <v>25</v>
      </c>
      <c r="D89" s="41"/>
      <c r="E89" s="41"/>
      <c r="F89" s="28" t="str">
        <f>E15</f>
        <v>statutární město Opava, Horní náměstí 69, Opava</v>
      </c>
      <c r="G89" s="41"/>
      <c r="H89" s="41"/>
      <c r="I89" s="33" t="s">
        <v>32</v>
      </c>
      <c r="J89" s="37" t="str">
        <f>E21</f>
        <v>Agroprojekt Jihlava, spol. s.r.o.</v>
      </c>
      <c r="K89" s="41"/>
      <c r="L89" s="145"/>
      <c r="S89" s="39"/>
      <c r="T89" s="39"/>
      <c r="U89" s="39"/>
      <c r="V89" s="39"/>
      <c r="W89" s="39"/>
      <c r="X89" s="39"/>
      <c r="Y89" s="39"/>
      <c r="Z89" s="39"/>
      <c r="AA89" s="39"/>
      <c r="AB89" s="39"/>
      <c r="AC89" s="39"/>
      <c r="AD89" s="39"/>
      <c r="AE89" s="39"/>
    </row>
    <row r="90" spans="1:31" s="2" customFormat="1" ht="25.65" customHeight="1">
      <c r="A90" s="39"/>
      <c r="B90" s="40"/>
      <c r="C90" s="33" t="s">
        <v>30</v>
      </c>
      <c r="D90" s="41"/>
      <c r="E90" s="41"/>
      <c r="F90" s="28" t="str">
        <f>IF(E18="","",E18)</f>
        <v>Vyplň údaj</v>
      </c>
      <c r="G90" s="41"/>
      <c r="H90" s="41"/>
      <c r="I90" s="33" t="s">
        <v>36</v>
      </c>
      <c r="J90" s="37" t="str">
        <f>E24</f>
        <v>Agroprojekt Jihlava, spol. s.r.o.</v>
      </c>
      <c r="K90" s="41"/>
      <c r="L90" s="145"/>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41"/>
      <c r="J91" s="41"/>
      <c r="K91" s="41"/>
      <c r="L91" s="145"/>
      <c r="S91" s="39"/>
      <c r="T91" s="39"/>
      <c r="U91" s="39"/>
      <c r="V91" s="39"/>
      <c r="W91" s="39"/>
      <c r="X91" s="39"/>
      <c r="Y91" s="39"/>
      <c r="Z91" s="39"/>
      <c r="AA91" s="39"/>
      <c r="AB91" s="39"/>
      <c r="AC91" s="39"/>
      <c r="AD91" s="39"/>
      <c r="AE91" s="39"/>
    </row>
    <row r="92" spans="1:31" s="11" customFormat="1" ht="29.25" customHeight="1">
      <c r="A92" s="186"/>
      <c r="B92" s="187"/>
      <c r="C92" s="188" t="s">
        <v>161</v>
      </c>
      <c r="D92" s="189" t="s">
        <v>58</v>
      </c>
      <c r="E92" s="189" t="s">
        <v>54</v>
      </c>
      <c r="F92" s="189" t="s">
        <v>55</v>
      </c>
      <c r="G92" s="189" t="s">
        <v>162</v>
      </c>
      <c r="H92" s="189" t="s">
        <v>163</v>
      </c>
      <c r="I92" s="189" t="s">
        <v>164</v>
      </c>
      <c r="J92" s="190" t="s">
        <v>145</v>
      </c>
      <c r="K92" s="191" t="s">
        <v>165</v>
      </c>
      <c r="L92" s="192"/>
      <c r="M92" s="93" t="s">
        <v>19</v>
      </c>
      <c r="N92" s="94" t="s">
        <v>43</v>
      </c>
      <c r="O92" s="94" t="s">
        <v>166</v>
      </c>
      <c r="P92" s="94" t="s">
        <v>167</v>
      </c>
      <c r="Q92" s="94" t="s">
        <v>168</v>
      </c>
      <c r="R92" s="94" t="s">
        <v>169</v>
      </c>
      <c r="S92" s="94" t="s">
        <v>170</v>
      </c>
      <c r="T92" s="95" t="s">
        <v>171</v>
      </c>
      <c r="U92" s="186"/>
      <c r="V92" s="186"/>
      <c r="W92" s="186"/>
      <c r="X92" s="186"/>
      <c r="Y92" s="186"/>
      <c r="Z92" s="186"/>
      <c r="AA92" s="186"/>
      <c r="AB92" s="186"/>
      <c r="AC92" s="186"/>
      <c r="AD92" s="186"/>
      <c r="AE92" s="186"/>
    </row>
    <row r="93" spans="1:63" s="2" customFormat="1" ht="22.8" customHeight="1">
      <c r="A93" s="39"/>
      <c r="B93" s="40"/>
      <c r="C93" s="100" t="s">
        <v>172</v>
      </c>
      <c r="D93" s="41"/>
      <c r="E93" s="41"/>
      <c r="F93" s="41"/>
      <c r="G93" s="41"/>
      <c r="H93" s="41"/>
      <c r="I93" s="41"/>
      <c r="J93" s="193">
        <f>BK93</f>
        <v>0</v>
      </c>
      <c r="K93" s="41"/>
      <c r="L93" s="45"/>
      <c r="M93" s="96"/>
      <c r="N93" s="194"/>
      <c r="O93" s="97"/>
      <c r="P93" s="195">
        <f>P94+P306</f>
        <v>0</v>
      </c>
      <c r="Q93" s="97"/>
      <c r="R93" s="195">
        <f>R94+R306</f>
        <v>308.38900483</v>
      </c>
      <c r="S93" s="97"/>
      <c r="T93" s="196">
        <f>T94+T306</f>
        <v>0</v>
      </c>
      <c r="U93" s="39"/>
      <c r="V93" s="39"/>
      <c r="W93" s="39"/>
      <c r="X93" s="39"/>
      <c r="Y93" s="39"/>
      <c r="Z93" s="39"/>
      <c r="AA93" s="39"/>
      <c r="AB93" s="39"/>
      <c r="AC93" s="39"/>
      <c r="AD93" s="39"/>
      <c r="AE93" s="39"/>
      <c r="AT93" s="18" t="s">
        <v>72</v>
      </c>
      <c r="AU93" s="18" t="s">
        <v>146</v>
      </c>
      <c r="BK93" s="197">
        <f>BK94+BK306</f>
        <v>0</v>
      </c>
    </row>
    <row r="94" spans="1:63" s="12" customFormat="1" ht="25.9" customHeight="1">
      <c r="A94" s="12"/>
      <c r="B94" s="198"/>
      <c r="C94" s="199"/>
      <c r="D94" s="200" t="s">
        <v>72</v>
      </c>
      <c r="E94" s="201" t="s">
        <v>173</v>
      </c>
      <c r="F94" s="201" t="s">
        <v>174</v>
      </c>
      <c r="G94" s="199"/>
      <c r="H94" s="199"/>
      <c r="I94" s="202"/>
      <c r="J94" s="203">
        <f>BK94</f>
        <v>0</v>
      </c>
      <c r="K94" s="199"/>
      <c r="L94" s="204"/>
      <c r="M94" s="205"/>
      <c r="N94" s="206"/>
      <c r="O94" s="206"/>
      <c r="P94" s="207">
        <f>P95+P152+P218+P260+P266+P297+P302</f>
        <v>0</v>
      </c>
      <c r="Q94" s="206"/>
      <c r="R94" s="207">
        <f>R95+R152+R218+R260+R266+R297+R302</f>
        <v>305.98516643</v>
      </c>
      <c r="S94" s="206"/>
      <c r="T94" s="208">
        <f>T95+T152+T218+T260+T266+T297+T302</f>
        <v>0</v>
      </c>
      <c r="U94" s="12"/>
      <c r="V94" s="12"/>
      <c r="W94" s="12"/>
      <c r="X94" s="12"/>
      <c r="Y94" s="12"/>
      <c r="Z94" s="12"/>
      <c r="AA94" s="12"/>
      <c r="AB94" s="12"/>
      <c r="AC94" s="12"/>
      <c r="AD94" s="12"/>
      <c r="AE94" s="12"/>
      <c r="AR94" s="209" t="s">
        <v>81</v>
      </c>
      <c r="AT94" s="210" t="s">
        <v>72</v>
      </c>
      <c r="AU94" s="210" t="s">
        <v>73</v>
      </c>
      <c r="AY94" s="209" t="s">
        <v>175</v>
      </c>
      <c r="BK94" s="211">
        <f>BK95+BK152+BK218+BK260+BK266+BK297+BK302</f>
        <v>0</v>
      </c>
    </row>
    <row r="95" spans="1:63" s="12" customFormat="1" ht="22.8" customHeight="1">
      <c r="A95" s="12"/>
      <c r="B95" s="198"/>
      <c r="C95" s="199"/>
      <c r="D95" s="200" t="s">
        <v>72</v>
      </c>
      <c r="E95" s="212" t="s">
        <v>81</v>
      </c>
      <c r="F95" s="212" t="s">
        <v>176</v>
      </c>
      <c r="G95" s="199"/>
      <c r="H95" s="199"/>
      <c r="I95" s="202"/>
      <c r="J95" s="213">
        <f>BK95</f>
        <v>0</v>
      </c>
      <c r="K95" s="199"/>
      <c r="L95" s="204"/>
      <c r="M95" s="205"/>
      <c r="N95" s="206"/>
      <c r="O95" s="206"/>
      <c r="P95" s="207">
        <f>SUM(P96:P151)</f>
        <v>0</v>
      </c>
      <c r="Q95" s="206"/>
      <c r="R95" s="207">
        <f>SUM(R96:R151)</f>
        <v>0</v>
      </c>
      <c r="S95" s="206"/>
      <c r="T95" s="208">
        <f>SUM(T96:T151)</f>
        <v>0</v>
      </c>
      <c r="U95" s="12"/>
      <c r="V95" s="12"/>
      <c r="W95" s="12"/>
      <c r="X95" s="12"/>
      <c r="Y95" s="12"/>
      <c r="Z95" s="12"/>
      <c r="AA95" s="12"/>
      <c r="AB95" s="12"/>
      <c r="AC95" s="12"/>
      <c r="AD95" s="12"/>
      <c r="AE95" s="12"/>
      <c r="AR95" s="209" t="s">
        <v>81</v>
      </c>
      <c r="AT95" s="210" t="s">
        <v>72</v>
      </c>
      <c r="AU95" s="210" t="s">
        <v>81</v>
      </c>
      <c r="AY95" s="209" t="s">
        <v>175</v>
      </c>
      <c r="BK95" s="211">
        <f>SUM(BK96:BK151)</f>
        <v>0</v>
      </c>
    </row>
    <row r="96" spans="1:65" s="2" customFormat="1" ht="33" customHeight="1">
      <c r="A96" s="39"/>
      <c r="B96" s="40"/>
      <c r="C96" s="214" t="s">
        <v>81</v>
      </c>
      <c r="D96" s="214" t="s">
        <v>177</v>
      </c>
      <c r="E96" s="215" t="s">
        <v>1639</v>
      </c>
      <c r="F96" s="216" t="s">
        <v>1640</v>
      </c>
      <c r="G96" s="217" t="s">
        <v>180</v>
      </c>
      <c r="H96" s="218">
        <v>418.1</v>
      </c>
      <c r="I96" s="219"/>
      <c r="J96" s="220">
        <f>ROUND(I96*H96,2)</f>
        <v>0</v>
      </c>
      <c r="K96" s="221"/>
      <c r="L96" s="45"/>
      <c r="M96" s="222" t="s">
        <v>19</v>
      </c>
      <c r="N96" s="223" t="s">
        <v>44</v>
      </c>
      <c r="O96" s="85"/>
      <c r="P96" s="224">
        <f>O96*H96</f>
        <v>0</v>
      </c>
      <c r="Q96" s="224">
        <v>0</v>
      </c>
      <c r="R96" s="224">
        <f>Q96*H96</f>
        <v>0</v>
      </c>
      <c r="S96" s="224">
        <v>0</v>
      </c>
      <c r="T96" s="225">
        <f>S96*H96</f>
        <v>0</v>
      </c>
      <c r="U96" s="39"/>
      <c r="V96" s="39"/>
      <c r="W96" s="39"/>
      <c r="X96" s="39"/>
      <c r="Y96" s="39"/>
      <c r="Z96" s="39"/>
      <c r="AA96" s="39"/>
      <c r="AB96" s="39"/>
      <c r="AC96" s="39"/>
      <c r="AD96" s="39"/>
      <c r="AE96" s="39"/>
      <c r="AR96" s="226" t="s">
        <v>181</v>
      </c>
      <c r="AT96" s="226" t="s">
        <v>177</v>
      </c>
      <c r="AU96" s="226" t="s">
        <v>83</v>
      </c>
      <c r="AY96" s="18" t="s">
        <v>175</v>
      </c>
      <c r="BE96" s="227">
        <f>IF(N96="základní",J96,0)</f>
        <v>0</v>
      </c>
      <c r="BF96" s="227">
        <f>IF(N96="snížená",J96,0)</f>
        <v>0</v>
      </c>
      <c r="BG96" s="227">
        <f>IF(N96="zákl. přenesená",J96,0)</f>
        <v>0</v>
      </c>
      <c r="BH96" s="227">
        <f>IF(N96="sníž. přenesená",J96,0)</f>
        <v>0</v>
      </c>
      <c r="BI96" s="227">
        <f>IF(N96="nulová",J96,0)</f>
        <v>0</v>
      </c>
      <c r="BJ96" s="18" t="s">
        <v>81</v>
      </c>
      <c r="BK96" s="227">
        <f>ROUND(I96*H96,2)</f>
        <v>0</v>
      </c>
      <c r="BL96" s="18" t="s">
        <v>181</v>
      </c>
      <c r="BM96" s="226" t="s">
        <v>1641</v>
      </c>
    </row>
    <row r="97" spans="1:47" s="2" customFormat="1" ht="12">
      <c r="A97" s="39"/>
      <c r="B97" s="40"/>
      <c r="C97" s="41"/>
      <c r="D97" s="228" t="s">
        <v>183</v>
      </c>
      <c r="E97" s="41"/>
      <c r="F97" s="229" t="s">
        <v>1642</v>
      </c>
      <c r="G97" s="41"/>
      <c r="H97" s="41"/>
      <c r="I97" s="230"/>
      <c r="J97" s="41"/>
      <c r="K97" s="41"/>
      <c r="L97" s="45"/>
      <c r="M97" s="231"/>
      <c r="N97" s="232"/>
      <c r="O97" s="85"/>
      <c r="P97" s="85"/>
      <c r="Q97" s="85"/>
      <c r="R97" s="85"/>
      <c r="S97" s="85"/>
      <c r="T97" s="86"/>
      <c r="U97" s="39"/>
      <c r="V97" s="39"/>
      <c r="W97" s="39"/>
      <c r="X97" s="39"/>
      <c r="Y97" s="39"/>
      <c r="Z97" s="39"/>
      <c r="AA97" s="39"/>
      <c r="AB97" s="39"/>
      <c r="AC97" s="39"/>
      <c r="AD97" s="39"/>
      <c r="AE97" s="39"/>
      <c r="AT97" s="18" t="s">
        <v>183</v>
      </c>
      <c r="AU97" s="18" t="s">
        <v>83</v>
      </c>
    </row>
    <row r="98" spans="1:47" s="2" customFormat="1" ht="12">
      <c r="A98" s="39"/>
      <c r="B98" s="40"/>
      <c r="C98" s="41"/>
      <c r="D98" s="235" t="s">
        <v>203</v>
      </c>
      <c r="E98" s="41"/>
      <c r="F98" s="256" t="s">
        <v>204</v>
      </c>
      <c r="G98" s="41"/>
      <c r="H98" s="41"/>
      <c r="I98" s="230"/>
      <c r="J98" s="41"/>
      <c r="K98" s="41"/>
      <c r="L98" s="45"/>
      <c r="M98" s="231"/>
      <c r="N98" s="232"/>
      <c r="O98" s="85"/>
      <c r="P98" s="85"/>
      <c r="Q98" s="85"/>
      <c r="R98" s="85"/>
      <c r="S98" s="85"/>
      <c r="T98" s="86"/>
      <c r="U98" s="39"/>
      <c r="V98" s="39"/>
      <c r="W98" s="39"/>
      <c r="X98" s="39"/>
      <c r="Y98" s="39"/>
      <c r="Z98" s="39"/>
      <c r="AA98" s="39"/>
      <c r="AB98" s="39"/>
      <c r="AC98" s="39"/>
      <c r="AD98" s="39"/>
      <c r="AE98" s="39"/>
      <c r="AT98" s="18" t="s">
        <v>203</v>
      </c>
      <c r="AU98" s="18" t="s">
        <v>83</v>
      </c>
    </row>
    <row r="99" spans="1:51" s="13" customFormat="1" ht="12">
      <c r="A99" s="13"/>
      <c r="B99" s="233"/>
      <c r="C99" s="234"/>
      <c r="D99" s="235" t="s">
        <v>189</v>
      </c>
      <c r="E99" s="236" t="s">
        <v>19</v>
      </c>
      <c r="F99" s="237" t="s">
        <v>1643</v>
      </c>
      <c r="G99" s="234"/>
      <c r="H99" s="238">
        <v>418.1</v>
      </c>
      <c r="I99" s="239"/>
      <c r="J99" s="234"/>
      <c r="K99" s="234"/>
      <c r="L99" s="240"/>
      <c r="M99" s="241"/>
      <c r="N99" s="242"/>
      <c r="O99" s="242"/>
      <c r="P99" s="242"/>
      <c r="Q99" s="242"/>
      <c r="R99" s="242"/>
      <c r="S99" s="242"/>
      <c r="T99" s="243"/>
      <c r="U99" s="13"/>
      <c r="V99" s="13"/>
      <c r="W99" s="13"/>
      <c r="X99" s="13"/>
      <c r="Y99" s="13"/>
      <c r="Z99" s="13"/>
      <c r="AA99" s="13"/>
      <c r="AB99" s="13"/>
      <c r="AC99" s="13"/>
      <c r="AD99" s="13"/>
      <c r="AE99" s="13"/>
      <c r="AT99" s="244" t="s">
        <v>189</v>
      </c>
      <c r="AU99" s="244" t="s">
        <v>83</v>
      </c>
      <c r="AV99" s="13" t="s">
        <v>83</v>
      </c>
      <c r="AW99" s="13" t="s">
        <v>35</v>
      </c>
      <c r="AX99" s="13" t="s">
        <v>81</v>
      </c>
      <c r="AY99" s="244" t="s">
        <v>175</v>
      </c>
    </row>
    <row r="100" spans="1:65" s="2" customFormat="1" ht="33" customHeight="1">
      <c r="A100" s="39"/>
      <c r="B100" s="40"/>
      <c r="C100" s="214" t="s">
        <v>83</v>
      </c>
      <c r="D100" s="214" t="s">
        <v>177</v>
      </c>
      <c r="E100" s="215" t="s">
        <v>1644</v>
      </c>
      <c r="F100" s="216" t="s">
        <v>1645</v>
      </c>
      <c r="G100" s="217" t="s">
        <v>215</v>
      </c>
      <c r="H100" s="218">
        <v>47.3</v>
      </c>
      <c r="I100" s="219"/>
      <c r="J100" s="220">
        <f>ROUND(I100*H100,2)</f>
        <v>0</v>
      </c>
      <c r="K100" s="221"/>
      <c r="L100" s="45"/>
      <c r="M100" s="222" t="s">
        <v>19</v>
      </c>
      <c r="N100" s="223" t="s">
        <v>44</v>
      </c>
      <c r="O100" s="85"/>
      <c r="P100" s="224">
        <f>O100*H100</f>
        <v>0</v>
      </c>
      <c r="Q100" s="224">
        <v>0</v>
      </c>
      <c r="R100" s="224">
        <f>Q100*H100</f>
        <v>0</v>
      </c>
      <c r="S100" s="224">
        <v>0</v>
      </c>
      <c r="T100" s="225">
        <f>S100*H100</f>
        <v>0</v>
      </c>
      <c r="U100" s="39"/>
      <c r="V100" s="39"/>
      <c r="W100" s="39"/>
      <c r="X100" s="39"/>
      <c r="Y100" s="39"/>
      <c r="Z100" s="39"/>
      <c r="AA100" s="39"/>
      <c r="AB100" s="39"/>
      <c r="AC100" s="39"/>
      <c r="AD100" s="39"/>
      <c r="AE100" s="39"/>
      <c r="AR100" s="226" t="s">
        <v>181</v>
      </c>
      <c r="AT100" s="226" t="s">
        <v>177</v>
      </c>
      <c r="AU100" s="226" t="s">
        <v>83</v>
      </c>
      <c r="AY100" s="18" t="s">
        <v>175</v>
      </c>
      <c r="BE100" s="227">
        <f>IF(N100="základní",J100,0)</f>
        <v>0</v>
      </c>
      <c r="BF100" s="227">
        <f>IF(N100="snížená",J100,0)</f>
        <v>0</v>
      </c>
      <c r="BG100" s="227">
        <f>IF(N100="zákl. přenesená",J100,0)</f>
        <v>0</v>
      </c>
      <c r="BH100" s="227">
        <f>IF(N100="sníž. přenesená",J100,0)</f>
        <v>0</v>
      </c>
      <c r="BI100" s="227">
        <f>IF(N100="nulová",J100,0)</f>
        <v>0</v>
      </c>
      <c r="BJ100" s="18" t="s">
        <v>81</v>
      </c>
      <c r="BK100" s="227">
        <f>ROUND(I100*H100,2)</f>
        <v>0</v>
      </c>
      <c r="BL100" s="18" t="s">
        <v>181</v>
      </c>
      <c r="BM100" s="226" t="s">
        <v>1646</v>
      </c>
    </row>
    <row r="101" spans="1:47" s="2" customFormat="1" ht="12">
      <c r="A101" s="39"/>
      <c r="B101" s="40"/>
      <c r="C101" s="41"/>
      <c r="D101" s="228" t="s">
        <v>183</v>
      </c>
      <c r="E101" s="41"/>
      <c r="F101" s="229" t="s">
        <v>1647</v>
      </c>
      <c r="G101" s="41"/>
      <c r="H101" s="41"/>
      <c r="I101" s="230"/>
      <c r="J101" s="41"/>
      <c r="K101" s="41"/>
      <c r="L101" s="45"/>
      <c r="M101" s="231"/>
      <c r="N101" s="232"/>
      <c r="O101" s="85"/>
      <c r="P101" s="85"/>
      <c r="Q101" s="85"/>
      <c r="R101" s="85"/>
      <c r="S101" s="85"/>
      <c r="T101" s="86"/>
      <c r="U101" s="39"/>
      <c r="V101" s="39"/>
      <c r="W101" s="39"/>
      <c r="X101" s="39"/>
      <c r="Y101" s="39"/>
      <c r="Z101" s="39"/>
      <c r="AA101" s="39"/>
      <c r="AB101" s="39"/>
      <c r="AC101" s="39"/>
      <c r="AD101" s="39"/>
      <c r="AE101" s="39"/>
      <c r="AT101" s="18" t="s">
        <v>183</v>
      </c>
      <c r="AU101" s="18" t="s">
        <v>83</v>
      </c>
    </row>
    <row r="102" spans="1:47" s="2" customFormat="1" ht="12">
      <c r="A102" s="39"/>
      <c r="B102" s="40"/>
      <c r="C102" s="41"/>
      <c r="D102" s="235" t="s">
        <v>203</v>
      </c>
      <c r="E102" s="41"/>
      <c r="F102" s="256" t="s">
        <v>218</v>
      </c>
      <c r="G102" s="41"/>
      <c r="H102" s="41"/>
      <c r="I102" s="230"/>
      <c r="J102" s="41"/>
      <c r="K102" s="41"/>
      <c r="L102" s="45"/>
      <c r="M102" s="231"/>
      <c r="N102" s="232"/>
      <c r="O102" s="85"/>
      <c r="P102" s="85"/>
      <c r="Q102" s="85"/>
      <c r="R102" s="85"/>
      <c r="S102" s="85"/>
      <c r="T102" s="86"/>
      <c r="U102" s="39"/>
      <c r="V102" s="39"/>
      <c r="W102" s="39"/>
      <c r="X102" s="39"/>
      <c r="Y102" s="39"/>
      <c r="Z102" s="39"/>
      <c r="AA102" s="39"/>
      <c r="AB102" s="39"/>
      <c r="AC102" s="39"/>
      <c r="AD102" s="39"/>
      <c r="AE102" s="39"/>
      <c r="AT102" s="18" t="s">
        <v>203</v>
      </c>
      <c r="AU102" s="18" t="s">
        <v>83</v>
      </c>
    </row>
    <row r="103" spans="1:51" s="13" customFormat="1" ht="12">
      <c r="A103" s="13"/>
      <c r="B103" s="233"/>
      <c r="C103" s="234"/>
      <c r="D103" s="235" t="s">
        <v>189</v>
      </c>
      <c r="E103" s="236" t="s">
        <v>19</v>
      </c>
      <c r="F103" s="237" t="s">
        <v>1648</v>
      </c>
      <c r="G103" s="234"/>
      <c r="H103" s="238">
        <v>41.14</v>
      </c>
      <c r="I103" s="239"/>
      <c r="J103" s="234"/>
      <c r="K103" s="234"/>
      <c r="L103" s="240"/>
      <c r="M103" s="241"/>
      <c r="N103" s="242"/>
      <c r="O103" s="242"/>
      <c r="P103" s="242"/>
      <c r="Q103" s="242"/>
      <c r="R103" s="242"/>
      <c r="S103" s="242"/>
      <c r="T103" s="243"/>
      <c r="U103" s="13"/>
      <c r="V103" s="13"/>
      <c r="W103" s="13"/>
      <c r="X103" s="13"/>
      <c r="Y103" s="13"/>
      <c r="Z103" s="13"/>
      <c r="AA103" s="13"/>
      <c r="AB103" s="13"/>
      <c r="AC103" s="13"/>
      <c r="AD103" s="13"/>
      <c r="AE103" s="13"/>
      <c r="AT103" s="244" t="s">
        <v>189</v>
      </c>
      <c r="AU103" s="244" t="s">
        <v>83</v>
      </c>
      <c r="AV103" s="13" t="s">
        <v>83</v>
      </c>
      <c r="AW103" s="13" t="s">
        <v>35</v>
      </c>
      <c r="AX103" s="13" t="s">
        <v>73</v>
      </c>
      <c r="AY103" s="244" t="s">
        <v>175</v>
      </c>
    </row>
    <row r="104" spans="1:51" s="13" customFormat="1" ht="12">
      <c r="A104" s="13"/>
      <c r="B104" s="233"/>
      <c r="C104" s="234"/>
      <c r="D104" s="235" t="s">
        <v>189</v>
      </c>
      <c r="E104" s="236" t="s">
        <v>19</v>
      </c>
      <c r="F104" s="237" t="s">
        <v>1649</v>
      </c>
      <c r="G104" s="234"/>
      <c r="H104" s="238">
        <v>6.092</v>
      </c>
      <c r="I104" s="239"/>
      <c r="J104" s="234"/>
      <c r="K104" s="234"/>
      <c r="L104" s="240"/>
      <c r="M104" s="241"/>
      <c r="N104" s="242"/>
      <c r="O104" s="242"/>
      <c r="P104" s="242"/>
      <c r="Q104" s="242"/>
      <c r="R104" s="242"/>
      <c r="S104" s="242"/>
      <c r="T104" s="243"/>
      <c r="U104" s="13"/>
      <c r="V104" s="13"/>
      <c r="W104" s="13"/>
      <c r="X104" s="13"/>
      <c r="Y104" s="13"/>
      <c r="Z104" s="13"/>
      <c r="AA104" s="13"/>
      <c r="AB104" s="13"/>
      <c r="AC104" s="13"/>
      <c r="AD104" s="13"/>
      <c r="AE104" s="13"/>
      <c r="AT104" s="244" t="s">
        <v>189</v>
      </c>
      <c r="AU104" s="244" t="s">
        <v>83</v>
      </c>
      <c r="AV104" s="13" t="s">
        <v>83</v>
      </c>
      <c r="AW104" s="13" t="s">
        <v>35</v>
      </c>
      <c r="AX104" s="13" t="s">
        <v>73</v>
      </c>
      <c r="AY104" s="244" t="s">
        <v>175</v>
      </c>
    </row>
    <row r="105" spans="1:51" s="14" customFormat="1" ht="12">
      <c r="A105" s="14"/>
      <c r="B105" s="245"/>
      <c r="C105" s="246"/>
      <c r="D105" s="235" t="s">
        <v>189</v>
      </c>
      <c r="E105" s="247" t="s">
        <v>19</v>
      </c>
      <c r="F105" s="248" t="s">
        <v>198</v>
      </c>
      <c r="G105" s="246"/>
      <c r="H105" s="249">
        <v>47.232</v>
      </c>
      <c r="I105" s="250"/>
      <c r="J105" s="246"/>
      <c r="K105" s="246"/>
      <c r="L105" s="251"/>
      <c r="M105" s="252"/>
      <c r="N105" s="253"/>
      <c r="O105" s="253"/>
      <c r="P105" s="253"/>
      <c r="Q105" s="253"/>
      <c r="R105" s="253"/>
      <c r="S105" s="253"/>
      <c r="T105" s="254"/>
      <c r="U105" s="14"/>
      <c r="V105" s="14"/>
      <c r="W105" s="14"/>
      <c r="X105" s="14"/>
      <c r="Y105" s="14"/>
      <c r="Z105" s="14"/>
      <c r="AA105" s="14"/>
      <c r="AB105" s="14"/>
      <c r="AC105" s="14"/>
      <c r="AD105" s="14"/>
      <c r="AE105" s="14"/>
      <c r="AT105" s="255" t="s">
        <v>189</v>
      </c>
      <c r="AU105" s="255" t="s">
        <v>83</v>
      </c>
      <c r="AV105" s="14" t="s">
        <v>181</v>
      </c>
      <c r="AW105" s="14" t="s">
        <v>35</v>
      </c>
      <c r="AX105" s="14" t="s">
        <v>73</v>
      </c>
      <c r="AY105" s="255" t="s">
        <v>175</v>
      </c>
    </row>
    <row r="106" spans="1:51" s="13" customFormat="1" ht="12">
      <c r="A106" s="13"/>
      <c r="B106" s="233"/>
      <c r="C106" s="234"/>
      <c r="D106" s="235" t="s">
        <v>189</v>
      </c>
      <c r="E106" s="236" t="s">
        <v>19</v>
      </c>
      <c r="F106" s="237" t="s">
        <v>1650</v>
      </c>
      <c r="G106" s="234"/>
      <c r="H106" s="238">
        <v>47.3</v>
      </c>
      <c r="I106" s="239"/>
      <c r="J106" s="234"/>
      <c r="K106" s="234"/>
      <c r="L106" s="240"/>
      <c r="M106" s="241"/>
      <c r="N106" s="242"/>
      <c r="O106" s="242"/>
      <c r="P106" s="242"/>
      <c r="Q106" s="242"/>
      <c r="R106" s="242"/>
      <c r="S106" s="242"/>
      <c r="T106" s="243"/>
      <c r="U106" s="13"/>
      <c r="V106" s="13"/>
      <c r="W106" s="13"/>
      <c r="X106" s="13"/>
      <c r="Y106" s="13"/>
      <c r="Z106" s="13"/>
      <c r="AA106" s="13"/>
      <c r="AB106" s="13"/>
      <c r="AC106" s="13"/>
      <c r="AD106" s="13"/>
      <c r="AE106" s="13"/>
      <c r="AT106" s="244" t="s">
        <v>189</v>
      </c>
      <c r="AU106" s="244" t="s">
        <v>83</v>
      </c>
      <c r="AV106" s="13" t="s">
        <v>83</v>
      </c>
      <c r="AW106" s="13" t="s">
        <v>35</v>
      </c>
      <c r="AX106" s="13" t="s">
        <v>81</v>
      </c>
      <c r="AY106" s="244" t="s">
        <v>175</v>
      </c>
    </row>
    <row r="107" spans="1:65" s="2" customFormat="1" ht="49.05" customHeight="1">
      <c r="A107" s="39"/>
      <c r="B107" s="40"/>
      <c r="C107" s="214" t="s">
        <v>191</v>
      </c>
      <c r="D107" s="214" t="s">
        <v>177</v>
      </c>
      <c r="E107" s="215" t="s">
        <v>1651</v>
      </c>
      <c r="F107" s="216" t="s">
        <v>1652</v>
      </c>
      <c r="G107" s="217" t="s">
        <v>215</v>
      </c>
      <c r="H107" s="218">
        <v>166.3</v>
      </c>
      <c r="I107" s="219"/>
      <c r="J107" s="220">
        <f>ROUND(I107*H107,2)</f>
        <v>0</v>
      </c>
      <c r="K107" s="221"/>
      <c r="L107" s="45"/>
      <c r="M107" s="222" t="s">
        <v>19</v>
      </c>
      <c r="N107" s="223" t="s">
        <v>44</v>
      </c>
      <c r="O107" s="85"/>
      <c r="P107" s="224">
        <f>O107*H107</f>
        <v>0</v>
      </c>
      <c r="Q107" s="224">
        <v>0</v>
      </c>
      <c r="R107" s="224">
        <f>Q107*H107</f>
        <v>0</v>
      </c>
      <c r="S107" s="224">
        <v>0</v>
      </c>
      <c r="T107" s="225">
        <f>S107*H107</f>
        <v>0</v>
      </c>
      <c r="U107" s="39"/>
      <c r="V107" s="39"/>
      <c r="W107" s="39"/>
      <c r="X107" s="39"/>
      <c r="Y107" s="39"/>
      <c r="Z107" s="39"/>
      <c r="AA107" s="39"/>
      <c r="AB107" s="39"/>
      <c r="AC107" s="39"/>
      <c r="AD107" s="39"/>
      <c r="AE107" s="39"/>
      <c r="AR107" s="226" t="s">
        <v>181</v>
      </c>
      <c r="AT107" s="226" t="s">
        <v>177</v>
      </c>
      <c r="AU107" s="226" t="s">
        <v>83</v>
      </c>
      <c r="AY107" s="18" t="s">
        <v>175</v>
      </c>
      <c r="BE107" s="227">
        <f>IF(N107="základní",J107,0)</f>
        <v>0</v>
      </c>
      <c r="BF107" s="227">
        <f>IF(N107="snížená",J107,0)</f>
        <v>0</v>
      </c>
      <c r="BG107" s="227">
        <f>IF(N107="zákl. přenesená",J107,0)</f>
        <v>0</v>
      </c>
      <c r="BH107" s="227">
        <f>IF(N107="sníž. přenesená",J107,0)</f>
        <v>0</v>
      </c>
      <c r="BI107" s="227">
        <f>IF(N107="nulová",J107,0)</f>
        <v>0</v>
      </c>
      <c r="BJ107" s="18" t="s">
        <v>81</v>
      </c>
      <c r="BK107" s="227">
        <f>ROUND(I107*H107,2)</f>
        <v>0</v>
      </c>
      <c r="BL107" s="18" t="s">
        <v>181</v>
      </c>
      <c r="BM107" s="226" t="s">
        <v>1653</v>
      </c>
    </row>
    <row r="108" spans="1:47" s="2" customFormat="1" ht="12">
      <c r="A108" s="39"/>
      <c r="B108" s="40"/>
      <c r="C108" s="41"/>
      <c r="D108" s="228" t="s">
        <v>183</v>
      </c>
      <c r="E108" s="41"/>
      <c r="F108" s="229" t="s">
        <v>1654</v>
      </c>
      <c r="G108" s="41"/>
      <c r="H108" s="41"/>
      <c r="I108" s="230"/>
      <c r="J108" s="41"/>
      <c r="K108" s="41"/>
      <c r="L108" s="45"/>
      <c r="M108" s="231"/>
      <c r="N108" s="232"/>
      <c r="O108" s="85"/>
      <c r="P108" s="85"/>
      <c r="Q108" s="85"/>
      <c r="R108" s="85"/>
      <c r="S108" s="85"/>
      <c r="T108" s="86"/>
      <c r="U108" s="39"/>
      <c r="V108" s="39"/>
      <c r="W108" s="39"/>
      <c r="X108" s="39"/>
      <c r="Y108" s="39"/>
      <c r="Z108" s="39"/>
      <c r="AA108" s="39"/>
      <c r="AB108" s="39"/>
      <c r="AC108" s="39"/>
      <c r="AD108" s="39"/>
      <c r="AE108" s="39"/>
      <c r="AT108" s="18" t="s">
        <v>183</v>
      </c>
      <c r="AU108" s="18" t="s">
        <v>83</v>
      </c>
    </row>
    <row r="109" spans="1:47" s="2" customFormat="1" ht="12">
      <c r="A109" s="39"/>
      <c r="B109" s="40"/>
      <c r="C109" s="41"/>
      <c r="D109" s="235" t="s">
        <v>203</v>
      </c>
      <c r="E109" s="41"/>
      <c r="F109" s="256" t="s">
        <v>1655</v>
      </c>
      <c r="G109" s="41"/>
      <c r="H109" s="41"/>
      <c r="I109" s="230"/>
      <c r="J109" s="41"/>
      <c r="K109" s="41"/>
      <c r="L109" s="45"/>
      <c r="M109" s="231"/>
      <c r="N109" s="232"/>
      <c r="O109" s="85"/>
      <c r="P109" s="85"/>
      <c r="Q109" s="85"/>
      <c r="R109" s="85"/>
      <c r="S109" s="85"/>
      <c r="T109" s="86"/>
      <c r="U109" s="39"/>
      <c r="V109" s="39"/>
      <c r="W109" s="39"/>
      <c r="X109" s="39"/>
      <c r="Y109" s="39"/>
      <c r="Z109" s="39"/>
      <c r="AA109" s="39"/>
      <c r="AB109" s="39"/>
      <c r="AC109" s="39"/>
      <c r="AD109" s="39"/>
      <c r="AE109" s="39"/>
      <c r="AT109" s="18" t="s">
        <v>203</v>
      </c>
      <c r="AU109" s="18" t="s">
        <v>83</v>
      </c>
    </row>
    <row r="110" spans="1:51" s="15" customFormat="1" ht="12">
      <c r="A110" s="15"/>
      <c r="B110" s="257"/>
      <c r="C110" s="258"/>
      <c r="D110" s="235" t="s">
        <v>189</v>
      </c>
      <c r="E110" s="259" t="s">
        <v>19</v>
      </c>
      <c r="F110" s="260" t="s">
        <v>1656</v>
      </c>
      <c r="G110" s="258"/>
      <c r="H110" s="259" t="s">
        <v>19</v>
      </c>
      <c r="I110" s="261"/>
      <c r="J110" s="258"/>
      <c r="K110" s="258"/>
      <c r="L110" s="262"/>
      <c r="M110" s="263"/>
      <c r="N110" s="264"/>
      <c r="O110" s="264"/>
      <c r="P110" s="264"/>
      <c r="Q110" s="264"/>
      <c r="R110" s="264"/>
      <c r="S110" s="264"/>
      <c r="T110" s="265"/>
      <c r="U110" s="15"/>
      <c r="V110" s="15"/>
      <c r="W110" s="15"/>
      <c r="X110" s="15"/>
      <c r="Y110" s="15"/>
      <c r="Z110" s="15"/>
      <c r="AA110" s="15"/>
      <c r="AB110" s="15"/>
      <c r="AC110" s="15"/>
      <c r="AD110" s="15"/>
      <c r="AE110" s="15"/>
      <c r="AT110" s="266" t="s">
        <v>189</v>
      </c>
      <c r="AU110" s="266" t="s">
        <v>83</v>
      </c>
      <c r="AV110" s="15" t="s">
        <v>81</v>
      </c>
      <c r="AW110" s="15" t="s">
        <v>35</v>
      </c>
      <c r="AX110" s="15" t="s">
        <v>73</v>
      </c>
      <c r="AY110" s="266" t="s">
        <v>175</v>
      </c>
    </row>
    <row r="111" spans="1:51" s="13" customFormat="1" ht="12">
      <c r="A111" s="13"/>
      <c r="B111" s="233"/>
      <c r="C111" s="234"/>
      <c r="D111" s="235" t="s">
        <v>189</v>
      </c>
      <c r="E111" s="236" t="s">
        <v>19</v>
      </c>
      <c r="F111" s="237" t="s">
        <v>1657</v>
      </c>
      <c r="G111" s="234"/>
      <c r="H111" s="238">
        <v>99.96</v>
      </c>
      <c r="I111" s="239"/>
      <c r="J111" s="234"/>
      <c r="K111" s="234"/>
      <c r="L111" s="240"/>
      <c r="M111" s="241"/>
      <c r="N111" s="242"/>
      <c r="O111" s="242"/>
      <c r="P111" s="242"/>
      <c r="Q111" s="242"/>
      <c r="R111" s="242"/>
      <c r="S111" s="242"/>
      <c r="T111" s="243"/>
      <c r="U111" s="13"/>
      <c r="V111" s="13"/>
      <c r="W111" s="13"/>
      <c r="X111" s="13"/>
      <c r="Y111" s="13"/>
      <c r="Z111" s="13"/>
      <c r="AA111" s="13"/>
      <c r="AB111" s="13"/>
      <c r="AC111" s="13"/>
      <c r="AD111" s="13"/>
      <c r="AE111" s="13"/>
      <c r="AT111" s="244" t="s">
        <v>189</v>
      </c>
      <c r="AU111" s="244" t="s">
        <v>83</v>
      </c>
      <c r="AV111" s="13" t="s">
        <v>83</v>
      </c>
      <c r="AW111" s="13" t="s">
        <v>35</v>
      </c>
      <c r="AX111" s="13" t="s">
        <v>73</v>
      </c>
      <c r="AY111" s="244" t="s">
        <v>175</v>
      </c>
    </row>
    <row r="112" spans="1:51" s="15" customFormat="1" ht="12">
      <c r="A112" s="15"/>
      <c r="B112" s="257"/>
      <c r="C112" s="258"/>
      <c r="D112" s="235" t="s">
        <v>189</v>
      </c>
      <c r="E112" s="259" t="s">
        <v>19</v>
      </c>
      <c r="F112" s="260" t="s">
        <v>1658</v>
      </c>
      <c r="G112" s="258"/>
      <c r="H112" s="259" t="s">
        <v>19</v>
      </c>
      <c r="I112" s="261"/>
      <c r="J112" s="258"/>
      <c r="K112" s="258"/>
      <c r="L112" s="262"/>
      <c r="M112" s="263"/>
      <c r="N112" s="264"/>
      <c r="O112" s="264"/>
      <c r="P112" s="264"/>
      <c r="Q112" s="264"/>
      <c r="R112" s="264"/>
      <c r="S112" s="264"/>
      <c r="T112" s="265"/>
      <c r="U112" s="15"/>
      <c r="V112" s="15"/>
      <c r="W112" s="15"/>
      <c r="X112" s="15"/>
      <c r="Y112" s="15"/>
      <c r="Z112" s="15"/>
      <c r="AA112" s="15"/>
      <c r="AB112" s="15"/>
      <c r="AC112" s="15"/>
      <c r="AD112" s="15"/>
      <c r="AE112" s="15"/>
      <c r="AT112" s="266" t="s">
        <v>189</v>
      </c>
      <c r="AU112" s="266" t="s">
        <v>83</v>
      </c>
      <c r="AV112" s="15" t="s">
        <v>81</v>
      </c>
      <c r="AW112" s="15" t="s">
        <v>35</v>
      </c>
      <c r="AX112" s="15" t="s">
        <v>73</v>
      </c>
      <c r="AY112" s="266" t="s">
        <v>175</v>
      </c>
    </row>
    <row r="113" spans="1:51" s="13" customFormat="1" ht="12">
      <c r="A113" s="13"/>
      <c r="B113" s="233"/>
      <c r="C113" s="234"/>
      <c r="D113" s="235" t="s">
        <v>189</v>
      </c>
      <c r="E113" s="236" t="s">
        <v>19</v>
      </c>
      <c r="F113" s="237" t="s">
        <v>1659</v>
      </c>
      <c r="G113" s="234"/>
      <c r="H113" s="238">
        <v>35.063</v>
      </c>
      <c r="I113" s="239"/>
      <c r="J113" s="234"/>
      <c r="K113" s="234"/>
      <c r="L113" s="240"/>
      <c r="M113" s="241"/>
      <c r="N113" s="242"/>
      <c r="O113" s="242"/>
      <c r="P113" s="242"/>
      <c r="Q113" s="242"/>
      <c r="R113" s="242"/>
      <c r="S113" s="242"/>
      <c r="T113" s="243"/>
      <c r="U113" s="13"/>
      <c r="V113" s="13"/>
      <c r="W113" s="13"/>
      <c r="X113" s="13"/>
      <c r="Y113" s="13"/>
      <c r="Z113" s="13"/>
      <c r="AA113" s="13"/>
      <c r="AB113" s="13"/>
      <c r="AC113" s="13"/>
      <c r="AD113" s="13"/>
      <c r="AE113" s="13"/>
      <c r="AT113" s="244" t="s">
        <v>189</v>
      </c>
      <c r="AU113" s="244" t="s">
        <v>83</v>
      </c>
      <c r="AV113" s="13" t="s">
        <v>83</v>
      </c>
      <c r="AW113" s="13" t="s">
        <v>35</v>
      </c>
      <c r="AX113" s="13" t="s">
        <v>73</v>
      </c>
      <c r="AY113" s="244" t="s">
        <v>175</v>
      </c>
    </row>
    <row r="114" spans="1:51" s="15" customFormat="1" ht="12">
      <c r="A114" s="15"/>
      <c r="B114" s="257"/>
      <c r="C114" s="258"/>
      <c r="D114" s="235" t="s">
        <v>189</v>
      </c>
      <c r="E114" s="259" t="s">
        <v>19</v>
      </c>
      <c r="F114" s="260" t="s">
        <v>1660</v>
      </c>
      <c r="G114" s="258"/>
      <c r="H114" s="259" t="s">
        <v>19</v>
      </c>
      <c r="I114" s="261"/>
      <c r="J114" s="258"/>
      <c r="K114" s="258"/>
      <c r="L114" s="262"/>
      <c r="M114" s="263"/>
      <c r="N114" s="264"/>
      <c r="O114" s="264"/>
      <c r="P114" s="264"/>
      <c r="Q114" s="264"/>
      <c r="R114" s="264"/>
      <c r="S114" s="264"/>
      <c r="T114" s="265"/>
      <c r="U114" s="15"/>
      <c r="V114" s="15"/>
      <c r="W114" s="15"/>
      <c r="X114" s="15"/>
      <c r="Y114" s="15"/>
      <c r="Z114" s="15"/>
      <c r="AA114" s="15"/>
      <c r="AB114" s="15"/>
      <c r="AC114" s="15"/>
      <c r="AD114" s="15"/>
      <c r="AE114" s="15"/>
      <c r="AT114" s="266" t="s">
        <v>189</v>
      </c>
      <c r="AU114" s="266" t="s">
        <v>83</v>
      </c>
      <c r="AV114" s="15" t="s">
        <v>81</v>
      </c>
      <c r="AW114" s="15" t="s">
        <v>35</v>
      </c>
      <c r="AX114" s="15" t="s">
        <v>73</v>
      </c>
      <c r="AY114" s="266" t="s">
        <v>175</v>
      </c>
    </row>
    <row r="115" spans="1:51" s="13" customFormat="1" ht="12">
      <c r="A115" s="13"/>
      <c r="B115" s="233"/>
      <c r="C115" s="234"/>
      <c r="D115" s="235" t="s">
        <v>189</v>
      </c>
      <c r="E115" s="236" t="s">
        <v>19</v>
      </c>
      <c r="F115" s="237" t="s">
        <v>1661</v>
      </c>
      <c r="G115" s="234"/>
      <c r="H115" s="238">
        <v>31.238</v>
      </c>
      <c r="I115" s="239"/>
      <c r="J115" s="234"/>
      <c r="K115" s="234"/>
      <c r="L115" s="240"/>
      <c r="M115" s="241"/>
      <c r="N115" s="242"/>
      <c r="O115" s="242"/>
      <c r="P115" s="242"/>
      <c r="Q115" s="242"/>
      <c r="R115" s="242"/>
      <c r="S115" s="242"/>
      <c r="T115" s="243"/>
      <c r="U115" s="13"/>
      <c r="V115" s="13"/>
      <c r="W115" s="13"/>
      <c r="X115" s="13"/>
      <c r="Y115" s="13"/>
      <c r="Z115" s="13"/>
      <c r="AA115" s="13"/>
      <c r="AB115" s="13"/>
      <c r="AC115" s="13"/>
      <c r="AD115" s="13"/>
      <c r="AE115" s="13"/>
      <c r="AT115" s="244" t="s">
        <v>189</v>
      </c>
      <c r="AU115" s="244" t="s">
        <v>83</v>
      </c>
      <c r="AV115" s="13" t="s">
        <v>83</v>
      </c>
      <c r="AW115" s="13" t="s">
        <v>35</v>
      </c>
      <c r="AX115" s="13" t="s">
        <v>73</v>
      </c>
      <c r="AY115" s="244" t="s">
        <v>175</v>
      </c>
    </row>
    <row r="116" spans="1:51" s="14" customFormat="1" ht="12">
      <c r="A116" s="14"/>
      <c r="B116" s="245"/>
      <c r="C116" s="246"/>
      <c r="D116" s="235" t="s">
        <v>189</v>
      </c>
      <c r="E116" s="247" t="s">
        <v>19</v>
      </c>
      <c r="F116" s="248" t="s">
        <v>198</v>
      </c>
      <c r="G116" s="246"/>
      <c r="H116" s="249">
        <v>166.261</v>
      </c>
      <c r="I116" s="250"/>
      <c r="J116" s="246"/>
      <c r="K116" s="246"/>
      <c r="L116" s="251"/>
      <c r="M116" s="252"/>
      <c r="N116" s="253"/>
      <c r="O116" s="253"/>
      <c r="P116" s="253"/>
      <c r="Q116" s="253"/>
      <c r="R116" s="253"/>
      <c r="S116" s="253"/>
      <c r="T116" s="254"/>
      <c r="U116" s="14"/>
      <c r="V116" s="14"/>
      <c r="W116" s="14"/>
      <c r="X116" s="14"/>
      <c r="Y116" s="14"/>
      <c r="Z116" s="14"/>
      <c r="AA116" s="14"/>
      <c r="AB116" s="14"/>
      <c r="AC116" s="14"/>
      <c r="AD116" s="14"/>
      <c r="AE116" s="14"/>
      <c r="AT116" s="255" t="s">
        <v>189</v>
      </c>
      <c r="AU116" s="255" t="s">
        <v>83</v>
      </c>
      <c r="AV116" s="14" t="s">
        <v>181</v>
      </c>
      <c r="AW116" s="14" t="s">
        <v>35</v>
      </c>
      <c r="AX116" s="14" t="s">
        <v>73</v>
      </c>
      <c r="AY116" s="255" t="s">
        <v>175</v>
      </c>
    </row>
    <row r="117" spans="1:51" s="13" customFormat="1" ht="12">
      <c r="A117" s="13"/>
      <c r="B117" s="233"/>
      <c r="C117" s="234"/>
      <c r="D117" s="235" t="s">
        <v>189</v>
      </c>
      <c r="E117" s="236" t="s">
        <v>19</v>
      </c>
      <c r="F117" s="237" t="s">
        <v>1662</v>
      </c>
      <c r="G117" s="234"/>
      <c r="H117" s="238">
        <v>166.3</v>
      </c>
      <c r="I117" s="239"/>
      <c r="J117" s="234"/>
      <c r="K117" s="234"/>
      <c r="L117" s="240"/>
      <c r="M117" s="241"/>
      <c r="N117" s="242"/>
      <c r="O117" s="242"/>
      <c r="P117" s="242"/>
      <c r="Q117" s="242"/>
      <c r="R117" s="242"/>
      <c r="S117" s="242"/>
      <c r="T117" s="243"/>
      <c r="U117" s="13"/>
      <c r="V117" s="13"/>
      <c r="W117" s="13"/>
      <c r="X117" s="13"/>
      <c r="Y117" s="13"/>
      <c r="Z117" s="13"/>
      <c r="AA117" s="13"/>
      <c r="AB117" s="13"/>
      <c r="AC117" s="13"/>
      <c r="AD117" s="13"/>
      <c r="AE117" s="13"/>
      <c r="AT117" s="244" t="s">
        <v>189</v>
      </c>
      <c r="AU117" s="244" t="s">
        <v>83</v>
      </c>
      <c r="AV117" s="13" t="s">
        <v>83</v>
      </c>
      <c r="AW117" s="13" t="s">
        <v>35</v>
      </c>
      <c r="AX117" s="13" t="s">
        <v>81</v>
      </c>
      <c r="AY117" s="244" t="s">
        <v>175</v>
      </c>
    </row>
    <row r="118" spans="1:65" s="2" customFormat="1" ht="49.05" customHeight="1">
      <c r="A118" s="39"/>
      <c r="B118" s="40"/>
      <c r="C118" s="214" t="s">
        <v>181</v>
      </c>
      <c r="D118" s="214" t="s">
        <v>177</v>
      </c>
      <c r="E118" s="215" t="s">
        <v>1663</v>
      </c>
      <c r="F118" s="216" t="s">
        <v>1664</v>
      </c>
      <c r="G118" s="217" t="s">
        <v>215</v>
      </c>
      <c r="H118" s="218">
        <v>12.1</v>
      </c>
      <c r="I118" s="219"/>
      <c r="J118" s="220">
        <f>ROUND(I118*H118,2)</f>
        <v>0</v>
      </c>
      <c r="K118" s="221"/>
      <c r="L118" s="45"/>
      <c r="M118" s="222" t="s">
        <v>19</v>
      </c>
      <c r="N118" s="223" t="s">
        <v>44</v>
      </c>
      <c r="O118" s="85"/>
      <c r="P118" s="224">
        <f>O118*H118</f>
        <v>0</v>
      </c>
      <c r="Q118" s="224">
        <v>0</v>
      </c>
      <c r="R118" s="224">
        <f>Q118*H118</f>
        <v>0</v>
      </c>
      <c r="S118" s="224">
        <v>0</v>
      </c>
      <c r="T118" s="225">
        <f>S118*H118</f>
        <v>0</v>
      </c>
      <c r="U118" s="39"/>
      <c r="V118" s="39"/>
      <c r="W118" s="39"/>
      <c r="X118" s="39"/>
      <c r="Y118" s="39"/>
      <c r="Z118" s="39"/>
      <c r="AA118" s="39"/>
      <c r="AB118" s="39"/>
      <c r="AC118" s="39"/>
      <c r="AD118" s="39"/>
      <c r="AE118" s="39"/>
      <c r="AR118" s="226" t="s">
        <v>181</v>
      </c>
      <c r="AT118" s="226" t="s">
        <v>177</v>
      </c>
      <c r="AU118" s="226" t="s">
        <v>83</v>
      </c>
      <c r="AY118" s="18" t="s">
        <v>175</v>
      </c>
      <c r="BE118" s="227">
        <f>IF(N118="základní",J118,0)</f>
        <v>0</v>
      </c>
      <c r="BF118" s="227">
        <f>IF(N118="snížená",J118,0)</f>
        <v>0</v>
      </c>
      <c r="BG118" s="227">
        <f>IF(N118="zákl. přenesená",J118,0)</f>
        <v>0</v>
      </c>
      <c r="BH118" s="227">
        <f>IF(N118="sníž. přenesená",J118,0)</f>
        <v>0</v>
      </c>
      <c r="BI118" s="227">
        <f>IF(N118="nulová",J118,0)</f>
        <v>0</v>
      </c>
      <c r="BJ118" s="18" t="s">
        <v>81</v>
      </c>
      <c r="BK118" s="227">
        <f>ROUND(I118*H118,2)</f>
        <v>0</v>
      </c>
      <c r="BL118" s="18" t="s">
        <v>181</v>
      </c>
      <c r="BM118" s="226" t="s">
        <v>1665</v>
      </c>
    </row>
    <row r="119" spans="1:47" s="2" customFormat="1" ht="12">
      <c r="A119" s="39"/>
      <c r="B119" s="40"/>
      <c r="C119" s="41"/>
      <c r="D119" s="228" t="s">
        <v>183</v>
      </c>
      <c r="E119" s="41"/>
      <c r="F119" s="229" t="s">
        <v>1666</v>
      </c>
      <c r="G119" s="41"/>
      <c r="H119" s="41"/>
      <c r="I119" s="230"/>
      <c r="J119" s="41"/>
      <c r="K119" s="41"/>
      <c r="L119" s="45"/>
      <c r="M119" s="231"/>
      <c r="N119" s="232"/>
      <c r="O119" s="85"/>
      <c r="P119" s="85"/>
      <c r="Q119" s="85"/>
      <c r="R119" s="85"/>
      <c r="S119" s="85"/>
      <c r="T119" s="86"/>
      <c r="U119" s="39"/>
      <c r="V119" s="39"/>
      <c r="W119" s="39"/>
      <c r="X119" s="39"/>
      <c r="Y119" s="39"/>
      <c r="Z119" s="39"/>
      <c r="AA119" s="39"/>
      <c r="AB119" s="39"/>
      <c r="AC119" s="39"/>
      <c r="AD119" s="39"/>
      <c r="AE119" s="39"/>
      <c r="AT119" s="18" t="s">
        <v>183</v>
      </c>
      <c r="AU119" s="18" t="s">
        <v>83</v>
      </c>
    </row>
    <row r="120" spans="1:47" s="2" customFormat="1" ht="12">
      <c r="A120" s="39"/>
      <c r="B120" s="40"/>
      <c r="C120" s="41"/>
      <c r="D120" s="235" t="s">
        <v>203</v>
      </c>
      <c r="E120" s="41"/>
      <c r="F120" s="256" t="s">
        <v>1667</v>
      </c>
      <c r="G120" s="41"/>
      <c r="H120" s="41"/>
      <c r="I120" s="230"/>
      <c r="J120" s="41"/>
      <c r="K120" s="41"/>
      <c r="L120" s="45"/>
      <c r="M120" s="231"/>
      <c r="N120" s="232"/>
      <c r="O120" s="85"/>
      <c r="P120" s="85"/>
      <c r="Q120" s="85"/>
      <c r="R120" s="85"/>
      <c r="S120" s="85"/>
      <c r="T120" s="86"/>
      <c r="U120" s="39"/>
      <c r="V120" s="39"/>
      <c r="W120" s="39"/>
      <c r="X120" s="39"/>
      <c r="Y120" s="39"/>
      <c r="Z120" s="39"/>
      <c r="AA120" s="39"/>
      <c r="AB120" s="39"/>
      <c r="AC120" s="39"/>
      <c r="AD120" s="39"/>
      <c r="AE120" s="39"/>
      <c r="AT120" s="18" t="s">
        <v>203</v>
      </c>
      <c r="AU120" s="18" t="s">
        <v>83</v>
      </c>
    </row>
    <row r="121" spans="1:51" s="15" customFormat="1" ht="12">
      <c r="A121" s="15"/>
      <c r="B121" s="257"/>
      <c r="C121" s="258"/>
      <c r="D121" s="235" t="s">
        <v>189</v>
      </c>
      <c r="E121" s="259" t="s">
        <v>19</v>
      </c>
      <c r="F121" s="260" t="s">
        <v>1668</v>
      </c>
      <c r="G121" s="258"/>
      <c r="H121" s="259" t="s">
        <v>19</v>
      </c>
      <c r="I121" s="261"/>
      <c r="J121" s="258"/>
      <c r="K121" s="258"/>
      <c r="L121" s="262"/>
      <c r="M121" s="263"/>
      <c r="N121" s="264"/>
      <c r="O121" s="264"/>
      <c r="P121" s="264"/>
      <c r="Q121" s="264"/>
      <c r="R121" s="264"/>
      <c r="S121" s="264"/>
      <c r="T121" s="265"/>
      <c r="U121" s="15"/>
      <c r="V121" s="15"/>
      <c r="W121" s="15"/>
      <c r="X121" s="15"/>
      <c r="Y121" s="15"/>
      <c r="Z121" s="15"/>
      <c r="AA121" s="15"/>
      <c r="AB121" s="15"/>
      <c r="AC121" s="15"/>
      <c r="AD121" s="15"/>
      <c r="AE121" s="15"/>
      <c r="AT121" s="266" t="s">
        <v>189</v>
      </c>
      <c r="AU121" s="266" t="s">
        <v>83</v>
      </c>
      <c r="AV121" s="15" t="s">
        <v>81</v>
      </c>
      <c r="AW121" s="15" t="s">
        <v>35</v>
      </c>
      <c r="AX121" s="15" t="s">
        <v>73</v>
      </c>
      <c r="AY121" s="266" t="s">
        <v>175</v>
      </c>
    </row>
    <row r="122" spans="1:51" s="13" customFormat="1" ht="12">
      <c r="A122" s="13"/>
      <c r="B122" s="233"/>
      <c r="C122" s="234"/>
      <c r="D122" s="235" t="s">
        <v>189</v>
      </c>
      <c r="E122" s="236" t="s">
        <v>19</v>
      </c>
      <c r="F122" s="237" t="s">
        <v>1669</v>
      </c>
      <c r="G122" s="234"/>
      <c r="H122" s="238">
        <v>12.082</v>
      </c>
      <c r="I122" s="239"/>
      <c r="J122" s="234"/>
      <c r="K122" s="234"/>
      <c r="L122" s="240"/>
      <c r="M122" s="241"/>
      <c r="N122" s="242"/>
      <c r="O122" s="242"/>
      <c r="P122" s="242"/>
      <c r="Q122" s="242"/>
      <c r="R122" s="242"/>
      <c r="S122" s="242"/>
      <c r="T122" s="243"/>
      <c r="U122" s="13"/>
      <c r="V122" s="13"/>
      <c r="W122" s="13"/>
      <c r="X122" s="13"/>
      <c r="Y122" s="13"/>
      <c r="Z122" s="13"/>
      <c r="AA122" s="13"/>
      <c r="AB122" s="13"/>
      <c r="AC122" s="13"/>
      <c r="AD122" s="13"/>
      <c r="AE122" s="13"/>
      <c r="AT122" s="244" t="s">
        <v>189</v>
      </c>
      <c r="AU122" s="244" t="s">
        <v>83</v>
      </c>
      <c r="AV122" s="13" t="s">
        <v>83</v>
      </c>
      <c r="AW122" s="13" t="s">
        <v>35</v>
      </c>
      <c r="AX122" s="13" t="s">
        <v>73</v>
      </c>
      <c r="AY122" s="244" t="s">
        <v>175</v>
      </c>
    </row>
    <row r="123" spans="1:51" s="13" customFormat="1" ht="12">
      <c r="A123" s="13"/>
      <c r="B123" s="233"/>
      <c r="C123" s="234"/>
      <c r="D123" s="235" t="s">
        <v>189</v>
      </c>
      <c r="E123" s="236" t="s">
        <v>19</v>
      </c>
      <c r="F123" s="237" t="s">
        <v>1670</v>
      </c>
      <c r="G123" s="234"/>
      <c r="H123" s="238">
        <v>12.1</v>
      </c>
      <c r="I123" s="239"/>
      <c r="J123" s="234"/>
      <c r="K123" s="234"/>
      <c r="L123" s="240"/>
      <c r="M123" s="241"/>
      <c r="N123" s="242"/>
      <c r="O123" s="242"/>
      <c r="P123" s="242"/>
      <c r="Q123" s="242"/>
      <c r="R123" s="242"/>
      <c r="S123" s="242"/>
      <c r="T123" s="243"/>
      <c r="U123" s="13"/>
      <c r="V123" s="13"/>
      <c r="W123" s="13"/>
      <c r="X123" s="13"/>
      <c r="Y123" s="13"/>
      <c r="Z123" s="13"/>
      <c r="AA123" s="13"/>
      <c r="AB123" s="13"/>
      <c r="AC123" s="13"/>
      <c r="AD123" s="13"/>
      <c r="AE123" s="13"/>
      <c r="AT123" s="244" t="s">
        <v>189</v>
      </c>
      <c r="AU123" s="244" t="s">
        <v>83</v>
      </c>
      <c r="AV123" s="13" t="s">
        <v>83</v>
      </c>
      <c r="AW123" s="13" t="s">
        <v>35</v>
      </c>
      <c r="AX123" s="13" t="s">
        <v>81</v>
      </c>
      <c r="AY123" s="244" t="s">
        <v>175</v>
      </c>
    </row>
    <row r="124" spans="1:65" s="2" customFormat="1" ht="55.5" customHeight="1">
      <c r="A124" s="39"/>
      <c r="B124" s="40"/>
      <c r="C124" s="214" t="s">
        <v>212</v>
      </c>
      <c r="D124" s="214" t="s">
        <v>177</v>
      </c>
      <c r="E124" s="215" t="s">
        <v>240</v>
      </c>
      <c r="F124" s="216" t="s">
        <v>241</v>
      </c>
      <c r="G124" s="217" t="s">
        <v>215</v>
      </c>
      <c r="H124" s="218">
        <v>171.7</v>
      </c>
      <c r="I124" s="219"/>
      <c r="J124" s="220">
        <f>ROUND(I124*H124,2)</f>
        <v>0</v>
      </c>
      <c r="K124" s="221"/>
      <c r="L124" s="45"/>
      <c r="M124" s="222" t="s">
        <v>19</v>
      </c>
      <c r="N124" s="223" t="s">
        <v>44</v>
      </c>
      <c r="O124" s="85"/>
      <c r="P124" s="224">
        <f>O124*H124</f>
        <v>0</v>
      </c>
      <c r="Q124" s="224">
        <v>0</v>
      </c>
      <c r="R124" s="224">
        <f>Q124*H124</f>
        <v>0</v>
      </c>
      <c r="S124" s="224">
        <v>0</v>
      </c>
      <c r="T124" s="225">
        <f>S124*H124</f>
        <v>0</v>
      </c>
      <c r="U124" s="39"/>
      <c r="V124" s="39"/>
      <c r="W124" s="39"/>
      <c r="X124" s="39"/>
      <c r="Y124" s="39"/>
      <c r="Z124" s="39"/>
      <c r="AA124" s="39"/>
      <c r="AB124" s="39"/>
      <c r="AC124" s="39"/>
      <c r="AD124" s="39"/>
      <c r="AE124" s="39"/>
      <c r="AR124" s="226" t="s">
        <v>181</v>
      </c>
      <c r="AT124" s="226" t="s">
        <v>177</v>
      </c>
      <c r="AU124" s="226" t="s">
        <v>83</v>
      </c>
      <c r="AY124" s="18" t="s">
        <v>175</v>
      </c>
      <c r="BE124" s="227">
        <f>IF(N124="základní",J124,0)</f>
        <v>0</v>
      </c>
      <c r="BF124" s="227">
        <f>IF(N124="snížená",J124,0)</f>
        <v>0</v>
      </c>
      <c r="BG124" s="227">
        <f>IF(N124="zákl. přenesená",J124,0)</f>
        <v>0</v>
      </c>
      <c r="BH124" s="227">
        <f>IF(N124="sníž. přenesená",J124,0)</f>
        <v>0</v>
      </c>
      <c r="BI124" s="227">
        <f>IF(N124="nulová",J124,0)</f>
        <v>0</v>
      </c>
      <c r="BJ124" s="18" t="s">
        <v>81</v>
      </c>
      <c r="BK124" s="227">
        <f>ROUND(I124*H124,2)</f>
        <v>0</v>
      </c>
      <c r="BL124" s="18" t="s">
        <v>181</v>
      </c>
      <c r="BM124" s="226" t="s">
        <v>1671</v>
      </c>
    </row>
    <row r="125" spans="1:47" s="2" customFormat="1" ht="12">
      <c r="A125" s="39"/>
      <c r="B125" s="40"/>
      <c r="C125" s="41"/>
      <c r="D125" s="228" t="s">
        <v>183</v>
      </c>
      <c r="E125" s="41"/>
      <c r="F125" s="229" t="s">
        <v>243</v>
      </c>
      <c r="G125" s="41"/>
      <c r="H125" s="41"/>
      <c r="I125" s="230"/>
      <c r="J125" s="41"/>
      <c r="K125" s="41"/>
      <c r="L125" s="45"/>
      <c r="M125" s="231"/>
      <c r="N125" s="232"/>
      <c r="O125" s="85"/>
      <c r="P125" s="85"/>
      <c r="Q125" s="85"/>
      <c r="R125" s="85"/>
      <c r="S125" s="85"/>
      <c r="T125" s="86"/>
      <c r="U125" s="39"/>
      <c r="V125" s="39"/>
      <c r="W125" s="39"/>
      <c r="X125" s="39"/>
      <c r="Y125" s="39"/>
      <c r="Z125" s="39"/>
      <c r="AA125" s="39"/>
      <c r="AB125" s="39"/>
      <c r="AC125" s="39"/>
      <c r="AD125" s="39"/>
      <c r="AE125" s="39"/>
      <c r="AT125" s="18" t="s">
        <v>183</v>
      </c>
      <c r="AU125" s="18" t="s">
        <v>83</v>
      </c>
    </row>
    <row r="126" spans="1:51" s="13" customFormat="1" ht="12">
      <c r="A126" s="13"/>
      <c r="B126" s="233"/>
      <c r="C126" s="234"/>
      <c r="D126" s="235" t="s">
        <v>189</v>
      </c>
      <c r="E126" s="236" t="s">
        <v>19</v>
      </c>
      <c r="F126" s="237" t="s">
        <v>1672</v>
      </c>
      <c r="G126" s="234"/>
      <c r="H126" s="238">
        <v>225.7</v>
      </c>
      <c r="I126" s="239"/>
      <c r="J126" s="234"/>
      <c r="K126" s="234"/>
      <c r="L126" s="240"/>
      <c r="M126" s="241"/>
      <c r="N126" s="242"/>
      <c r="O126" s="242"/>
      <c r="P126" s="242"/>
      <c r="Q126" s="242"/>
      <c r="R126" s="242"/>
      <c r="S126" s="242"/>
      <c r="T126" s="243"/>
      <c r="U126" s="13"/>
      <c r="V126" s="13"/>
      <c r="W126" s="13"/>
      <c r="X126" s="13"/>
      <c r="Y126" s="13"/>
      <c r="Z126" s="13"/>
      <c r="AA126" s="13"/>
      <c r="AB126" s="13"/>
      <c r="AC126" s="13"/>
      <c r="AD126" s="13"/>
      <c r="AE126" s="13"/>
      <c r="AT126" s="244" t="s">
        <v>189</v>
      </c>
      <c r="AU126" s="244" t="s">
        <v>83</v>
      </c>
      <c r="AV126" s="13" t="s">
        <v>83</v>
      </c>
      <c r="AW126" s="13" t="s">
        <v>35</v>
      </c>
      <c r="AX126" s="13" t="s">
        <v>73</v>
      </c>
      <c r="AY126" s="244" t="s">
        <v>175</v>
      </c>
    </row>
    <row r="127" spans="1:51" s="13" customFormat="1" ht="12">
      <c r="A127" s="13"/>
      <c r="B127" s="233"/>
      <c r="C127" s="234"/>
      <c r="D127" s="235" t="s">
        <v>189</v>
      </c>
      <c r="E127" s="236" t="s">
        <v>19</v>
      </c>
      <c r="F127" s="237" t="s">
        <v>1673</v>
      </c>
      <c r="G127" s="234"/>
      <c r="H127" s="238">
        <v>-54</v>
      </c>
      <c r="I127" s="239"/>
      <c r="J127" s="234"/>
      <c r="K127" s="234"/>
      <c r="L127" s="240"/>
      <c r="M127" s="241"/>
      <c r="N127" s="242"/>
      <c r="O127" s="242"/>
      <c r="P127" s="242"/>
      <c r="Q127" s="242"/>
      <c r="R127" s="242"/>
      <c r="S127" s="242"/>
      <c r="T127" s="243"/>
      <c r="U127" s="13"/>
      <c r="V127" s="13"/>
      <c r="W127" s="13"/>
      <c r="X127" s="13"/>
      <c r="Y127" s="13"/>
      <c r="Z127" s="13"/>
      <c r="AA127" s="13"/>
      <c r="AB127" s="13"/>
      <c r="AC127" s="13"/>
      <c r="AD127" s="13"/>
      <c r="AE127" s="13"/>
      <c r="AT127" s="244" t="s">
        <v>189</v>
      </c>
      <c r="AU127" s="244" t="s">
        <v>83</v>
      </c>
      <c r="AV127" s="13" t="s">
        <v>83</v>
      </c>
      <c r="AW127" s="13" t="s">
        <v>35</v>
      </c>
      <c r="AX127" s="13" t="s">
        <v>73</v>
      </c>
      <c r="AY127" s="244" t="s">
        <v>175</v>
      </c>
    </row>
    <row r="128" spans="1:51" s="14" customFormat="1" ht="12">
      <c r="A128" s="14"/>
      <c r="B128" s="245"/>
      <c r="C128" s="246"/>
      <c r="D128" s="235" t="s">
        <v>189</v>
      </c>
      <c r="E128" s="247" t="s">
        <v>19</v>
      </c>
      <c r="F128" s="248" t="s">
        <v>198</v>
      </c>
      <c r="G128" s="246"/>
      <c r="H128" s="249">
        <v>171.7</v>
      </c>
      <c r="I128" s="250"/>
      <c r="J128" s="246"/>
      <c r="K128" s="246"/>
      <c r="L128" s="251"/>
      <c r="M128" s="252"/>
      <c r="N128" s="253"/>
      <c r="O128" s="253"/>
      <c r="P128" s="253"/>
      <c r="Q128" s="253"/>
      <c r="R128" s="253"/>
      <c r="S128" s="253"/>
      <c r="T128" s="254"/>
      <c r="U128" s="14"/>
      <c r="V128" s="14"/>
      <c r="W128" s="14"/>
      <c r="X128" s="14"/>
      <c r="Y128" s="14"/>
      <c r="Z128" s="14"/>
      <c r="AA128" s="14"/>
      <c r="AB128" s="14"/>
      <c r="AC128" s="14"/>
      <c r="AD128" s="14"/>
      <c r="AE128" s="14"/>
      <c r="AT128" s="255" t="s">
        <v>189</v>
      </c>
      <c r="AU128" s="255" t="s">
        <v>83</v>
      </c>
      <c r="AV128" s="14" t="s">
        <v>181</v>
      </c>
      <c r="AW128" s="14" t="s">
        <v>35</v>
      </c>
      <c r="AX128" s="14" t="s">
        <v>81</v>
      </c>
      <c r="AY128" s="255" t="s">
        <v>175</v>
      </c>
    </row>
    <row r="129" spans="1:65" s="2" customFormat="1" ht="62.7" customHeight="1">
      <c r="A129" s="39"/>
      <c r="B129" s="40"/>
      <c r="C129" s="214" t="s">
        <v>223</v>
      </c>
      <c r="D129" s="214" t="s">
        <v>177</v>
      </c>
      <c r="E129" s="215" t="s">
        <v>260</v>
      </c>
      <c r="F129" s="216" t="s">
        <v>261</v>
      </c>
      <c r="G129" s="217" t="s">
        <v>215</v>
      </c>
      <c r="H129" s="218">
        <v>77.24</v>
      </c>
      <c r="I129" s="219"/>
      <c r="J129" s="220">
        <f>ROUND(I129*H129,2)</f>
        <v>0</v>
      </c>
      <c r="K129" s="221"/>
      <c r="L129" s="45"/>
      <c r="M129" s="222" t="s">
        <v>19</v>
      </c>
      <c r="N129" s="223" t="s">
        <v>44</v>
      </c>
      <c r="O129" s="85"/>
      <c r="P129" s="224">
        <f>O129*H129</f>
        <v>0</v>
      </c>
      <c r="Q129" s="224">
        <v>0</v>
      </c>
      <c r="R129" s="224">
        <f>Q129*H129</f>
        <v>0</v>
      </c>
      <c r="S129" s="224">
        <v>0</v>
      </c>
      <c r="T129" s="225">
        <f>S129*H129</f>
        <v>0</v>
      </c>
      <c r="U129" s="39"/>
      <c r="V129" s="39"/>
      <c r="W129" s="39"/>
      <c r="X129" s="39"/>
      <c r="Y129" s="39"/>
      <c r="Z129" s="39"/>
      <c r="AA129" s="39"/>
      <c r="AB129" s="39"/>
      <c r="AC129" s="39"/>
      <c r="AD129" s="39"/>
      <c r="AE129" s="39"/>
      <c r="AR129" s="226" t="s">
        <v>181</v>
      </c>
      <c r="AT129" s="226" t="s">
        <v>177</v>
      </c>
      <c r="AU129" s="226" t="s">
        <v>83</v>
      </c>
      <c r="AY129" s="18" t="s">
        <v>175</v>
      </c>
      <c r="BE129" s="227">
        <f>IF(N129="základní",J129,0)</f>
        <v>0</v>
      </c>
      <c r="BF129" s="227">
        <f>IF(N129="snížená",J129,0)</f>
        <v>0</v>
      </c>
      <c r="BG129" s="227">
        <f>IF(N129="zákl. přenesená",J129,0)</f>
        <v>0</v>
      </c>
      <c r="BH129" s="227">
        <f>IF(N129="sníž. přenesená",J129,0)</f>
        <v>0</v>
      </c>
      <c r="BI129" s="227">
        <f>IF(N129="nulová",J129,0)</f>
        <v>0</v>
      </c>
      <c r="BJ129" s="18" t="s">
        <v>81</v>
      </c>
      <c r="BK129" s="227">
        <f>ROUND(I129*H129,2)</f>
        <v>0</v>
      </c>
      <c r="BL129" s="18" t="s">
        <v>181</v>
      </c>
      <c r="BM129" s="226" t="s">
        <v>1674</v>
      </c>
    </row>
    <row r="130" spans="1:47" s="2" customFormat="1" ht="12">
      <c r="A130" s="39"/>
      <c r="B130" s="40"/>
      <c r="C130" s="41"/>
      <c r="D130" s="228" t="s">
        <v>183</v>
      </c>
      <c r="E130" s="41"/>
      <c r="F130" s="229" t="s">
        <v>263</v>
      </c>
      <c r="G130" s="41"/>
      <c r="H130" s="41"/>
      <c r="I130" s="230"/>
      <c r="J130" s="41"/>
      <c r="K130" s="41"/>
      <c r="L130" s="45"/>
      <c r="M130" s="231"/>
      <c r="N130" s="232"/>
      <c r="O130" s="85"/>
      <c r="P130" s="85"/>
      <c r="Q130" s="85"/>
      <c r="R130" s="85"/>
      <c r="S130" s="85"/>
      <c r="T130" s="86"/>
      <c r="U130" s="39"/>
      <c r="V130" s="39"/>
      <c r="W130" s="39"/>
      <c r="X130" s="39"/>
      <c r="Y130" s="39"/>
      <c r="Z130" s="39"/>
      <c r="AA130" s="39"/>
      <c r="AB130" s="39"/>
      <c r="AC130" s="39"/>
      <c r="AD130" s="39"/>
      <c r="AE130" s="39"/>
      <c r="AT130" s="18" t="s">
        <v>183</v>
      </c>
      <c r="AU130" s="18" t="s">
        <v>83</v>
      </c>
    </row>
    <row r="131" spans="1:51" s="15" customFormat="1" ht="12">
      <c r="A131" s="15"/>
      <c r="B131" s="257"/>
      <c r="C131" s="258"/>
      <c r="D131" s="235" t="s">
        <v>189</v>
      </c>
      <c r="E131" s="259" t="s">
        <v>19</v>
      </c>
      <c r="F131" s="260" t="s">
        <v>264</v>
      </c>
      <c r="G131" s="258"/>
      <c r="H131" s="259" t="s">
        <v>19</v>
      </c>
      <c r="I131" s="261"/>
      <c r="J131" s="258"/>
      <c r="K131" s="258"/>
      <c r="L131" s="262"/>
      <c r="M131" s="263"/>
      <c r="N131" s="264"/>
      <c r="O131" s="264"/>
      <c r="P131" s="264"/>
      <c r="Q131" s="264"/>
      <c r="R131" s="264"/>
      <c r="S131" s="264"/>
      <c r="T131" s="265"/>
      <c r="U131" s="15"/>
      <c r="V131" s="15"/>
      <c r="W131" s="15"/>
      <c r="X131" s="15"/>
      <c r="Y131" s="15"/>
      <c r="Z131" s="15"/>
      <c r="AA131" s="15"/>
      <c r="AB131" s="15"/>
      <c r="AC131" s="15"/>
      <c r="AD131" s="15"/>
      <c r="AE131" s="15"/>
      <c r="AT131" s="266" t="s">
        <v>189</v>
      </c>
      <c r="AU131" s="266" t="s">
        <v>83</v>
      </c>
      <c r="AV131" s="15" t="s">
        <v>81</v>
      </c>
      <c r="AW131" s="15" t="s">
        <v>35</v>
      </c>
      <c r="AX131" s="15" t="s">
        <v>73</v>
      </c>
      <c r="AY131" s="266" t="s">
        <v>175</v>
      </c>
    </row>
    <row r="132" spans="1:51" s="15" customFormat="1" ht="12">
      <c r="A132" s="15"/>
      <c r="B132" s="257"/>
      <c r="C132" s="258"/>
      <c r="D132" s="235" t="s">
        <v>189</v>
      </c>
      <c r="E132" s="259" t="s">
        <v>19</v>
      </c>
      <c r="F132" s="260" t="s">
        <v>1675</v>
      </c>
      <c r="G132" s="258"/>
      <c r="H132" s="259" t="s">
        <v>19</v>
      </c>
      <c r="I132" s="261"/>
      <c r="J132" s="258"/>
      <c r="K132" s="258"/>
      <c r="L132" s="262"/>
      <c r="M132" s="263"/>
      <c r="N132" s="264"/>
      <c r="O132" s="264"/>
      <c r="P132" s="264"/>
      <c r="Q132" s="264"/>
      <c r="R132" s="264"/>
      <c r="S132" s="264"/>
      <c r="T132" s="265"/>
      <c r="U132" s="15"/>
      <c r="V132" s="15"/>
      <c r="W132" s="15"/>
      <c r="X132" s="15"/>
      <c r="Y132" s="15"/>
      <c r="Z132" s="15"/>
      <c r="AA132" s="15"/>
      <c r="AB132" s="15"/>
      <c r="AC132" s="15"/>
      <c r="AD132" s="15"/>
      <c r="AE132" s="15"/>
      <c r="AT132" s="266" t="s">
        <v>189</v>
      </c>
      <c r="AU132" s="266" t="s">
        <v>83</v>
      </c>
      <c r="AV132" s="15" t="s">
        <v>81</v>
      </c>
      <c r="AW132" s="15" t="s">
        <v>35</v>
      </c>
      <c r="AX132" s="15" t="s">
        <v>73</v>
      </c>
      <c r="AY132" s="266" t="s">
        <v>175</v>
      </c>
    </row>
    <row r="133" spans="1:51" s="13" customFormat="1" ht="12">
      <c r="A133" s="13"/>
      <c r="B133" s="233"/>
      <c r="C133" s="234"/>
      <c r="D133" s="235" t="s">
        <v>189</v>
      </c>
      <c r="E133" s="236" t="s">
        <v>19</v>
      </c>
      <c r="F133" s="237" t="s">
        <v>1676</v>
      </c>
      <c r="G133" s="234"/>
      <c r="H133" s="238">
        <v>77.24</v>
      </c>
      <c r="I133" s="239"/>
      <c r="J133" s="234"/>
      <c r="K133" s="234"/>
      <c r="L133" s="240"/>
      <c r="M133" s="241"/>
      <c r="N133" s="242"/>
      <c r="O133" s="242"/>
      <c r="P133" s="242"/>
      <c r="Q133" s="242"/>
      <c r="R133" s="242"/>
      <c r="S133" s="242"/>
      <c r="T133" s="243"/>
      <c r="U133" s="13"/>
      <c r="V133" s="13"/>
      <c r="W133" s="13"/>
      <c r="X133" s="13"/>
      <c r="Y133" s="13"/>
      <c r="Z133" s="13"/>
      <c r="AA133" s="13"/>
      <c r="AB133" s="13"/>
      <c r="AC133" s="13"/>
      <c r="AD133" s="13"/>
      <c r="AE133" s="13"/>
      <c r="AT133" s="244" t="s">
        <v>189</v>
      </c>
      <c r="AU133" s="244" t="s">
        <v>83</v>
      </c>
      <c r="AV133" s="13" t="s">
        <v>83</v>
      </c>
      <c r="AW133" s="13" t="s">
        <v>35</v>
      </c>
      <c r="AX133" s="13" t="s">
        <v>81</v>
      </c>
      <c r="AY133" s="244" t="s">
        <v>175</v>
      </c>
    </row>
    <row r="134" spans="1:65" s="2" customFormat="1" ht="37.8" customHeight="1">
      <c r="A134" s="39"/>
      <c r="B134" s="40"/>
      <c r="C134" s="214" t="s">
        <v>231</v>
      </c>
      <c r="D134" s="214" t="s">
        <v>177</v>
      </c>
      <c r="E134" s="215" t="s">
        <v>267</v>
      </c>
      <c r="F134" s="216" t="s">
        <v>268</v>
      </c>
      <c r="G134" s="217" t="s">
        <v>215</v>
      </c>
      <c r="H134" s="218">
        <v>5151</v>
      </c>
      <c r="I134" s="219"/>
      <c r="J134" s="220">
        <f>ROUND(I134*H134,2)</f>
        <v>0</v>
      </c>
      <c r="K134" s="221"/>
      <c r="L134" s="45"/>
      <c r="M134" s="222" t="s">
        <v>19</v>
      </c>
      <c r="N134" s="223" t="s">
        <v>44</v>
      </c>
      <c r="O134" s="85"/>
      <c r="P134" s="224">
        <f>O134*H134</f>
        <v>0</v>
      </c>
      <c r="Q134" s="224">
        <v>0</v>
      </c>
      <c r="R134" s="224">
        <f>Q134*H134</f>
        <v>0</v>
      </c>
      <c r="S134" s="224">
        <v>0</v>
      </c>
      <c r="T134" s="225">
        <f>S134*H134</f>
        <v>0</v>
      </c>
      <c r="U134" s="39"/>
      <c r="V134" s="39"/>
      <c r="W134" s="39"/>
      <c r="X134" s="39"/>
      <c r="Y134" s="39"/>
      <c r="Z134" s="39"/>
      <c r="AA134" s="39"/>
      <c r="AB134" s="39"/>
      <c r="AC134" s="39"/>
      <c r="AD134" s="39"/>
      <c r="AE134" s="39"/>
      <c r="AR134" s="226" t="s">
        <v>181</v>
      </c>
      <c r="AT134" s="226" t="s">
        <v>177</v>
      </c>
      <c r="AU134" s="226" t="s">
        <v>83</v>
      </c>
      <c r="AY134" s="18" t="s">
        <v>175</v>
      </c>
      <c r="BE134" s="227">
        <f>IF(N134="základní",J134,0)</f>
        <v>0</v>
      </c>
      <c r="BF134" s="227">
        <f>IF(N134="snížená",J134,0)</f>
        <v>0</v>
      </c>
      <c r="BG134" s="227">
        <f>IF(N134="zákl. přenesená",J134,0)</f>
        <v>0</v>
      </c>
      <c r="BH134" s="227">
        <f>IF(N134="sníž. přenesená",J134,0)</f>
        <v>0</v>
      </c>
      <c r="BI134" s="227">
        <f>IF(N134="nulová",J134,0)</f>
        <v>0</v>
      </c>
      <c r="BJ134" s="18" t="s">
        <v>81</v>
      </c>
      <c r="BK134" s="227">
        <f>ROUND(I134*H134,2)</f>
        <v>0</v>
      </c>
      <c r="BL134" s="18" t="s">
        <v>181</v>
      </c>
      <c r="BM134" s="226" t="s">
        <v>1677</v>
      </c>
    </row>
    <row r="135" spans="1:47" s="2" customFormat="1" ht="12">
      <c r="A135" s="39"/>
      <c r="B135" s="40"/>
      <c r="C135" s="41"/>
      <c r="D135" s="228" t="s">
        <v>183</v>
      </c>
      <c r="E135" s="41"/>
      <c r="F135" s="229" t="s">
        <v>270</v>
      </c>
      <c r="G135" s="41"/>
      <c r="H135" s="41"/>
      <c r="I135" s="230"/>
      <c r="J135" s="41"/>
      <c r="K135" s="41"/>
      <c r="L135" s="45"/>
      <c r="M135" s="231"/>
      <c r="N135" s="232"/>
      <c r="O135" s="85"/>
      <c r="P135" s="85"/>
      <c r="Q135" s="85"/>
      <c r="R135" s="85"/>
      <c r="S135" s="85"/>
      <c r="T135" s="86"/>
      <c r="U135" s="39"/>
      <c r="V135" s="39"/>
      <c r="W135" s="39"/>
      <c r="X135" s="39"/>
      <c r="Y135" s="39"/>
      <c r="Z135" s="39"/>
      <c r="AA135" s="39"/>
      <c r="AB135" s="39"/>
      <c r="AC135" s="39"/>
      <c r="AD135" s="39"/>
      <c r="AE135" s="39"/>
      <c r="AT135" s="18" t="s">
        <v>183</v>
      </c>
      <c r="AU135" s="18" t="s">
        <v>83</v>
      </c>
    </row>
    <row r="136" spans="1:51" s="15" customFormat="1" ht="12">
      <c r="A136" s="15"/>
      <c r="B136" s="257"/>
      <c r="C136" s="258"/>
      <c r="D136" s="235" t="s">
        <v>189</v>
      </c>
      <c r="E136" s="259" t="s">
        <v>19</v>
      </c>
      <c r="F136" s="260" t="s">
        <v>952</v>
      </c>
      <c r="G136" s="258"/>
      <c r="H136" s="259" t="s">
        <v>19</v>
      </c>
      <c r="I136" s="261"/>
      <c r="J136" s="258"/>
      <c r="K136" s="258"/>
      <c r="L136" s="262"/>
      <c r="M136" s="263"/>
      <c r="N136" s="264"/>
      <c r="O136" s="264"/>
      <c r="P136" s="264"/>
      <c r="Q136" s="264"/>
      <c r="R136" s="264"/>
      <c r="S136" s="264"/>
      <c r="T136" s="265"/>
      <c r="U136" s="15"/>
      <c r="V136" s="15"/>
      <c r="W136" s="15"/>
      <c r="X136" s="15"/>
      <c r="Y136" s="15"/>
      <c r="Z136" s="15"/>
      <c r="AA136" s="15"/>
      <c r="AB136" s="15"/>
      <c r="AC136" s="15"/>
      <c r="AD136" s="15"/>
      <c r="AE136" s="15"/>
      <c r="AT136" s="266" t="s">
        <v>189</v>
      </c>
      <c r="AU136" s="266" t="s">
        <v>83</v>
      </c>
      <c r="AV136" s="15" t="s">
        <v>81</v>
      </c>
      <c r="AW136" s="15" t="s">
        <v>35</v>
      </c>
      <c r="AX136" s="15" t="s">
        <v>73</v>
      </c>
      <c r="AY136" s="266" t="s">
        <v>175</v>
      </c>
    </row>
    <row r="137" spans="1:51" s="13" customFormat="1" ht="12">
      <c r="A137" s="13"/>
      <c r="B137" s="233"/>
      <c r="C137" s="234"/>
      <c r="D137" s="235" t="s">
        <v>189</v>
      </c>
      <c r="E137" s="236" t="s">
        <v>19</v>
      </c>
      <c r="F137" s="237" t="s">
        <v>1678</v>
      </c>
      <c r="G137" s="234"/>
      <c r="H137" s="238">
        <v>5151</v>
      </c>
      <c r="I137" s="239"/>
      <c r="J137" s="234"/>
      <c r="K137" s="234"/>
      <c r="L137" s="240"/>
      <c r="M137" s="241"/>
      <c r="N137" s="242"/>
      <c r="O137" s="242"/>
      <c r="P137" s="242"/>
      <c r="Q137" s="242"/>
      <c r="R137" s="242"/>
      <c r="S137" s="242"/>
      <c r="T137" s="243"/>
      <c r="U137" s="13"/>
      <c r="V137" s="13"/>
      <c r="W137" s="13"/>
      <c r="X137" s="13"/>
      <c r="Y137" s="13"/>
      <c r="Z137" s="13"/>
      <c r="AA137" s="13"/>
      <c r="AB137" s="13"/>
      <c r="AC137" s="13"/>
      <c r="AD137" s="13"/>
      <c r="AE137" s="13"/>
      <c r="AT137" s="244" t="s">
        <v>189</v>
      </c>
      <c r="AU137" s="244" t="s">
        <v>83</v>
      </c>
      <c r="AV137" s="13" t="s">
        <v>83</v>
      </c>
      <c r="AW137" s="13" t="s">
        <v>35</v>
      </c>
      <c r="AX137" s="13" t="s">
        <v>81</v>
      </c>
      <c r="AY137" s="244" t="s">
        <v>175</v>
      </c>
    </row>
    <row r="138" spans="1:65" s="2" customFormat="1" ht="44.25" customHeight="1">
      <c r="A138" s="39"/>
      <c r="B138" s="40"/>
      <c r="C138" s="214" t="s">
        <v>239</v>
      </c>
      <c r="D138" s="214" t="s">
        <v>177</v>
      </c>
      <c r="E138" s="215" t="s">
        <v>279</v>
      </c>
      <c r="F138" s="216" t="s">
        <v>280</v>
      </c>
      <c r="G138" s="217" t="s">
        <v>281</v>
      </c>
      <c r="H138" s="218">
        <v>309.06</v>
      </c>
      <c r="I138" s="219"/>
      <c r="J138" s="220">
        <f>ROUND(I138*H138,2)</f>
        <v>0</v>
      </c>
      <c r="K138" s="221"/>
      <c r="L138" s="45"/>
      <c r="M138" s="222" t="s">
        <v>19</v>
      </c>
      <c r="N138" s="223" t="s">
        <v>44</v>
      </c>
      <c r="O138" s="85"/>
      <c r="P138" s="224">
        <f>O138*H138</f>
        <v>0</v>
      </c>
      <c r="Q138" s="224">
        <v>0</v>
      </c>
      <c r="R138" s="224">
        <f>Q138*H138</f>
        <v>0</v>
      </c>
      <c r="S138" s="224">
        <v>0</v>
      </c>
      <c r="T138" s="225">
        <f>S138*H138</f>
        <v>0</v>
      </c>
      <c r="U138" s="39"/>
      <c r="V138" s="39"/>
      <c r="W138" s="39"/>
      <c r="X138" s="39"/>
      <c r="Y138" s="39"/>
      <c r="Z138" s="39"/>
      <c r="AA138" s="39"/>
      <c r="AB138" s="39"/>
      <c r="AC138" s="39"/>
      <c r="AD138" s="39"/>
      <c r="AE138" s="39"/>
      <c r="AR138" s="226" t="s">
        <v>181</v>
      </c>
      <c r="AT138" s="226" t="s">
        <v>177</v>
      </c>
      <c r="AU138" s="226" t="s">
        <v>83</v>
      </c>
      <c r="AY138" s="18" t="s">
        <v>175</v>
      </c>
      <c r="BE138" s="227">
        <f>IF(N138="základní",J138,0)</f>
        <v>0</v>
      </c>
      <c r="BF138" s="227">
        <f>IF(N138="snížená",J138,0)</f>
        <v>0</v>
      </c>
      <c r="BG138" s="227">
        <f>IF(N138="zákl. přenesená",J138,0)</f>
        <v>0</v>
      </c>
      <c r="BH138" s="227">
        <f>IF(N138="sníž. přenesená",J138,0)</f>
        <v>0</v>
      </c>
      <c r="BI138" s="227">
        <f>IF(N138="nulová",J138,0)</f>
        <v>0</v>
      </c>
      <c r="BJ138" s="18" t="s">
        <v>81</v>
      </c>
      <c r="BK138" s="227">
        <f>ROUND(I138*H138,2)</f>
        <v>0</v>
      </c>
      <c r="BL138" s="18" t="s">
        <v>181</v>
      </c>
      <c r="BM138" s="226" t="s">
        <v>1679</v>
      </c>
    </row>
    <row r="139" spans="1:47" s="2" customFormat="1" ht="12">
      <c r="A139" s="39"/>
      <c r="B139" s="40"/>
      <c r="C139" s="41"/>
      <c r="D139" s="228" t="s">
        <v>183</v>
      </c>
      <c r="E139" s="41"/>
      <c r="F139" s="229" t="s">
        <v>283</v>
      </c>
      <c r="G139" s="41"/>
      <c r="H139" s="41"/>
      <c r="I139" s="230"/>
      <c r="J139" s="41"/>
      <c r="K139" s="41"/>
      <c r="L139" s="45"/>
      <c r="M139" s="231"/>
      <c r="N139" s="232"/>
      <c r="O139" s="85"/>
      <c r="P139" s="85"/>
      <c r="Q139" s="85"/>
      <c r="R139" s="85"/>
      <c r="S139" s="85"/>
      <c r="T139" s="86"/>
      <c r="U139" s="39"/>
      <c r="V139" s="39"/>
      <c r="W139" s="39"/>
      <c r="X139" s="39"/>
      <c r="Y139" s="39"/>
      <c r="Z139" s="39"/>
      <c r="AA139" s="39"/>
      <c r="AB139" s="39"/>
      <c r="AC139" s="39"/>
      <c r="AD139" s="39"/>
      <c r="AE139" s="39"/>
      <c r="AT139" s="18" t="s">
        <v>183</v>
      </c>
      <c r="AU139" s="18" t="s">
        <v>83</v>
      </c>
    </row>
    <row r="140" spans="1:51" s="13" customFormat="1" ht="12">
      <c r="A140" s="13"/>
      <c r="B140" s="233"/>
      <c r="C140" s="234"/>
      <c r="D140" s="235" t="s">
        <v>189</v>
      </c>
      <c r="E140" s="236" t="s">
        <v>19</v>
      </c>
      <c r="F140" s="237" t="s">
        <v>1680</v>
      </c>
      <c r="G140" s="234"/>
      <c r="H140" s="238">
        <v>309.06</v>
      </c>
      <c r="I140" s="239"/>
      <c r="J140" s="234"/>
      <c r="K140" s="234"/>
      <c r="L140" s="240"/>
      <c r="M140" s="241"/>
      <c r="N140" s="242"/>
      <c r="O140" s="242"/>
      <c r="P140" s="242"/>
      <c r="Q140" s="242"/>
      <c r="R140" s="242"/>
      <c r="S140" s="242"/>
      <c r="T140" s="243"/>
      <c r="U140" s="13"/>
      <c r="V140" s="13"/>
      <c r="W140" s="13"/>
      <c r="X140" s="13"/>
      <c r="Y140" s="13"/>
      <c r="Z140" s="13"/>
      <c r="AA140" s="13"/>
      <c r="AB140" s="13"/>
      <c r="AC140" s="13"/>
      <c r="AD140" s="13"/>
      <c r="AE140" s="13"/>
      <c r="AT140" s="244" t="s">
        <v>189</v>
      </c>
      <c r="AU140" s="244" t="s">
        <v>83</v>
      </c>
      <c r="AV140" s="13" t="s">
        <v>83</v>
      </c>
      <c r="AW140" s="13" t="s">
        <v>35</v>
      </c>
      <c r="AX140" s="13" t="s">
        <v>81</v>
      </c>
      <c r="AY140" s="244" t="s">
        <v>175</v>
      </c>
    </row>
    <row r="141" spans="1:65" s="2" customFormat="1" ht="37.8" customHeight="1">
      <c r="A141" s="39"/>
      <c r="B141" s="40"/>
      <c r="C141" s="214" t="s">
        <v>246</v>
      </c>
      <c r="D141" s="214" t="s">
        <v>177</v>
      </c>
      <c r="E141" s="215" t="s">
        <v>286</v>
      </c>
      <c r="F141" s="216" t="s">
        <v>287</v>
      </c>
      <c r="G141" s="217" t="s">
        <v>215</v>
      </c>
      <c r="H141" s="218">
        <v>171.7</v>
      </c>
      <c r="I141" s="219"/>
      <c r="J141" s="220">
        <f>ROUND(I141*H141,2)</f>
        <v>0</v>
      </c>
      <c r="K141" s="221"/>
      <c r="L141" s="45"/>
      <c r="M141" s="222" t="s">
        <v>19</v>
      </c>
      <c r="N141" s="223" t="s">
        <v>44</v>
      </c>
      <c r="O141" s="85"/>
      <c r="P141" s="224">
        <f>O141*H141</f>
        <v>0</v>
      </c>
      <c r="Q141" s="224">
        <v>0</v>
      </c>
      <c r="R141" s="224">
        <f>Q141*H141</f>
        <v>0</v>
      </c>
      <c r="S141" s="224">
        <v>0</v>
      </c>
      <c r="T141" s="225">
        <f>S141*H141</f>
        <v>0</v>
      </c>
      <c r="U141" s="39"/>
      <c r="V141" s="39"/>
      <c r="W141" s="39"/>
      <c r="X141" s="39"/>
      <c r="Y141" s="39"/>
      <c r="Z141" s="39"/>
      <c r="AA141" s="39"/>
      <c r="AB141" s="39"/>
      <c r="AC141" s="39"/>
      <c r="AD141" s="39"/>
      <c r="AE141" s="39"/>
      <c r="AR141" s="226" t="s">
        <v>181</v>
      </c>
      <c r="AT141" s="226" t="s">
        <v>177</v>
      </c>
      <c r="AU141" s="226" t="s">
        <v>83</v>
      </c>
      <c r="AY141" s="18" t="s">
        <v>175</v>
      </c>
      <c r="BE141" s="227">
        <f>IF(N141="základní",J141,0)</f>
        <v>0</v>
      </c>
      <c r="BF141" s="227">
        <f>IF(N141="snížená",J141,0)</f>
        <v>0</v>
      </c>
      <c r="BG141" s="227">
        <f>IF(N141="zákl. přenesená",J141,0)</f>
        <v>0</v>
      </c>
      <c r="BH141" s="227">
        <f>IF(N141="sníž. přenesená",J141,0)</f>
        <v>0</v>
      </c>
      <c r="BI141" s="227">
        <f>IF(N141="nulová",J141,0)</f>
        <v>0</v>
      </c>
      <c r="BJ141" s="18" t="s">
        <v>81</v>
      </c>
      <c r="BK141" s="227">
        <f>ROUND(I141*H141,2)</f>
        <v>0</v>
      </c>
      <c r="BL141" s="18" t="s">
        <v>181</v>
      </c>
      <c r="BM141" s="226" t="s">
        <v>1681</v>
      </c>
    </row>
    <row r="142" spans="1:47" s="2" customFormat="1" ht="12">
      <c r="A142" s="39"/>
      <c r="B142" s="40"/>
      <c r="C142" s="41"/>
      <c r="D142" s="228" t="s">
        <v>183</v>
      </c>
      <c r="E142" s="41"/>
      <c r="F142" s="229" t="s">
        <v>289</v>
      </c>
      <c r="G142" s="41"/>
      <c r="H142" s="41"/>
      <c r="I142" s="230"/>
      <c r="J142" s="41"/>
      <c r="K142" s="41"/>
      <c r="L142" s="45"/>
      <c r="M142" s="231"/>
      <c r="N142" s="232"/>
      <c r="O142" s="85"/>
      <c r="P142" s="85"/>
      <c r="Q142" s="85"/>
      <c r="R142" s="85"/>
      <c r="S142" s="85"/>
      <c r="T142" s="86"/>
      <c r="U142" s="39"/>
      <c r="V142" s="39"/>
      <c r="W142" s="39"/>
      <c r="X142" s="39"/>
      <c r="Y142" s="39"/>
      <c r="Z142" s="39"/>
      <c r="AA142" s="39"/>
      <c r="AB142" s="39"/>
      <c r="AC142" s="39"/>
      <c r="AD142" s="39"/>
      <c r="AE142" s="39"/>
      <c r="AT142" s="18" t="s">
        <v>183</v>
      </c>
      <c r="AU142" s="18" t="s">
        <v>83</v>
      </c>
    </row>
    <row r="143" spans="1:65" s="2" customFormat="1" ht="44.25" customHeight="1">
      <c r="A143" s="39"/>
      <c r="B143" s="40"/>
      <c r="C143" s="214" t="s">
        <v>259</v>
      </c>
      <c r="D143" s="214" t="s">
        <v>177</v>
      </c>
      <c r="E143" s="215" t="s">
        <v>1682</v>
      </c>
      <c r="F143" s="216" t="s">
        <v>1683</v>
      </c>
      <c r="G143" s="217" t="s">
        <v>215</v>
      </c>
      <c r="H143" s="218">
        <v>54</v>
      </c>
      <c r="I143" s="219"/>
      <c r="J143" s="220">
        <f>ROUND(I143*H143,2)</f>
        <v>0</v>
      </c>
      <c r="K143" s="221"/>
      <c r="L143" s="45"/>
      <c r="M143" s="222" t="s">
        <v>19</v>
      </c>
      <c r="N143" s="223" t="s">
        <v>44</v>
      </c>
      <c r="O143" s="85"/>
      <c r="P143" s="224">
        <f>O143*H143</f>
        <v>0</v>
      </c>
      <c r="Q143" s="224">
        <v>0</v>
      </c>
      <c r="R143" s="224">
        <f>Q143*H143</f>
        <v>0</v>
      </c>
      <c r="S143" s="224">
        <v>0</v>
      </c>
      <c r="T143" s="225">
        <f>S143*H143</f>
        <v>0</v>
      </c>
      <c r="U143" s="39"/>
      <c r="V143" s="39"/>
      <c r="W143" s="39"/>
      <c r="X143" s="39"/>
      <c r="Y143" s="39"/>
      <c r="Z143" s="39"/>
      <c r="AA143" s="39"/>
      <c r="AB143" s="39"/>
      <c r="AC143" s="39"/>
      <c r="AD143" s="39"/>
      <c r="AE143" s="39"/>
      <c r="AR143" s="226" t="s">
        <v>181</v>
      </c>
      <c r="AT143" s="226" t="s">
        <v>177</v>
      </c>
      <c r="AU143" s="226" t="s">
        <v>83</v>
      </c>
      <c r="AY143" s="18" t="s">
        <v>175</v>
      </c>
      <c r="BE143" s="227">
        <f>IF(N143="základní",J143,0)</f>
        <v>0</v>
      </c>
      <c r="BF143" s="227">
        <f>IF(N143="snížená",J143,0)</f>
        <v>0</v>
      </c>
      <c r="BG143" s="227">
        <f>IF(N143="zákl. přenesená",J143,0)</f>
        <v>0</v>
      </c>
      <c r="BH143" s="227">
        <f>IF(N143="sníž. přenesená",J143,0)</f>
        <v>0</v>
      </c>
      <c r="BI143" s="227">
        <f>IF(N143="nulová",J143,0)</f>
        <v>0</v>
      </c>
      <c r="BJ143" s="18" t="s">
        <v>81</v>
      </c>
      <c r="BK143" s="227">
        <f>ROUND(I143*H143,2)</f>
        <v>0</v>
      </c>
      <c r="BL143" s="18" t="s">
        <v>181</v>
      </c>
      <c r="BM143" s="226" t="s">
        <v>1684</v>
      </c>
    </row>
    <row r="144" spans="1:47" s="2" customFormat="1" ht="12">
      <c r="A144" s="39"/>
      <c r="B144" s="40"/>
      <c r="C144" s="41"/>
      <c r="D144" s="228" t="s">
        <v>183</v>
      </c>
      <c r="E144" s="41"/>
      <c r="F144" s="229" t="s">
        <v>1685</v>
      </c>
      <c r="G144" s="41"/>
      <c r="H144" s="41"/>
      <c r="I144" s="230"/>
      <c r="J144" s="41"/>
      <c r="K144" s="41"/>
      <c r="L144" s="45"/>
      <c r="M144" s="231"/>
      <c r="N144" s="232"/>
      <c r="O144" s="85"/>
      <c r="P144" s="85"/>
      <c r="Q144" s="85"/>
      <c r="R144" s="85"/>
      <c r="S144" s="85"/>
      <c r="T144" s="86"/>
      <c r="U144" s="39"/>
      <c r="V144" s="39"/>
      <c r="W144" s="39"/>
      <c r="X144" s="39"/>
      <c r="Y144" s="39"/>
      <c r="Z144" s="39"/>
      <c r="AA144" s="39"/>
      <c r="AB144" s="39"/>
      <c r="AC144" s="39"/>
      <c r="AD144" s="39"/>
      <c r="AE144" s="39"/>
      <c r="AT144" s="18" t="s">
        <v>183</v>
      </c>
      <c r="AU144" s="18" t="s">
        <v>83</v>
      </c>
    </row>
    <row r="145" spans="1:51" s="13" customFormat="1" ht="12">
      <c r="A145" s="13"/>
      <c r="B145" s="233"/>
      <c r="C145" s="234"/>
      <c r="D145" s="235" t="s">
        <v>189</v>
      </c>
      <c r="E145" s="236" t="s">
        <v>19</v>
      </c>
      <c r="F145" s="237" t="s">
        <v>1672</v>
      </c>
      <c r="G145" s="234"/>
      <c r="H145" s="238">
        <v>225.7</v>
      </c>
      <c r="I145" s="239"/>
      <c r="J145" s="234"/>
      <c r="K145" s="234"/>
      <c r="L145" s="240"/>
      <c r="M145" s="241"/>
      <c r="N145" s="242"/>
      <c r="O145" s="242"/>
      <c r="P145" s="242"/>
      <c r="Q145" s="242"/>
      <c r="R145" s="242"/>
      <c r="S145" s="242"/>
      <c r="T145" s="243"/>
      <c r="U145" s="13"/>
      <c r="V145" s="13"/>
      <c r="W145" s="13"/>
      <c r="X145" s="13"/>
      <c r="Y145" s="13"/>
      <c r="Z145" s="13"/>
      <c r="AA145" s="13"/>
      <c r="AB145" s="13"/>
      <c r="AC145" s="13"/>
      <c r="AD145" s="13"/>
      <c r="AE145" s="13"/>
      <c r="AT145" s="244" t="s">
        <v>189</v>
      </c>
      <c r="AU145" s="244" t="s">
        <v>83</v>
      </c>
      <c r="AV145" s="13" t="s">
        <v>83</v>
      </c>
      <c r="AW145" s="13" t="s">
        <v>35</v>
      </c>
      <c r="AX145" s="13" t="s">
        <v>73</v>
      </c>
      <c r="AY145" s="244" t="s">
        <v>175</v>
      </c>
    </row>
    <row r="146" spans="1:51" s="13" customFormat="1" ht="12">
      <c r="A146" s="13"/>
      <c r="B146" s="233"/>
      <c r="C146" s="234"/>
      <c r="D146" s="235" t="s">
        <v>189</v>
      </c>
      <c r="E146" s="236" t="s">
        <v>19</v>
      </c>
      <c r="F146" s="237" t="s">
        <v>1686</v>
      </c>
      <c r="G146" s="234"/>
      <c r="H146" s="238">
        <v>-32</v>
      </c>
      <c r="I146" s="239"/>
      <c r="J146" s="234"/>
      <c r="K146" s="234"/>
      <c r="L146" s="240"/>
      <c r="M146" s="241"/>
      <c r="N146" s="242"/>
      <c r="O146" s="242"/>
      <c r="P146" s="242"/>
      <c r="Q146" s="242"/>
      <c r="R146" s="242"/>
      <c r="S146" s="242"/>
      <c r="T146" s="243"/>
      <c r="U146" s="13"/>
      <c r="V146" s="13"/>
      <c r="W146" s="13"/>
      <c r="X146" s="13"/>
      <c r="Y146" s="13"/>
      <c r="Z146" s="13"/>
      <c r="AA146" s="13"/>
      <c r="AB146" s="13"/>
      <c r="AC146" s="13"/>
      <c r="AD146" s="13"/>
      <c r="AE146" s="13"/>
      <c r="AT146" s="244" t="s">
        <v>189</v>
      </c>
      <c r="AU146" s="244" t="s">
        <v>83</v>
      </c>
      <c r="AV146" s="13" t="s">
        <v>83</v>
      </c>
      <c r="AW146" s="13" t="s">
        <v>35</v>
      </c>
      <c r="AX146" s="13" t="s">
        <v>73</v>
      </c>
      <c r="AY146" s="244" t="s">
        <v>175</v>
      </c>
    </row>
    <row r="147" spans="1:51" s="13" customFormat="1" ht="12">
      <c r="A147" s="13"/>
      <c r="B147" s="233"/>
      <c r="C147" s="234"/>
      <c r="D147" s="235" t="s">
        <v>189</v>
      </c>
      <c r="E147" s="236" t="s">
        <v>19</v>
      </c>
      <c r="F147" s="237" t="s">
        <v>1687</v>
      </c>
      <c r="G147" s="234"/>
      <c r="H147" s="238">
        <v>-4.05</v>
      </c>
      <c r="I147" s="239"/>
      <c r="J147" s="234"/>
      <c r="K147" s="234"/>
      <c r="L147" s="240"/>
      <c r="M147" s="241"/>
      <c r="N147" s="242"/>
      <c r="O147" s="242"/>
      <c r="P147" s="242"/>
      <c r="Q147" s="242"/>
      <c r="R147" s="242"/>
      <c r="S147" s="242"/>
      <c r="T147" s="243"/>
      <c r="U147" s="13"/>
      <c r="V147" s="13"/>
      <c r="W147" s="13"/>
      <c r="X147" s="13"/>
      <c r="Y147" s="13"/>
      <c r="Z147" s="13"/>
      <c r="AA147" s="13"/>
      <c r="AB147" s="13"/>
      <c r="AC147" s="13"/>
      <c r="AD147" s="13"/>
      <c r="AE147" s="13"/>
      <c r="AT147" s="244" t="s">
        <v>189</v>
      </c>
      <c r="AU147" s="244" t="s">
        <v>83</v>
      </c>
      <c r="AV147" s="13" t="s">
        <v>83</v>
      </c>
      <c r="AW147" s="13" t="s">
        <v>35</v>
      </c>
      <c r="AX147" s="13" t="s">
        <v>73</v>
      </c>
      <c r="AY147" s="244" t="s">
        <v>175</v>
      </c>
    </row>
    <row r="148" spans="1:51" s="13" customFormat="1" ht="12">
      <c r="A148" s="13"/>
      <c r="B148" s="233"/>
      <c r="C148" s="234"/>
      <c r="D148" s="235" t="s">
        <v>189</v>
      </c>
      <c r="E148" s="236" t="s">
        <v>19</v>
      </c>
      <c r="F148" s="237" t="s">
        <v>1688</v>
      </c>
      <c r="G148" s="234"/>
      <c r="H148" s="238">
        <v>-3.605</v>
      </c>
      <c r="I148" s="239"/>
      <c r="J148" s="234"/>
      <c r="K148" s="234"/>
      <c r="L148" s="240"/>
      <c r="M148" s="241"/>
      <c r="N148" s="242"/>
      <c r="O148" s="242"/>
      <c r="P148" s="242"/>
      <c r="Q148" s="242"/>
      <c r="R148" s="242"/>
      <c r="S148" s="242"/>
      <c r="T148" s="243"/>
      <c r="U148" s="13"/>
      <c r="V148" s="13"/>
      <c r="W148" s="13"/>
      <c r="X148" s="13"/>
      <c r="Y148" s="13"/>
      <c r="Z148" s="13"/>
      <c r="AA148" s="13"/>
      <c r="AB148" s="13"/>
      <c r="AC148" s="13"/>
      <c r="AD148" s="13"/>
      <c r="AE148" s="13"/>
      <c r="AT148" s="244" t="s">
        <v>189</v>
      </c>
      <c r="AU148" s="244" t="s">
        <v>83</v>
      </c>
      <c r="AV148" s="13" t="s">
        <v>83</v>
      </c>
      <c r="AW148" s="13" t="s">
        <v>35</v>
      </c>
      <c r="AX148" s="13" t="s">
        <v>73</v>
      </c>
      <c r="AY148" s="244" t="s">
        <v>175</v>
      </c>
    </row>
    <row r="149" spans="1:51" s="13" customFormat="1" ht="12">
      <c r="A149" s="13"/>
      <c r="B149" s="233"/>
      <c r="C149" s="234"/>
      <c r="D149" s="235" t="s">
        <v>189</v>
      </c>
      <c r="E149" s="236" t="s">
        <v>19</v>
      </c>
      <c r="F149" s="237" t="s">
        <v>1689</v>
      </c>
      <c r="G149" s="234"/>
      <c r="H149" s="238">
        <v>-132.45</v>
      </c>
      <c r="I149" s="239"/>
      <c r="J149" s="234"/>
      <c r="K149" s="234"/>
      <c r="L149" s="240"/>
      <c r="M149" s="241"/>
      <c r="N149" s="242"/>
      <c r="O149" s="242"/>
      <c r="P149" s="242"/>
      <c r="Q149" s="242"/>
      <c r="R149" s="242"/>
      <c r="S149" s="242"/>
      <c r="T149" s="243"/>
      <c r="U149" s="13"/>
      <c r="V149" s="13"/>
      <c r="W149" s="13"/>
      <c r="X149" s="13"/>
      <c r="Y149" s="13"/>
      <c r="Z149" s="13"/>
      <c r="AA149" s="13"/>
      <c r="AB149" s="13"/>
      <c r="AC149" s="13"/>
      <c r="AD149" s="13"/>
      <c r="AE149" s="13"/>
      <c r="AT149" s="244" t="s">
        <v>189</v>
      </c>
      <c r="AU149" s="244" t="s">
        <v>83</v>
      </c>
      <c r="AV149" s="13" t="s">
        <v>83</v>
      </c>
      <c r="AW149" s="13" t="s">
        <v>35</v>
      </c>
      <c r="AX149" s="13" t="s">
        <v>73</v>
      </c>
      <c r="AY149" s="244" t="s">
        <v>175</v>
      </c>
    </row>
    <row r="150" spans="1:51" s="14" customFormat="1" ht="12">
      <c r="A150" s="14"/>
      <c r="B150" s="245"/>
      <c r="C150" s="246"/>
      <c r="D150" s="235" t="s">
        <v>189</v>
      </c>
      <c r="E150" s="247" t="s">
        <v>19</v>
      </c>
      <c r="F150" s="248" t="s">
        <v>198</v>
      </c>
      <c r="G150" s="246"/>
      <c r="H150" s="249">
        <v>53.595</v>
      </c>
      <c r="I150" s="250"/>
      <c r="J150" s="246"/>
      <c r="K150" s="246"/>
      <c r="L150" s="251"/>
      <c r="M150" s="252"/>
      <c r="N150" s="253"/>
      <c r="O150" s="253"/>
      <c r="P150" s="253"/>
      <c r="Q150" s="253"/>
      <c r="R150" s="253"/>
      <c r="S150" s="253"/>
      <c r="T150" s="254"/>
      <c r="U150" s="14"/>
      <c r="V150" s="14"/>
      <c r="W150" s="14"/>
      <c r="X150" s="14"/>
      <c r="Y150" s="14"/>
      <c r="Z150" s="14"/>
      <c r="AA150" s="14"/>
      <c r="AB150" s="14"/>
      <c r="AC150" s="14"/>
      <c r="AD150" s="14"/>
      <c r="AE150" s="14"/>
      <c r="AT150" s="255" t="s">
        <v>189</v>
      </c>
      <c r="AU150" s="255" t="s">
        <v>83</v>
      </c>
      <c r="AV150" s="14" t="s">
        <v>181</v>
      </c>
      <c r="AW150" s="14" t="s">
        <v>35</v>
      </c>
      <c r="AX150" s="14" t="s">
        <v>73</v>
      </c>
      <c r="AY150" s="255" t="s">
        <v>175</v>
      </c>
    </row>
    <row r="151" spans="1:51" s="13" customFormat="1" ht="12">
      <c r="A151" s="13"/>
      <c r="B151" s="233"/>
      <c r="C151" s="234"/>
      <c r="D151" s="235" t="s">
        <v>189</v>
      </c>
      <c r="E151" s="236" t="s">
        <v>19</v>
      </c>
      <c r="F151" s="237" t="s">
        <v>517</v>
      </c>
      <c r="G151" s="234"/>
      <c r="H151" s="238">
        <v>54</v>
      </c>
      <c r="I151" s="239"/>
      <c r="J151" s="234"/>
      <c r="K151" s="234"/>
      <c r="L151" s="240"/>
      <c r="M151" s="241"/>
      <c r="N151" s="242"/>
      <c r="O151" s="242"/>
      <c r="P151" s="242"/>
      <c r="Q151" s="242"/>
      <c r="R151" s="242"/>
      <c r="S151" s="242"/>
      <c r="T151" s="243"/>
      <c r="U151" s="13"/>
      <c r="V151" s="13"/>
      <c r="W151" s="13"/>
      <c r="X151" s="13"/>
      <c r="Y151" s="13"/>
      <c r="Z151" s="13"/>
      <c r="AA151" s="13"/>
      <c r="AB151" s="13"/>
      <c r="AC151" s="13"/>
      <c r="AD151" s="13"/>
      <c r="AE151" s="13"/>
      <c r="AT151" s="244" t="s">
        <v>189</v>
      </c>
      <c r="AU151" s="244" t="s">
        <v>83</v>
      </c>
      <c r="AV151" s="13" t="s">
        <v>83</v>
      </c>
      <c r="AW151" s="13" t="s">
        <v>35</v>
      </c>
      <c r="AX151" s="13" t="s">
        <v>81</v>
      </c>
      <c r="AY151" s="244" t="s">
        <v>175</v>
      </c>
    </row>
    <row r="152" spans="1:63" s="12" customFormat="1" ht="22.8" customHeight="1">
      <c r="A152" s="12"/>
      <c r="B152" s="198"/>
      <c r="C152" s="199"/>
      <c r="D152" s="200" t="s">
        <v>72</v>
      </c>
      <c r="E152" s="212" t="s">
        <v>83</v>
      </c>
      <c r="F152" s="212" t="s">
        <v>338</v>
      </c>
      <c r="G152" s="199"/>
      <c r="H152" s="199"/>
      <c r="I152" s="202"/>
      <c r="J152" s="213">
        <f>BK152</f>
        <v>0</v>
      </c>
      <c r="K152" s="199"/>
      <c r="L152" s="204"/>
      <c r="M152" s="205"/>
      <c r="N152" s="206"/>
      <c r="O152" s="206"/>
      <c r="P152" s="207">
        <f>SUM(P153:P217)</f>
        <v>0</v>
      </c>
      <c r="Q152" s="206"/>
      <c r="R152" s="207">
        <f>SUM(R153:R217)</f>
        <v>271.6137164</v>
      </c>
      <c r="S152" s="206"/>
      <c r="T152" s="208">
        <f>SUM(T153:T217)</f>
        <v>0</v>
      </c>
      <c r="U152" s="12"/>
      <c r="V152" s="12"/>
      <c r="W152" s="12"/>
      <c r="X152" s="12"/>
      <c r="Y152" s="12"/>
      <c r="Z152" s="12"/>
      <c r="AA152" s="12"/>
      <c r="AB152" s="12"/>
      <c r="AC152" s="12"/>
      <c r="AD152" s="12"/>
      <c r="AE152" s="12"/>
      <c r="AR152" s="209" t="s">
        <v>81</v>
      </c>
      <c r="AT152" s="210" t="s">
        <v>72</v>
      </c>
      <c r="AU152" s="210" t="s">
        <v>81</v>
      </c>
      <c r="AY152" s="209" t="s">
        <v>175</v>
      </c>
      <c r="BK152" s="211">
        <f>SUM(BK153:BK217)</f>
        <v>0</v>
      </c>
    </row>
    <row r="153" spans="1:65" s="2" customFormat="1" ht="24.15" customHeight="1">
      <c r="A153" s="39"/>
      <c r="B153" s="40"/>
      <c r="C153" s="214" t="s">
        <v>266</v>
      </c>
      <c r="D153" s="214" t="s">
        <v>177</v>
      </c>
      <c r="E153" s="215" t="s">
        <v>1690</v>
      </c>
      <c r="F153" s="216" t="s">
        <v>1691</v>
      </c>
      <c r="G153" s="217" t="s">
        <v>215</v>
      </c>
      <c r="H153" s="218">
        <v>3.605</v>
      </c>
      <c r="I153" s="219"/>
      <c r="J153" s="220">
        <f>ROUND(I153*H153,2)</f>
        <v>0</v>
      </c>
      <c r="K153" s="221"/>
      <c r="L153" s="45"/>
      <c r="M153" s="222" t="s">
        <v>19</v>
      </c>
      <c r="N153" s="223" t="s">
        <v>44</v>
      </c>
      <c r="O153" s="85"/>
      <c r="P153" s="224">
        <f>O153*H153</f>
        <v>0</v>
      </c>
      <c r="Q153" s="224">
        <v>0</v>
      </c>
      <c r="R153" s="224">
        <f>Q153*H153</f>
        <v>0</v>
      </c>
      <c r="S153" s="224">
        <v>0</v>
      </c>
      <c r="T153" s="225">
        <f>S153*H153</f>
        <v>0</v>
      </c>
      <c r="U153" s="39"/>
      <c r="V153" s="39"/>
      <c r="W153" s="39"/>
      <c r="X153" s="39"/>
      <c r="Y153" s="39"/>
      <c r="Z153" s="39"/>
      <c r="AA153" s="39"/>
      <c r="AB153" s="39"/>
      <c r="AC153" s="39"/>
      <c r="AD153" s="39"/>
      <c r="AE153" s="39"/>
      <c r="AR153" s="226" t="s">
        <v>181</v>
      </c>
      <c r="AT153" s="226" t="s">
        <v>177</v>
      </c>
      <c r="AU153" s="226" t="s">
        <v>83</v>
      </c>
      <c r="AY153" s="18" t="s">
        <v>175</v>
      </c>
      <c r="BE153" s="227">
        <f>IF(N153="základní",J153,0)</f>
        <v>0</v>
      </c>
      <c r="BF153" s="227">
        <f>IF(N153="snížená",J153,0)</f>
        <v>0</v>
      </c>
      <c r="BG153" s="227">
        <f>IF(N153="zákl. přenesená",J153,0)</f>
        <v>0</v>
      </c>
      <c r="BH153" s="227">
        <f>IF(N153="sníž. přenesená",J153,0)</f>
        <v>0</v>
      </c>
      <c r="BI153" s="227">
        <f>IF(N153="nulová",J153,0)</f>
        <v>0</v>
      </c>
      <c r="BJ153" s="18" t="s">
        <v>81</v>
      </c>
      <c r="BK153" s="227">
        <f>ROUND(I153*H153,2)</f>
        <v>0</v>
      </c>
      <c r="BL153" s="18" t="s">
        <v>181</v>
      </c>
      <c r="BM153" s="226" t="s">
        <v>1692</v>
      </c>
    </row>
    <row r="154" spans="1:47" s="2" customFormat="1" ht="12">
      <c r="A154" s="39"/>
      <c r="B154" s="40"/>
      <c r="C154" s="41"/>
      <c r="D154" s="228" t="s">
        <v>183</v>
      </c>
      <c r="E154" s="41"/>
      <c r="F154" s="229" t="s">
        <v>1693</v>
      </c>
      <c r="G154" s="41"/>
      <c r="H154" s="41"/>
      <c r="I154" s="230"/>
      <c r="J154" s="41"/>
      <c r="K154" s="41"/>
      <c r="L154" s="45"/>
      <c r="M154" s="231"/>
      <c r="N154" s="232"/>
      <c r="O154" s="85"/>
      <c r="P154" s="85"/>
      <c r="Q154" s="85"/>
      <c r="R154" s="85"/>
      <c r="S154" s="85"/>
      <c r="T154" s="86"/>
      <c r="U154" s="39"/>
      <c r="V154" s="39"/>
      <c r="W154" s="39"/>
      <c r="X154" s="39"/>
      <c r="Y154" s="39"/>
      <c r="Z154" s="39"/>
      <c r="AA154" s="39"/>
      <c r="AB154" s="39"/>
      <c r="AC154" s="39"/>
      <c r="AD154" s="39"/>
      <c r="AE154" s="39"/>
      <c r="AT154" s="18" t="s">
        <v>183</v>
      </c>
      <c r="AU154" s="18" t="s">
        <v>83</v>
      </c>
    </row>
    <row r="155" spans="1:51" s="15" customFormat="1" ht="12">
      <c r="A155" s="15"/>
      <c r="B155" s="257"/>
      <c r="C155" s="258"/>
      <c r="D155" s="235" t="s">
        <v>189</v>
      </c>
      <c r="E155" s="259" t="s">
        <v>19</v>
      </c>
      <c r="F155" s="260" t="s">
        <v>1694</v>
      </c>
      <c r="G155" s="258"/>
      <c r="H155" s="259" t="s">
        <v>19</v>
      </c>
      <c r="I155" s="261"/>
      <c r="J155" s="258"/>
      <c r="K155" s="258"/>
      <c r="L155" s="262"/>
      <c r="M155" s="263"/>
      <c r="N155" s="264"/>
      <c r="O155" s="264"/>
      <c r="P155" s="264"/>
      <c r="Q155" s="264"/>
      <c r="R155" s="264"/>
      <c r="S155" s="264"/>
      <c r="T155" s="265"/>
      <c r="U155" s="15"/>
      <c r="V155" s="15"/>
      <c r="W155" s="15"/>
      <c r="X155" s="15"/>
      <c r="Y155" s="15"/>
      <c r="Z155" s="15"/>
      <c r="AA155" s="15"/>
      <c r="AB155" s="15"/>
      <c r="AC155" s="15"/>
      <c r="AD155" s="15"/>
      <c r="AE155" s="15"/>
      <c r="AT155" s="266" t="s">
        <v>189</v>
      </c>
      <c r="AU155" s="266" t="s">
        <v>83</v>
      </c>
      <c r="AV155" s="15" t="s">
        <v>81</v>
      </c>
      <c r="AW155" s="15" t="s">
        <v>35</v>
      </c>
      <c r="AX155" s="15" t="s">
        <v>73</v>
      </c>
      <c r="AY155" s="266" t="s">
        <v>175</v>
      </c>
    </row>
    <row r="156" spans="1:51" s="13" customFormat="1" ht="12">
      <c r="A156" s="13"/>
      <c r="B156" s="233"/>
      <c r="C156" s="234"/>
      <c r="D156" s="235" t="s">
        <v>189</v>
      </c>
      <c r="E156" s="236" t="s">
        <v>19</v>
      </c>
      <c r="F156" s="237" t="s">
        <v>1695</v>
      </c>
      <c r="G156" s="234"/>
      <c r="H156" s="238">
        <v>2.88</v>
      </c>
      <c r="I156" s="239"/>
      <c r="J156" s="234"/>
      <c r="K156" s="234"/>
      <c r="L156" s="240"/>
      <c r="M156" s="241"/>
      <c r="N156" s="242"/>
      <c r="O156" s="242"/>
      <c r="P156" s="242"/>
      <c r="Q156" s="242"/>
      <c r="R156" s="242"/>
      <c r="S156" s="242"/>
      <c r="T156" s="243"/>
      <c r="U156" s="13"/>
      <c r="V156" s="13"/>
      <c r="W156" s="13"/>
      <c r="X156" s="13"/>
      <c r="Y156" s="13"/>
      <c r="Z156" s="13"/>
      <c r="AA156" s="13"/>
      <c r="AB156" s="13"/>
      <c r="AC156" s="13"/>
      <c r="AD156" s="13"/>
      <c r="AE156" s="13"/>
      <c r="AT156" s="244" t="s">
        <v>189</v>
      </c>
      <c r="AU156" s="244" t="s">
        <v>83</v>
      </c>
      <c r="AV156" s="13" t="s">
        <v>83</v>
      </c>
      <c r="AW156" s="13" t="s">
        <v>35</v>
      </c>
      <c r="AX156" s="13" t="s">
        <v>73</v>
      </c>
      <c r="AY156" s="244" t="s">
        <v>175</v>
      </c>
    </row>
    <row r="157" spans="1:51" s="13" customFormat="1" ht="12">
      <c r="A157" s="13"/>
      <c r="B157" s="233"/>
      <c r="C157" s="234"/>
      <c r="D157" s="235" t="s">
        <v>189</v>
      </c>
      <c r="E157" s="236" t="s">
        <v>19</v>
      </c>
      <c r="F157" s="237" t="s">
        <v>1696</v>
      </c>
      <c r="G157" s="234"/>
      <c r="H157" s="238">
        <v>0.32</v>
      </c>
      <c r="I157" s="239"/>
      <c r="J157" s="234"/>
      <c r="K157" s="234"/>
      <c r="L157" s="240"/>
      <c r="M157" s="241"/>
      <c r="N157" s="242"/>
      <c r="O157" s="242"/>
      <c r="P157" s="242"/>
      <c r="Q157" s="242"/>
      <c r="R157" s="242"/>
      <c r="S157" s="242"/>
      <c r="T157" s="243"/>
      <c r="U157" s="13"/>
      <c r="V157" s="13"/>
      <c r="W157" s="13"/>
      <c r="X157" s="13"/>
      <c r="Y157" s="13"/>
      <c r="Z157" s="13"/>
      <c r="AA157" s="13"/>
      <c r="AB157" s="13"/>
      <c r="AC157" s="13"/>
      <c r="AD157" s="13"/>
      <c r="AE157" s="13"/>
      <c r="AT157" s="244" t="s">
        <v>189</v>
      </c>
      <c r="AU157" s="244" t="s">
        <v>83</v>
      </c>
      <c r="AV157" s="13" t="s">
        <v>83</v>
      </c>
      <c r="AW157" s="13" t="s">
        <v>35</v>
      </c>
      <c r="AX157" s="13" t="s">
        <v>73</v>
      </c>
      <c r="AY157" s="244" t="s">
        <v>175</v>
      </c>
    </row>
    <row r="158" spans="1:51" s="15" customFormat="1" ht="12">
      <c r="A158" s="15"/>
      <c r="B158" s="257"/>
      <c r="C158" s="258"/>
      <c r="D158" s="235" t="s">
        <v>189</v>
      </c>
      <c r="E158" s="259" t="s">
        <v>19</v>
      </c>
      <c r="F158" s="260" t="s">
        <v>1697</v>
      </c>
      <c r="G158" s="258"/>
      <c r="H158" s="259" t="s">
        <v>19</v>
      </c>
      <c r="I158" s="261"/>
      <c r="J158" s="258"/>
      <c r="K158" s="258"/>
      <c r="L158" s="262"/>
      <c r="M158" s="263"/>
      <c r="N158" s="264"/>
      <c r="O158" s="264"/>
      <c r="P158" s="264"/>
      <c r="Q158" s="264"/>
      <c r="R158" s="264"/>
      <c r="S158" s="264"/>
      <c r="T158" s="265"/>
      <c r="U158" s="15"/>
      <c r="V158" s="15"/>
      <c r="W158" s="15"/>
      <c r="X158" s="15"/>
      <c r="Y158" s="15"/>
      <c r="Z158" s="15"/>
      <c r="AA158" s="15"/>
      <c r="AB158" s="15"/>
      <c r="AC158" s="15"/>
      <c r="AD158" s="15"/>
      <c r="AE158" s="15"/>
      <c r="AT158" s="266" t="s">
        <v>189</v>
      </c>
      <c r="AU158" s="266" t="s">
        <v>83</v>
      </c>
      <c r="AV158" s="15" t="s">
        <v>81</v>
      </c>
      <c r="AW158" s="15" t="s">
        <v>35</v>
      </c>
      <c r="AX158" s="15" t="s">
        <v>73</v>
      </c>
      <c r="AY158" s="266" t="s">
        <v>175</v>
      </c>
    </row>
    <row r="159" spans="1:51" s="13" customFormat="1" ht="12">
      <c r="A159" s="13"/>
      <c r="B159" s="233"/>
      <c r="C159" s="234"/>
      <c r="D159" s="235" t="s">
        <v>189</v>
      </c>
      <c r="E159" s="236" t="s">
        <v>19</v>
      </c>
      <c r="F159" s="237" t="s">
        <v>1698</v>
      </c>
      <c r="G159" s="234"/>
      <c r="H159" s="238">
        <v>0.405</v>
      </c>
      <c r="I159" s="239"/>
      <c r="J159" s="234"/>
      <c r="K159" s="234"/>
      <c r="L159" s="240"/>
      <c r="M159" s="241"/>
      <c r="N159" s="242"/>
      <c r="O159" s="242"/>
      <c r="P159" s="242"/>
      <c r="Q159" s="242"/>
      <c r="R159" s="242"/>
      <c r="S159" s="242"/>
      <c r="T159" s="243"/>
      <c r="U159" s="13"/>
      <c r="V159" s="13"/>
      <c r="W159" s="13"/>
      <c r="X159" s="13"/>
      <c r="Y159" s="13"/>
      <c r="Z159" s="13"/>
      <c r="AA159" s="13"/>
      <c r="AB159" s="13"/>
      <c r="AC159" s="13"/>
      <c r="AD159" s="13"/>
      <c r="AE159" s="13"/>
      <c r="AT159" s="244" t="s">
        <v>189</v>
      </c>
      <c r="AU159" s="244" t="s">
        <v>83</v>
      </c>
      <c r="AV159" s="13" t="s">
        <v>83</v>
      </c>
      <c r="AW159" s="13" t="s">
        <v>35</v>
      </c>
      <c r="AX159" s="13" t="s">
        <v>73</v>
      </c>
      <c r="AY159" s="244" t="s">
        <v>175</v>
      </c>
    </row>
    <row r="160" spans="1:51" s="14" customFormat="1" ht="12">
      <c r="A160" s="14"/>
      <c r="B160" s="245"/>
      <c r="C160" s="246"/>
      <c r="D160" s="235" t="s">
        <v>189</v>
      </c>
      <c r="E160" s="247" t="s">
        <v>19</v>
      </c>
      <c r="F160" s="248" t="s">
        <v>198</v>
      </c>
      <c r="G160" s="246"/>
      <c r="H160" s="249">
        <v>3.6049999999999995</v>
      </c>
      <c r="I160" s="250"/>
      <c r="J160" s="246"/>
      <c r="K160" s="246"/>
      <c r="L160" s="251"/>
      <c r="M160" s="252"/>
      <c r="N160" s="253"/>
      <c r="O160" s="253"/>
      <c r="P160" s="253"/>
      <c r="Q160" s="253"/>
      <c r="R160" s="253"/>
      <c r="S160" s="253"/>
      <c r="T160" s="254"/>
      <c r="U160" s="14"/>
      <c r="V160" s="14"/>
      <c r="W160" s="14"/>
      <c r="X160" s="14"/>
      <c r="Y160" s="14"/>
      <c r="Z160" s="14"/>
      <c r="AA160" s="14"/>
      <c r="AB160" s="14"/>
      <c r="AC160" s="14"/>
      <c r="AD160" s="14"/>
      <c r="AE160" s="14"/>
      <c r="AT160" s="255" t="s">
        <v>189</v>
      </c>
      <c r="AU160" s="255" t="s">
        <v>83</v>
      </c>
      <c r="AV160" s="14" t="s">
        <v>181</v>
      </c>
      <c r="AW160" s="14" t="s">
        <v>35</v>
      </c>
      <c r="AX160" s="14" t="s">
        <v>81</v>
      </c>
      <c r="AY160" s="255" t="s">
        <v>175</v>
      </c>
    </row>
    <row r="161" spans="1:65" s="2" customFormat="1" ht="21.75" customHeight="1">
      <c r="A161" s="39"/>
      <c r="B161" s="40"/>
      <c r="C161" s="214" t="s">
        <v>272</v>
      </c>
      <c r="D161" s="214" t="s">
        <v>177</v>
      </c>
      <c r="E161" s="215" t="s">
        <v>1699</v>
      </c>
      <c r="F161" s="216" t="s">
        <v>1700</v>
      </c>
      <c r="G161" s="217" t="s">
        <v>215</v>
      </c>
      <c r="H161" s="218">
        <v>132.45</v>
      </c>
      <c r="I161" s="219"/>
      <c r="J161" s="220">
        <f>ROUND(I161*H161,2)</f>
        <v>0</v>
      </c>
      <c r="K161" s="221"/>
      <c r="L161" s="45"/>
      <c r="M161" s="222" t="s">
        <v>19</v>
      </c>
      <c r="N161" s="223" t="s">
        <v>44</v>
      </c>
      <c r="O161" s="85"/>
      <c r="P161" s="224">
        <f>O161*H161</f>
        <v>0</v>
      </c>
      <c r="Q161" s="224">
        <v>0</v>
      </c>
      <c r="R161" s="224">
        <f>Q161*H161</f>
        <v>0</v>
      </c>
      <c r="S161" s="224">
        <v>0</v>
      </c>
      <c r="T161" s="225">
        <f>S161*H161</f>
        <v>0</v>
      </c>
      <c r="U161" s="39"/>
      <c r="V161" s="39"/>
      <c r="W161" s="39"/>
      <c r="X161" s="39"/>
      <c r="Y161" s="39"/>
      <c r="Z161" s="39"/>
      <c r="AA161" s="39"/>
      <c r="AB161" s="39"/>
      <c r="AC161" s="39"/>
      <c r="AD161" s="39"/>
      <c r="AE161" s="39"/>
      <c r="AR161" s="226" t="s">
        <v>181</v>
      </c>
      <c r="AT161" s="226" t="s">
        <v>177</v>
      </c>
      <c r="AU161" s="226" t="s">
        <v>83</v>
      </c>
      <c r="AY161" s="18" t="s">
        <v>175</v>
      </c>
      <c r="BE161" s="227">
        <f>IF(N161="základní",J161,0)</f>
        <v>0</v>
      </c>
      <c r="BF161" s="227">
        <f>IF(N161="snížená",J161,0)</f>
        <v>0</v>
      </c>
      <c r="BG161" s="227">
        <f>IF(N161="zákl. přenesená",J161,0)</f>
        <v>0</v>
      </c>
      <c r="BH161" s="227">
        <f>IF(N161="sníž. přenesená",J161,0)</f>
        <v>0</v>
      </c>
      <c r="BI161" s="227">
        <f>IF(N161="nulová",J161,0)</f>
        <v>0</v>
      </c>
      <c r="BJ161" s="18" t="s">
        <v>81</v>
      </c>
      <c r="BK161" s="227">
        <f>ROUND(I161*H161,2)</f>
        <v>0</v>
      </c>
      <c r="BL161" s="18" t="s">
        <v>181</v>
      </c>
      <c r="BM161" s="226" t="s">
        <v>1701</v>
      </c>
    </row>
    <row r="162" spans="1:47" s="2" customFormat="1" ht="12">
      <c r="A162" s="39"/>
      <c r="B162" s="40"/>
      <c r="C162" s="41"/>
      <c r="D162" s="228" t="s">
        <v>183</v>
      </c>
      <c r="E162" s="41"/>
      <c r="F162" s="229" t="s">
        <v>1702</v>
      </c>
      <c r="G162" s="41"/>
      <c r="H162" s="41"/>
      <c r="I162" s="230"/>
      <c r="J162" s="41"/>
      <c r="K162" s="41"/>
      <c r="L162" s="45"/>
      <c r="M162" s="231"/>
      <c r="N162" s="232"/>
      <c r="O162" s="85"/>
      <c r="P162" s="85"/>
      <c r="Q162" s="85"/>
      <c r="R162" s="85"/>
      <c r="S162" s="85"/>
      <c r="T162" s="86"/>
      <c r="U162" s="39"/>
      <c r="V162" s="39"/>
      <c r="W162" s="39"/>
      <c r="X162" s="39"/>
      <c r="Y162" s="39"/>
      <c r="Z162" s="39"/>
      <c r="AA162" s="39"/>
      <c r="AB162" s="39"/>
      <c r="AC162" s="39"/>
      <c r="AD162" s="39"/>
      <c r="AE162" s="39"/>
      <c r="AT162" s="18" t="s">
        <v>183</v>
      </c>
      <c r="AU162" s="18" t="s">
        <v>83</v>
      </c>
    </row>
    <row r="163" spans="1:47" s="2" customFormat="1" ht="12">
      <c r="A163" s="39"/>
      <c r="B163" s="40"/>
      <c r="C163" s="41"/>
      <c r="D163" s="235" t="s">
        <v>203</v>
      </c>
      <c r="E163" s="41"/>
      <c r="F163" s="256" t="s">
        <v>1703</v>
      </c>
      <c r="G163" s="41"/>
      <c r="H163" s="41"/>
      <c r="I163" s="230"/>
      <c r="J163" s="41"/>
      <c r="K163" s="41"/>
      <c r="L163" s="45"/>
      <c r="M163" s="231"/>
      <c r="N163" s="232"/>
      <c r="O163" s="85"/>
      <c r="P163" s="85"/>
      <c r="Q163" s="85"/>
      <c r="R163" s="85"/>
      <c r="S163" s="85"/>
      <c r="T163" s="86"/>
      <c r="U163" s="39"/>
      <c r="V163" s="39"/>
      <c r="W163" s="39"/>
      <c r="X163" s="39"/>
      <c r="Y163" s="39"/>
      <c r="Z163" s="39"/>
      <c r="AA163" s="39"/>
      <c r="AB163" s="39"/>
      <c r="AC163" s="39"/>
      <c r="AD163" s="39"/>
      <c r="AE163" s="39"/>
      <c r="AT163" s="18" t="s">
        <v>203</v>
      </c>
      <c r="AU163" s="18" t="s">
        <v>83</v>
      </c>
    </row>
    <row r="164" spans="1:51" s="13" customFormat="1" ht="12">
      <c r="A164" s="13"/>
      <c r="B164" s="233"/>
      <c r="C164" s="234"/>
      <c r="D164" s="235" t="s">
        <v>189</v>
      </c>
      <c r="E164" s="236" t="s">
        <v>19</v>
      </c>
      <c r="F164" s="237" t="s">
        <v>1704</v>
      </c>
      <c r="G164" s="234"/>
      <c r="H164" s="238">
        <v>100.2</v>
      </c>
      <c r="I164" s="239"/>
      <c r="J164" s="234"/>
      <c r="K164" s="234"/>
      <c r="L164" s="240"/>
      <c r="M164" s="241"/>
      <c r="N164" s="242"/>
      <c r="O164" s="242"/>
      <c r="P164" s="242"/>
      <c r="Q164" s="242"/>
      <c r="R164" s="242"/>
      <c r="S164" s="242"/>
      <c r="T164" s="243"/>
      <c r="U164" s="13"/>
      <c r="V164" s="13"/>
      <c r="W164" s="13"/>
      <c r="X164" s="13"/>
      <c r="Y164" s="13"/>
      <c r="Z164" s="13"/>
      <c r="AA164" s="13"/>
      <c r="AB164" s="13"/>
      <c r="AC164" s="13"/>
      <c r="AD164" s="13"/>
      <c r="AE164" s="13"/>
      <c r="AT164" s="244" t="s">
        <v>189</v>
      </c>
      <c r="AU164" s="244" t="s">
        <v>83</v>
      </c>
      <c r="AV164" s="13" t="s">
        <v>83</v>
      </c>
      <c r="AW164" s="13" t="s">
        <v>35</v>
      </c>
      <c r="AX164" s="13" t="s">
        <v>73</v>
      </c>
      <c r="AY164" s="244" t="s">
        <v>175</v>
      </c>
    </row>
    <row r="165" spans="1:51" s="13" customFormat="1" ht="12">
      <c r="A165" s="13"/>
      <c r="B165" s="233"/>
      <c r="C165" s="234"/>
      <c r="D165" s="235" t="s">
        <v>189</v>
      </c>
      <c r="E165" s="236" t="s">
        <v>19</v>
      </c>
      <c r="F165" s="237" t="s">
        <v>1705</v>
      </c>
      <c r="G165" s="234"/>
      <c r="H165" s="238">
        <v>14.43</v>
      </c>
      <c r="I165" s="239"/>
      <c r="J165" s="234"/>
      <c r="K165" s="234"/>
      <c r="L165" s="240"/>
      <c r="M165" s="241"/>
      <c r="N165" s="242"/>
      <c r="O165" s="242"/>
      <c r="P165" s="242"/>
      <c r="Q165" s="242"/>
      <c r="R165" s="242"/>
      <c r="S165" s="242"/>
      <c r="T165" s="243"/>
      <c r="U165" s="13"/>
      <c r="V165" s="13"/>
      <c r="W165" s="13"/>
      <c r="X165" s="13"/>
      <c r="Y165" s="13"/>
      <c r="Z165" s="13"/>
      <c r="AA165" s="13"/>
      <c r="AB165" s="13"/>
      <c r="AC165" s="13"/>
      <c r="AD165" s="13"/>
      <c r="AE165" s="13"/>
      <c r="AT165" s="244" t="s">
        <v>189</v>
      </c>
      <c r="AU165" s="244" t="s">
        <v>83</v>
      </c>
      <c r="AV165" s="13" t="s">
        <v>83</v>
      </c>
      <c r="AW165" s="13" t="s">
        <v>35</v>
      </c>
      <c r="AX165" s="13" t="s">
        <v>73</v>
      </c>
      <c r="AY165" s="244" t="s">
        <v>175</v>
      </c>
    </row>
    <row r="166" spans="1:51" s="13" customFormat="1" ht="12">
      <c r="A166" s="13"/>
      <c r="B166" s="233"/>
      <c r="C166" s="234"/>
      <c r="D166" s="235" t="s">
        <v>189</v>
      </c>
      <c r="E166" s="236" t="s">
        <v>19</v>
      </c>
      <c r="F166" s="237" t="s">
        <v>1706</v>
      </c>
      <c r="G166" s="234"/>
      <c r="H166" s="238">
        <v>17.82</v>
      </c>
      <c r="I166" s="239"/>
      <c r="J166" s="234"/>
      <c r="K166" s="234"/>
      <c r="L166" s="240"/>
      <c r="M166" s="241"/>
      <c r="N166" s="242"/>
      <c r="O166" s="242"/>
      <c r="P166" s="242"/>
      <c r="Q166" s="242"/>
      <c r="R166" s="242"/>
      <c r="S166" s="242"/>
      <c r="T166" s="243"/>
      <c r="U166" s="13"/>
      <c r="V166" s="13"/>
      <c r="W166" s="13"/>
      <c r="X166" s="13"/>
      <c r="Y166" s="13"/>
      <c r="Z166" s="13"/>
      <c r="AA166" s="13"/>
      <c r="AB166" s="13"/>
      <c r="AC166" s="13"/>
      <c r="AD166" s="13"/>
      <c r="AE166" s="13"/>
      <c r="AT166" s="244" t="s">
        <v>189</v>
      </c>
      <c r="AU166" s="244" t="s">
        <v>83</v>
      </c>
      <c r="AV166" s="13" t="s">
        <v>83</v>
      </c>
      <c r="AW166" s="13" t="s">
        <v>35</v>
      </c>
      <c r="AX166" s="13" t="s">
        <v>73</v>
      </c>
      <c r="AY166" s="244" t="s">
        <v>175</v>
      </c>
    </row>
    <row r="167" spans="1:51" s="14" customFormat="1" ht="12">
      <c r="A167" s="14"/>
      <c r="B167" s="245"/>
      <c r="C167" s="246"/>
      <c r="D167" s="235" t="s">
        <v>189</v>
      </c>
      <c r="E167" s="247" t="s">
        <v>19</v>
      </c>
      <c r="F167" s="248" t="s">
        <v>198</v>
      </c>
      <c r="G167" s="246"/>
      <c r="H167" s="249">
        <v>132.45</v>
      </c>
      <c r="I167" s="250"/>
      <c r="J167" s="246"/>
      <c r="K167" s="246"/>
      <c r="L167" s="251"/>
      <c r="M167" s="252"/>
      <c r="N167" s="253"/>
      <c r="O167" s="253"/>
      <c r="P167" s="253"/>
      <c r="Q167" s="253"/>
      <c r="R167" s="253"/>
      <c r="S167" s="253"/>
      <c r="T167" s="254"/>
      <c r="U167" s="14"/>
      <c r="V167" s="14"/>
      <c r="W167" s="14"/>
      <c r="X167" s="14"/>
      <c r="Y167" s="14"/>
      <c r="Z167" s="14"/>
      <c r="AA167" s="14"/>
      <c r="AB167" s="14"/>
      <c r="AC167" s="14"/>
      <c r="AD167" s="14"/>
      <c r="AE167" s="14"/>
      <c r="AT167" s="255" t="s">
        <v>189</v>
      </c>
      <c r="AU167" s="255" t="s">
        <v>83</v>
      </c>
      <c r="AV167" s="14" t="s">
        <v>181</v>
      </c>
      <c r="AW167" s="14" t="s">
        <v>35</v>
      </c>
      <c r="AX167" s="14" t="s">
        <v>81</v>
      </c>
      <c r="AY167" s="255" t="s">
        <v>175</v>
      </c>
    </row>
    <row r="168" spans="1:65" s="2" customFormat="1" ht="24.15" customHeight="1">
      <c r="A168" s="39"/>
      <c r="B168" s="40"/>
      <c r="C168" s="214" t="s">
        <v>278</v>
      </c>
      <c r="D168" s="214" t="s">
        <v>177</v>
      </c>
      <c r="E168" s="215" t="s">
        <v>1707</v>
      </c>
      <c r="F168" s="216" t="s">
        <v>1708</v>
      </c>
      <c r="G168" s="217" t="s">
        <v>215</v>
      </c>
      <c r="H168" s="218">
        <v>39.008</v>
      </c>
      <c r="I168" s="219"/>
      <c r="J168" s="220">
        <f>ROUND(I168*H168,2)</f>
        <v>0</v>
      </c>
      <c r="K168" s="221"/>
      <c r="L168" s="45"/>
      <c r="M168" s="222" t="s">
        <v>19</v>
      </c>
      <c r="N168" s="223" t="s">
        <v>44</v>
      </c>
      <c r="O168" s="85"/>
      <c r="P168" s="224">
        <f>O168*H168</f>
        <v>0</v>
      </c>
      <c r="Q168" s="224">
        <v>2.30102</v>
      </c>
      <c r="R168" s="224">
        <f>Q168*H168</f>
        <v>89.75818816</v>
      </c>
      <c r="S168" s="224">
        <v>0</v>
      </c>
      <c r="T168" s="225">
        <f>S168*H168</f>
        <v>0</v>
      </c>
      <c r="U168" s="39"/>
      <c r="V168" s="39"/>
      <c r="W168" s="39"/>
      <c r="X168" s="39"/>
      <c r="Y168" s="39"/>
      <c r="Z168" s="39"/>
      <c r="AA168" s="39"/>
      <c r="AB168" s="39"/>
      <c r="AC168" s="39"/>
      <c r="AD168" s="39"/>
      <c r="AE168" s="39"/>
      <c r="AR168" s="226" t="s">
        <v>181</v>
      </c>
      <c r="AT168" s="226" t="s">
        <v>177</v>
      </c>
      <c r="AU168" s="226" t="s">
        <v>83</v>
      </c>
      <c r="AY168" s="18" t="s">
        <v>175</v>
      </c>
      <c r="BE168" s="227">
        <f>IF(N168="základní",J168,0)</f>
        <v>0</v>
      </c>
      <c r="BF168" s="227">
        <f>IF(N168="snížená",J168,0)</f>
        <v>0</v>
      </c>
      <c r="BG168" s="227">
        <f>IF(N168="zákl. přenesená",J168,0)</f>
        <v>0</v>
      </c>
      <c r="BH168" s="227">
        <f>IF(N168="sníž. přenesená",J168,0)</f>
        <v>0</v>
      </c>
      <c r="BI168" s="227">
        <f>IF(N168="nulová",J168,0)</f>
        <v>0</v>
      </c>
      <c r="BJ168" s="18" t="s">
        <v>81</v>
      </c>
      <c r="BK168" s="227">
        <f>ROUND(I168*H168,2)</f>
        <v>0</v>
      </c>
      <c r="BL168" s="18" t="s">
        <v>181</v>
      </c>
      <c r="BM168" s="226" t="s">
        <v>1709</v>
      </c>
    </row>
    <row r="169" spans="1:47" s="2" customFormat="1" ht="12">
      <c r="A169" s="39"/>
      <c r="B169" s="40"/>
      <c r="C169" s="41"/>
      <c r="D169" s="228" t="s">
        <v>183</v>
      </c>
      <c r="E169" s="41"/>
      <c r="F169" s="229" t="s">
        <v>1710</v>
      </c>
      <c r="G169" s="41"/>
      <c r="H169" s="41"/>
      <c r="I169" s="230"/>
      <c r="J169" s="41"/>
      <c r="K169" s="41"/>
      <c r="L169" s="45"/>
      <c r="M169" s="231"/>
      <c r="N169" s="232"/>
      <c r="O169" s="85"/>
      <c r="P169" s="85"/>
      <c r="Q169" s="85"/>
      <c r="R169" s="85"/>
      <c r="S169" s="85"/>
      <c r="T169" s="86"/>
      <c r="U169" s="39"/>
      <c r="V169" s="39"/>
      <c r="W169" s="39"/>
      <c r="X169" s="39"/>
      <c r="Y169" s="39"/>
      <c r="Z169" s="39"/>
      <c r="AA169" s="39"/>
      <c r="AB169" s="39"/>
      <c r="AC169" s="39"/>
      <c r="AD169" s="39"/>
      <c r="AE169" s="39"/>
      <c r="AT169" s="18" t="s">
        <v>183</v>
      </c>
      <c r="AU169" s="18" t="s">
        <v>83</v>
      </c>
    </row>
    <row r="170" spans="1:47" s="2" customFormat="1" ht="12">
      <c r="A170" s="39"/>
      <c r="B170" s="40"/>
      <c r="C170" s="41"/>
      <c r="D170" s="235" t="s">
        <v>203</v>
      </c>
      <c r="E170" s="41"/>
      <c r="F170" s="256" t="s">
        <v>1711</v>
      </c>
      <c r="G170" s="41"/>
      <c r="H170" s="41"/>
      <c r="I170" s="230"/>
      <c r="J170" s="41"/>
      <c r="K170" s="41"/>
      <c r="L170" s="45"/>
      <c r="M170" s="231"/>
      <c r="N170" s="232"/>
      <c r="O170" s="85"/>
      <c r="P170" s="85"/>
      <c r="Q170" s="85"/>
      <c r="R170" s="85"/>
      <c r="S170" s="85"/>
      <c r="T170" s="86"/>
      <c r="U170" s="39"/>
      <c r="V170" s="39"/>
      <c r="W170" s="39"/>
      <c r="X170" s="39"/>
      <c r="Y170" s="39"/>
      <c r="Z170" s="39"/>
      <c r="AA170" s="39"/>
      <c r="AB170" s="39"/>
      <c r="AC170" s="39"/>
      <c r="AD170" s="39"/>
      <c r="AE170" s="39"/>
      <c r="AT170" s="18" t="s">
        <v>203</v>
      </c>
      <c r="AU170" s="18" t="s">
        <v>83</v>
      </c>
    </row>
    <row r="171" spans="1:51" s="15" customFormat="1" ht="12">
      <c r="A171" s="15"/>
      <c r="B171" s="257"/>
      <c r="C171" s="258"/>
      <c r="D171" s="235" t="s">
        <v>189</v>
      </c>
      <c r="E171" s="259" t="s">
        <v>19</v>
      </c>
      <c r="F171" s="260" t="s">
        <v>1712</v>
      </c>
      <c r="G171" s="258"/>
      <c r="H171" s="259" t="s">
        <v>19</v>
      </c>
      <c r="I171" s="261"/>
      <c r="J171" s="258"/>
      <c r="K171" s="258"/>
      <c r="L171" s="262"/>
      <c r="M171" s="263"/>
      <c r="N171" s="264"/>
      <c r="O171" s="264"/>
      <c r="P171" s="264"/>
      <c r="Q171" s="264"/>
      <c r="R171" s="264"/>
      <c r="S171" s="264"/>
      <c r="T171" s="265"/>
      <c r="U171" s="15"/>
      <c r="V171" s="15"/>
      <c r="W171" s="15"/>
      <c r="X171" s="15"/>
      <c r="Y171" s="15"/>
      <c r="Z171" s="15"/>
      <c r="AA171" s="15"/>
      <c r="AB171" s="15"/>
      <c r="AC171" s="15"/>
      <c r="AD171" s="15"/>
      <c r="AE171" s="15"/>
      <c r="AT171" s="266" t="s">
        <v>189</v>
      </c>
      <c r="AU171" s="266" t="s">
        <v>83</v>
      </c>
      <c r="AV171" s="15" t="s">
        <v>81</v>
      </c>
      <c r="AW171" s="15" t="s">
        <v>35</v>
      </c>
      <c r="AX171" s="15" t="s">
        <v>73</v>
      </c>
      <c r="AY171" s="266" t="s">
        <v>175</v>
      </c>
    </row>
    <row r="172" spans="1:51" s="13" customFormat="1" ht="12">
      <c r="A172" s="13"/>
      <c r="B172" s="233"/>
      <c r="C172" s="234"/>
      <c r="D172" s="235" t="s">
        <v>189</v>
      </c>
      <c r="E172" s="236" t="s">
        <v>19</v>
      </c>
      <c r="F172" s="237" t="s">
        <v>1713</v>
      </c>
      <c r="G172" s="234"/>
      <c r="H172" s="238">
        <v>39.008</v>
      </c>
      <c r="I172" s="239"/>
      <c r="J172" s="234"/>
      <c r="K172" s="234"/>
      <c r="L172" s="240"/>
      <c r="M172" s="241"/>
      <c r="N172" s="242"/>
      <c r="O172" s="242"/>
      <c r="P172" s="242"/>
      <c r="Q172" s="242"/>
      <c r="R172" s="242"/>
      <c r="S172" s="242"/>
      <c r="T172" s="243"/>
      <c r="U172" s="13"/>
      <c r="V172" s="13"/>
      <c r="W172" s="13"/>
      <c r="X172" s="13"/>
      <c r="Y172" s="13"/>
      <c r="Z172" s="13"/>
      <c r="AA172" s="13"/>
      <c r="AB172" s="13"/>
      <c r="AC172" s="13"/>
      <c r="AD172" s="13"/>
      <c r="AE172" s="13"/>
      <c r="AT172" s="244" t="s">
        <v>189</v>
      </c>
      <c r="AU172" s="244" t="s">
        <v>83</v>
      </c>
      <c r="AV172" s="13" t="s">
        <v>83</v>
      </c>
      <c r="AW172" s="13" t="s">
        <v>35</v>
      </c>
      <c r="AX172" s="13" t="s">
        <v>81</v>
      </c>
      <c r="AY172" s="244" t="s">
        <v>175</v>
      </c>
    </row>
    <row r="173" spans="1:65" s="2" customFormat="1" ht="24.15" customHeight="1">
      <c r="A173" s="39"/>
      <c r="B173" s="40"/>
      <c r="C173" s="214" t="s">
        <v>285</v>
      </c>
      <c r="D173" s="214" t="s">
        <v>177</v>
      </c>
      <c r="E173" s="215" t="s">
        <v>1714</v>
      </c>
      <c r="F173" s="216" t="s">
        <v>1715</v>
      </c>
      <c r="G173" s="217" t="s">
        <v>215</v>
      </c>
      <c r="H173" s="218">
        <v>70.214</v>
      </c>
      <c r="I173" s="219"/>
      <c r="J173" s="220">
        <f>ROUND(I173*H173,2)</f>
        <v>0</v>
      </c>
      <c r="K173" s="221"/>
      <c r="L173" s="45"/>
      <c r="M173" s="222" t="s">
        <v>19</v>
      </c>
      <c r="N173" s="223" t="s">
        <v>44</v>
      </c>
      <c r="O173" s="85"/>
      <c r="P173" s="224">
        <f>O173*H173</f>
        <v>0</v>
      </c>
      <c r="Q173" s="224">
        <v>2.52361</v>
      </c>
      <c r="R173" s="224">
        <f>Q173*H173</f>
        <v>177.19275254000001</v>
      </c>
      <c r="S173" s="224">
        <v>0</v>
      </c>
      <c r="T173" s="225">
        <f>S173*H173</f>
        <v>0</v>
      </c>
      <c r="U173" s="39"/>
      <c r="V173" s="39"/>
      <c r="W173" s="39"/>
      <c r="X173" s="39"/>
      <c r="Y173" s="39"/>
      <c r="Z173" s="39"/>
      <c r="AA173" s="39"/>
      <c r="AB173" s="39"/>
      <c r="AC173" s="39"/>
      <c r="AD173" s="39"/>
      <c r="AE173" s="39"/>
      <c r="AR173" s="226" t="s">
        <v>181</v>
      </c>
      <c r="AT173" s="226" t="s">
        <v>177</v>
      </c>
      <c r="AU173" s="226" t="s">
        <v>83</v>
      </c>
      <c r="AY173" s="18" t="s">
        <v>175</v>
      </c>
      <c r="BE173" s="227">
        <f>IF(N173="základní",J173,0)</f>
        <v>0</v>
      </c>
      <c r="BF173" s="227">
        <f>IF(N173="snížená",J173,0)</f>
        <v>0</v>
      </c>
      <c r="BG173" s="227">
        <f>IF(N173="zákl. přenesená",J173,0)</f>
        <v>0</v>
      </c>
      <c r="BH173" s="227">
        <f>IF(N173="sníž. přenesená",J173,0)</f>
        <v>0</v>
      </c>
      <c r="BI173" s="227">
        <f>IF(N173="nulová",J173,0)</f>
        <v>0</v>
      </c>
      <c r="BJ173" s="18" t="s">
        <v>81</v>
      </c>
      <c r="BK173" s="227">
        <f>ROUND(I173*H173,2)</f>
        <v>0</v>
      </c>
      <c r="BL173" s="18" t="s">
        <v>181</v>
      </c>
      <c r="BM173" s="226" t="s">
        <v>1716</v>
      </c>
    </row>
    <row r="174" spans="1:47" s="2" customFormat="1" ht="12">
      <c r="A174" s="39"/>
      <c r="B174" s="40"/>
      <c r="C174" s="41"/>
      <c r="D174" s="228" t="s">
        <v>183</v>
      </c>
      <c r="E174" s="41"/>
      <c r="F174" s="229" t="s">
        <v>1717</v>
      </c>
      <c r="G174" s="41"/>
      <c r="H174" s="41"/>
      <c r="I174" s="230"/>
      <c r="J174" s="41"/>
      <c r="K174" s="41"/>
      <c r="L174" s="45"/>
      <c r="M174" s="231"/>
      <c r="N174" s="232"/>
      <c r="O174" s="85"/>
      <c r="P174" s="85"/>
      <c r="Q174" s="85"/>
      <c r="R174" s="85"/>
      <c r="S174" s="85"/>
      <c r="T174" s="86"/>
      <c r="U174" s="39"/>
      <c r="V174" s="39"/>
      <c r="W174" s="39"/>
      <c r="X174" s="39"/>
      <c r="Y174" s="39"/>
      <c r="Z174" s="39"/>
      <c r="AA174" s="39"/>
      <c r="AB174" s="39"/>
      <c r="AC174" s="39"/>
      <c r="AD174" s="39"/>
      <c r="AE174" s="39"/>
      <c r="AT174" s="18" t="s">
        <v>183</v>
      </c>
      <c r="AU174" s="18" t="s">
        <v>83</v>
      </c>
    </row>
    <row r="175" spans="1:51" s="13" customFormat="1" ht="12">
      <c r="A175" s="13"/>
      <c r="B175" s="233"/>
      <c r="C175" s="234"/>
      <c r="D175" s="235" t="s">
        <v>189</v>
      </c>
      <c r="E175" s="236" t="s">
        <v>19</v>
      </c>
      <c r="F175" s="237" t="s">
        <v>1718</v>
      </c>
      <c r="G175" s="234"/>
      <c r="H175" s="238">
        <v>70.214</v>
      </c>
      <c r="I175" s="239"/>
      <c r="J175" s="234"/>
      <c r="K175" s="234"/>
      <c r="L175" s="240"/>
      <c r="M175" s="241"/>
      <c r="N175" s="242"/>
      <c r="O175" s="242"/>
      <c r="P175" s="242"/>
      <c r="Q175" s="242"/>
      <c r="R175" s="242"/>
      <c r="S175" s="242"/>
      <c r="T175" s="243"/>
      <c r="U175" s="13"/>
      <c r="V175" s="13"/>
      <c r="W175" s="13"/>
      <c r="X175" s="13"/>
      <c r="Y175" s="13"/>
      <c r="Z175" s="13"/>
      <c r="AA175" s="13"/>
      <c r="AB175" s="13"/>
      <c r="AC175" s="13"/>
      <c r="AD175" s="13"/>
      <c r="AE175" s="13"/>
      <c r="AT175" s="244" t="s">
        <v>189</v>
      </c>
      <c r="AU175" s="244" t="s">
        <v>83</v>
      </c>
      <c r="AV175" s="13" t="s">
        <v>83</v>
      </c>
      <c r="AW175" s="13" t="s">
        <v>35</v>
      </c>
      <c r="AX175" s="13" t="s">
        <v>81</v>
      </c>
      <c r="AY175" s="244" t="s">
        <v>175</v>
      </c>
    </row>
    <row r="176" spans="1:65" s="2" customFormat="1" ht="16.5" customHeight="1">
      <c r="A176" s="39"/>
      <c r="B176" s="40"/>
      <c r="C176" s="214" t="s">
        <v>8</v>
      </c>
      <c r="D176" s="214" t="s">
        <v>177</v>
      </c>
      <c r="E176" s="215" t="s">
        <v>1719</v>
      </c>
      <c r="F176" s="216" t="s">
        <v>1720</v>
      </c>
      <c r="G176" s="217" t="s">
        <v>180</v>
      </c>
      <c r="H176" s="218">
        <v>28.44</v>
      </c>
      <c r="I176" s="219"/>
      <c r="J176" s="220">
        <f>ROUND(I176*H176,2)</f>
        <v>0</v>
      </c>
      <c r="K176" s="221"/>
      <c r="L176" s="45"/>
      <c r="M176" s="222" t="s">
        <v>19</v>
      </c>
      <c r="N176" s="223" t="s">
        <v>44</v>
      </c>
      <c r="O176" s="85"/>
      <c r="P176" s="224">
        <f>O176*H176</f>
        <v>0</v>
      </c>
      <c r="Q176" s="224">
        <v>0.00247</v>
      </c>
      <c r="R176" s="224">
        <f>Q176*H176</f>
        <v>0.0702468</v>
      </c>
      <c r="S176" s="224">
        <v>0</v>
      </c>
      <c r="T176" s="225">
        <f>S176*H176</f>
        <v>0</v>
      </c>
      <c r="U176" s="39"/>
      <c r="V176" s="39"/>
      <c r="W176" s="39"/>
      <c r="X176" s="39"/>
      <c r="Y176" s="39"/>
      <c r="Z176" s="39"/>
      <c r="AA176" s="39"/>
      <c r="AB176" s="39"/>
      <c r="AC176" s="39"/>
      <c r="AD176" s="39"/>
      <c r="AE176" s="39"/>
      <c r="AR176" s="226" t="s">
        <v>181</v>
      </c>
      <c r="AT176" s="226" t="s">
        <v>177</v>
      </c>
      <c r="AU176" s="226" t="s">
        <v>83</v>
      </c>
      <c r="AY176" s="18" t="s">
        <v>175</v>
      </c>
      <c r="BE176" s="227">
        <f>IF(N176="základní",J176,0)</f>
        <v>0</v>
      </c>
      <c r="BF176" s="227">
        <f>IF(N176="snížená",J176,0)</f>
        <v>0</v>
      </c>
      <c r="BG176" s="227">
        <f>IF(N176="zákl. přenesená",J176,0)</f>
        <v>0</v>
      </c>
      <c r="BH176" s="227">
        <f>IF(N176="sníž. přenesená",J176,0)</f>
        <v>0</v>
      </c>
      <c r="BI176" s="227">
        <f>IF(N176="nulová",J176,0)</f>
        <v>0</v>
      </c>
      <c r="BJ176" s="18" t="s">
        <v>81</v>
      </c>
      <c r="BK176" s="227">
        <f>ROUND(I176*H176,2)</f>
        <v>0</v>
      </c>
      <c r="BL176" s="18" t="s">
        <v>181</v>
      </c>
      <c r="BM176" s="226" t="s">
        <v>1721</v>
      </c>
    </row>
    <row r="177" spans="1:47" s="2" customFormat="1" ht="12">
      <c r="A177" s="39"/>
      <c r="B177" s="40"/>
      <c r="C177" s="41"/>
      <c r="D177" s="228" t="s">
        <v>183</v>
      </c>
      <c r="E177" s="41"/>
      <c r="F177" s="229" t="s">
        <v>1722</v>
      </c>
      <c r="G177" s="41"/>
      <c r="H177" s="41"/>
      <c r="I177" s="230"/>
      <c r="J177" s="41"/>
      <c r="K177" s="41"/>
      <c r="L177" s="45"/>
      <c r="M177" s="231"/>
      <c r="N177" s="232"/>
      <c r="O177" s="85"/>
      <c r="P177" s="85"/>
      <c r="Q177" s="85"/>
      <c r="R177" s="85"/>
      <c r="S177" s="85"/>
      <c r="T177" s="86"/>
      <c r="U177" s="39"/>
      <c r="V177" s="39"/>
      <c r="W177" s="39"/>
      <c r="X177" s="39"/>
      <c r="Y177" s="39"/>
      <c r="Z177" s="39"/>
      <c r="AA177" s="39"/>
      <c r="AB177" s="39"/>
      <c r="AC177" s="39"/>
      <c r="AD177" s="39"/>
      <c r="AE177" s="39"/>
      <c r="AT177" s="18" t="s">
        <v>183</v>
      </c>
      <c r="AU177" s="18" t="s">
        <v>83</v>
      </c>
    </row>
    <row r="178" spans="1:51" s="13" customFormat="1" ht="12">
      <c r="A178" s="13"/>
      <c r="B178" s="233"/>
      <c r="C178" s="234"/>
      <c r="D178" s="235" t="s">
        <v>189</v>
      </c>
      <c r="E178" s="236" t="s">
        <v>19</v>
      </c>
      <c r="F178" s="237" t="s">
        <v>1723</v>
      </c>
      <c r="G178" s="234"/>
      <c r="H178" s="238">
        <v>28.44</v>
      </c>
      <c r="I178" s="239"/>
      <c r="J178" s="234"/>
      <c r="K178" s="234"/>
      <c r="L178" s="240"/>
      <c r="M178" s="241"/>
      <c r="N178" s="242"/>
      <c r="O178" s="242"/>
      <c r="P178" s="242"/>
      <c r="Q178" s="242"/>
      <c r="R178" s="242"/>
      <c r="S178" s="242"/>
      <c r="T178" s="243"/>
      <c r="U178" s="13"/>
      <c r="V178" s="13"/>
      <c r="W178" s="13"/>
      <c r="X178" s="13"/>
      <c r="Y178" s="13"/>
      <c r="Z178" s="13"/>
      <c r="AA178" s="13"/>
      <c r="AB178" s="13"/>
      <c r="AC178" s="13"/>
      <c r="AD178" s="13"/>
      <c r="AE178" s="13"/>
      <c r="AT178" s="244" t="s">
        <v>189</v>
      </c>
      <c r="AU178" s="244" t="s">
        <v>83</v>
      </c>
      <c r="AV178" s="13" t="s">
        <v>83</v>
      </c>
      <c r="AW178" s="13" t="s">
        <v>35</v>
      </c>
      <c r="AX178" s="13" t="s">
        <v>81</v>
      </c>
      <c r="AY178" s="244" t="s">
        <v>175</v>
      </c>
    </row>
    <row r="179" spans="1:65" s="2" customFormat="1" ht="16.5" customHeight="1">
      <c r="A179" s="39"/>
      <c r="B179" s="40"/>
      <c r="C179" s="214" t="s">
        <v>296</v>
      </c>
      <c r="D179" s="214" t="s">
        <v>177</v>
      </c>
      <c r="E179" s="215" t="s">
        <v>1724</v>
      </c>
      <c r="F179" s="216" t="s">
        <v>1725</v>
      </c>
      <c r="G179" s="217" t="s">
        <v>180</v>
      </c>
      <c r="H179" s="218">
        <v>28.44</v>
      </c>
      <c r="I179" s="219"/>
      <c r="J179" s="220">
        <f>ROUND(I179*H179,2)</f>
        <v>0</v>
      </c>
      <c r="K179" s="221"/>
      <c r="L179" s="45"/>
      <c r="M179" s="222" t="s">
        <v>19</v>
      </c>
      <c r="N179" s="223" t="s">
        <v>44</v>
      </c>
      <c r="O179" s="85"/>
      <c r="P179" s="224">
        <f>O179*H179</f>
        <v>0</v>
      </c>
      <c r="Q179" s="224">
        <v>0</v>
      </c>
      <c r="R179" s="224">
        <f>Q179*H179</f>
        <v>0</v>
      </c>
      <c r="S179" s="224">
        <v>0</v>
      </c>
      <c r="T179" s="225">
        <f>S179*H179</f>
        <v>0</v>
      </c>
      <c r="U179" s="39"/>
      <c r="V179" s="39"/>
      <c r="W179" s="39"/>
      <c r="X179" s="39"/>
      <c r="Y179" s="39"/>
      <c r="Z179" s="39"/>
      <c r="AA179" s="39"/>
      <c r="AB179" s="39"/>
      <c r="AC179" s="39"/>
      <c r="AD179" s="39"/>
      <c r="AE179" s="39"/>
      <c r="AR179" s="226" t="s">
        <v>181</v>
      </c>
      <c r="AT179" s="226" t="s">
        <v>177</v>
      </c>
      <c r="AU179" s="226" t="s">
        <v>83</v>
      </c>
      <c r="AY179" s="18" t="s">
        <v>175</v>
      </c>
      <c r="BE179" s="227">
        <f>IF(N179="základní",J179,0)</f>
        <v>0</v>
      </c>
      <c r="BF179" s="227">
        <f>IF(N179="snížená",J179,0)</f>
        <v>0</v>
      </c>
      <c r="BG179" s="227">
        <f>IF(N179="zákl. přenesená",J179,0)</f>
        <v>0</v>
      </c>
      <c r="BH179" s="227">
        <f>IF(N179="sníž. přenesená",J179,0)</f>
        <v>0</v>
      </c>
      <c r="BI179" s="227">
        <f>IF(N179="nulová",J179,0)</f>
        <v>0</v>
      </c>
      <c r="BJ179" s="18" t="s">
        <v>81</v>
      </c>
      <c r="BK179" s="227">
        <f>ROUND(I179*H179,2)</f>
        <v>0</v>
      </c>
      <c r="BL179" s="18" t="s">
        <v>181</v>
      </c>
      <c r="BM179" s="226" t="s">
        <v>1726</v>
      </c>
    </row>
    <row r="180" spans="1:47" s="2" customFormat="1" ht="12">
      <c r="A180" s="39"/>
      <c r="B180" s="40"/>
      <c r="C180" s="41"/>
      <c r="D180" s="228" t="s">
        <v>183</v>
      </c>
      <c r="E180" s="41"/>
      <c r="F180" s="229" t="s">
        <v>1727</v>
      </c>
      <c r="G180" s="41"/>
      <c r="H180" s="41"/>
      <c r="I180" s="230"/>
      <c r="J180" s="41"/>
      <c r="K180" s="41"/>
      <c r="L180" s="45"/>
      <c r="M180" s="231"/>
      <c r="N180" s="232"/>
      <c r="O180" s="85"/>
      <c r="P180" s="85"/>
      <c r="Q180" s="85"/>
      <c r="R180" s="85"/>
      <c r="S180" s="85"/>
      <c r="T180" s="86"/>
      <c r="U180" s="39"/>
      <c r="V180" s="39"/>
      <c r="W180" s="39"/>
      <c r="X180" s="39"/>
      <c r="Y180" s="39"/>
      <c r="Z180" s="39"/>
      <c r="AA180" s="39"/>
      <c r="AB180" s="39"/>
      <c r="AC180" s="39"/>
      <c r="AD180" s="39"/>
      <c r="AE180" s="39"/>
      <c r="AT180" s="18" t="s">
        <v>183</v>
      </c>
      <c r="AU180" s="18" t="s">
        <v>83</v>
      </c>
    </row>
    <row r="181" spans="1:65" s="2" customFormat="1" ht="24.15" customHeight="1">
      <c r="A181" s="39"/>
      <c r="B181" s="40"/>
      <c r="C181" s="214" t="s">
        <v>306</v>
      </c>
      <c r="D181" s="214" t="s">
        <v>177</v>
      </c>
      <c r="E181" s="215" t="s">
        <v>1728</v>
      </c>
      <c r="F181" s="216" t="s">
        <v>1729</v>
      </c>
      <c r="G181" s="217" t="s">
        <v>281</v>
      </c>
      <c r="H181" s="218">
        <v>0.12</v>
      </c>
      <c r="I181" s="219"/>
      <c r="J181" s="220">
        <f>ROUND(I181*H181,2)</f>
        <v>0</v>
      </c>
      <c r="K181" s="221"/>
      <c r="L181" s="45"/>
      <c r="M181" s="222" t="s">
        <v>19</v>
      </c>
      <c r="N181" s="223" t="s">
        <v>44</v>
      </c>
      <c r="O181" s="85"/>
      <c r="P181" s="224">
        <f>O181*H181</f>
        <v>0</v>
      </c>
      <c r="Q181" s="224">
        <v>1.06062</v>
      </c>
      <c r="R181" s="224">
        <f>Q181*H181</f>
        <v>0.12727439999999998</v>
      </c>
      <c r="S181" s="224">
        <v>0</v>
      </c>
      <c r="T181" s="225">
        <f>S181*H181</f>
        <v>0</v>
      </c>
      <c r="U181" s="39"/>
      <c r="V181" s="39"/>
      <c r="W181" s="39"/>
      <c r="X181" s="39"/>
      <c r="Y181" s="39"/>
      <c r="Z181" s="39"/>
      <c r="AA181" s="39"/>
      <c r="AB181" s="39"/>
      <c r="AC181" s="39"/>
      <c r="AD181" s="39"/>
      <c r="AE181" s="39"/>
      <c r="AR181" s="226" t="s">
        <v>181</v>
      </c>
      <c r="AT181" s="226" t="s">
        <v>177</v>
      </c>
      <c r="AU181" s="226" t="s">
        <v>83</v>
      </c>
      <c r="AY181" s="18" t="s">
        <v>175</v>
      </c>
      <c r="BE181" s="227">
        <f>IF(N181="základní",J181,0)</f>
        <v>0</v>
      </c>
      <c r="BF181" s="227">
        <f>IF(N181="snížená",J181,0)</f>
        <v>0</v>
      </c>
      <c r="BG181" s="227">
        <f>IF(N181="zákl. přenesená",J181,0)</f>
        <v>0</v>
      </c>
      <c r="BH181" s="227">
        <f>IF(N181="sníž. přenesená",J181,0)</f>
        <v>0</v>
      </c>
      <c r="BI181" s="227">
        <f>IF(N181="nulová",J181,0)</f>
        <v>0</v>
      </c>
      <c r="BJ181" s="18" t="s">
        <v>81</v>
      </c>
      <c r="BK181" s="227">
        <f>ROUND(I181*H181,2)</f>
        <v>0</v>
      </c>
      <c r="BL181" s="18" t="s">
        <v>181</v>
      </c>
      <c r="BM181" s="226" t="s">
        <v>1730</v>
      </c>
    </row>
    <row r="182" spans="1:47" s="2" customFormat="1" ht="12">
      <c r="A182" s="39"/>
      <c r="B182" s="40"/>
      <c r="C182" s="41"/>
      <c r="D182" s="228" t="s">
        <v>183</v>
      </c>
      <c r="E182" s="41"/>
      <c r="F182" s="229" t="s">
        <v>1731</v>
      </c>
      <c r="G182" s="41"/>
      <c r="H182" s="41"/>
      <c r="I182" s="230"/>
      <c r="J182" s="41"/>
      <c r="K182" s="41"/>
      <c r="L182" s="45"/>
      <c r="M182" s="231"/>
      <c r="N182" s="232"/>
      <c r="O182" s="85"/>
      <c r="P182" s="85"/>
      <c r="Q182" s="85"/>
      <c r="R182" s="85"/>
      <c r="S182" s="85"/>
      <c r="T182" s="86"/>
      <c r="U182" s="39"/>
      <c r="V182" s="39"/>
      <c r="W182" s="39"/>
      <c r="X182" s="39"/>
      <c r="Y182" s="39"/>
      <c r="Z182" s="39"/>
      <c r="AA182" s="39"/>
      <c r="AB182" s="39"/>
      <c r="AC182" s="39"/>
      <c r="AD182" s="39"/>
      <c r="AE182" s="39"/>
      <c r="AT182" s="18" t="s">
        <v>183</v>
      </c>
      <c r="AU182" s="18" t="s">
        <v>83</v>
      </c>
    </row>
    <row r="183" spans="1:51" s="15" customFormat="1" ht="12">
      <c r="A183" s="15"/>
      <c r="B183" s="257"/>
      <c r="C183" s="258"/>
      <c r="D183" s="235" t="s">
        <v>189</v>
      </c>
      <c r="E183" s="259" t="s">
        <v>19</v>
      </c>
      <c r="F183" s="260" t="s">
        <v>1732</v>
      </c>
      <c r="G183" s="258"/>
      <c r="H183" s="259" t="s">
        <v>19</v>
      </c>
      <c r="I183" s="261"/>
      <c r="J183" s="258"/>
      <c r="K183" s="258"/>
      <c r="L183" s="262"/>
      <c r="M183" s="263"/>
      <c r="N183" s="264"/>
      <c r="O183" s="264"/>
      <c r="P183" s="264"/>
      <c r="Q183" s="264"/>
      <c r="R183" s="264"/>
      <c r="S183" s="264"/>
      <c r="T183" s="265"/>
      <c r="U183" s="15"/>
      <c r="V183" s="15"/>
      <c r="W183" s="15"/>
      <c r="X183" s="15"/>
      <c r="Y183" s="15"/>
      <c r="Z183" s="15"/>
      <c r="AA183" s="15"/>
      <c r="AB183" s="15"/>
      <c r="AC183" s="15"/>
      <c r="AD183" s="15"/>
      <c r="AE183" s="15"/>
      <c r="AT183" s="266" t="s">
        <v>189</v>
      </c>
      <c r="AU183" s="266" t="s">
        <v>83</v>
      </c>
      <c r="AV183" s="15" t="s">
        <v>81</v>
      </c>
      <c r="AW183" s="15" t="s">
        <v>35</v>
      </c>
      <c r="AX183" s="15" t="s">
        <v>73</v>
      </c>
      <c r="AY183" s="266" t="s">
        <v>175</v>
      </c>
    </row>
    <row r="184" spans="1:51" s="13" customFormat="1" ht="12">
      <c r="A184" s="13"/>
      <c r="B184" s="233"/>
      <c r="C184" s="234"/>
      <c r="D184" s="235" t="s">
        <v>189</v>
      </c>
      <c r="E184" s="236" t="s">
        <v>19</v>
      </c>
      <c r="F184" s="237" t="s">
        <v>1733</v>
      </c>
      <c r="G184" s="234"/>
      <c r="H184" s="238">
        <v>0.12</v>
      </c>
      <c r="I184" s="239"/>
      <c r="J184" s="234"/>
      <c r="K184" s="234"/>
      <c r="L184" s="240"/>
      <c r="M184" s="241"/>
      <c r="N184" s="242"/>
      <c r="O184" s="242"/>
      <c r="P184" s="242"/>
      <c r="Q184" s="242"/>
      <c r="R184" s="242"/>
      <c r="S184" s="242"/>
      <c r="T184" s="243"/>
      <c r="U184" s="13"/>
      <c r="V184" s="13"/>
      <c r="W184" s="13"/>
      <c r="X184" s="13"/>
      <c r="Y184" s="13"/>
      <c r="Z184" s="13"/>
      <c r="AA184" s="13"/>
      <c r="AB184" s="13"/>
      <c r="AC184" s="13"/>
      <c r="AD184" s="13"/>
      <c r="AE184" s="13"/>
      <c r="AT184" s="244" t="s">
        <v>189</v>
      </c>
      <c r="AU184" s="244" t="s">
        <v>83</v>
      </c>
      <c r="AV184" s="13" t="s">
        <v>83</v>
      </c>
      <c r="AW184" s="13" t="s">
        <v>35</v>
      </c>
      <c r="AX184" s="13" t="s">
        <v>81</v>
      </c>
      <c r="AY184" s="244" t="s">
        <v>175</v>
      </c>
    </row>
    <row r="185" spans="1:65" s="2" customFormat="1" ht="24.15" customHeight="1">
      <c r="A185" s="39"/>
      <c r="B185" s="40"/>
      <c r="C185" s="214" t="s">
        <v>312</v>
      </c>
      <c r="D185" s="214" t="s">
        <v>177</v>
      </c>
      <c r="E185" s="215" t="s">
        <v>1734</v>
      </c>
      <c r="F185" s="216" t="s">
        <v>1735</v>
      </c>
      <c r="G185" s="217" t="s">
        <v>281</v>
      </c>
      <c r="H185" s="218">
        <v>1.732</v>
      </c>
      <c r="I185" s="219"/>
      <c r="J185" s="220">
        <f>ROUND(I185*H185,2)</f>
        <v>0</v>
      </c>
      <c r="K185" s="221"/>
      <c r="L185" s="45"/>
      <c r="M185" s="222" t="s">
        <v>19</v>
      </c>
      <c r="N185" s="223" t="s">
        <v>44</v>
      </c>
      <c r="O185" s="85"/>
      <c r="P185" s="224">
        <f>O185*H185</f>
        <v>0</v>
      </c>
      <c r="Q185" s="224">
        <v>1.06277</v>
      </c>
      <c r="R185" s="224">
        <f>Q185*H185</f>
        <v>1.84071764</v>
      </c>
      <c r="S185" s="224">
        <v>0</v>
      </c>
      <c r="T185" s="225">
        <f>S185*H185</f>
        <v>0</v>
      </c>
      <c r="U185" s="39"/>
      <c r="V185" s="39"/>
      <c r="W185" s="39"/>
      <c r="X185" s="39"/>
      <c r="Y185" s="39"/>
      <c r="Z185" s="39"/>
      <c r="AA185" s="39"/>
      <c r="AB185" s="39"/>
      <c r="AC185" s="39"/>
      <c r="AD185" s="39"/>
      <c r="AE185" s="39"/>
      <c r="AR185" s="226" t="s">
        <v>181</v>
      </c>
      <c r="AT185" s="226" t="s">
        <v>177</v>
      </c>
      <c r="AU185" s="226" t="s">
        <v>83</v>
      </c>
      <c r="AY185" s="18" t="s">
        <v>175</v>
      </c>
      <c r="BE185" s="227">
        <f>IF(N185="základní",J185,0)</f>
        <v>0</v>
      </c>
      <c r="BF185" s="227">
        <f>IF(N185="snížená",J185,0)</f>
        <v>0</v>
      </c>
      <c r="BG185" s="227">
        <f>IF(N185="zákl. přenesená",J185,0)</f>
        <v>0</v>
      </c>
      <c r="BH185" s="227">
        <f>IF(N185="sníž. přenesená",J185,0)</f>
        <v>0</v>
      </c>
      <c r="BI185" s="227">
        <f>IF(N185="nulová",J185,0)</f>
        <v>0</v>
      </c>
      <c r="BJ185" s="18" t="s">
        <v>81</v>
      </c>
      <c r="BK185" s="227">
        <f>ROUND(I185*H185,2)</f>
        <v>0</v>
      </c>
      <c r="BL185" s="18" t="s">
        <v>181</v>
      </c>
      <c r="BM185" s="226" t="s">
        <v>1736</v>
      </c>
    </row>
    <row r="186" spans="1:47" s="2" customFormat="1" ht="12">
      <c r="A186" s="39"/>
      <c r="B186" s="40"/>
      <c r="C186" s="41"/>
      <c r="D186" s="228" t="s">
        <v>183</v>
      </c>
      <c r="E186" s="41"/>
      <c r="F186" s="229" t="s">
        <v>1737</v>
      </c>
      <c r="G186" s="41"/>
      <c r="H186" s="41"/>
      <c r="I186" s="230"/>
      <c r="J186" s="41"/>
      <c r="K186" s="41"/>
      <c r="L186" s="45"/>
      <c r="M186" s="231"/>
      <c r="N186" s="232"/>
      <c r="O186" s="85"/>
      <c r="P186" s="85"/>
      <c r="Q186" s="85"/>
      <c r="R186" s="85"/>
      <c r="S186" s="85"/>
      <c r="T186" s="86"/>
      <c r="U186" s="39"/>
      <c r="V186" s="39"/>
      <c r="W186" s="39"/>
      <c r="X186" s="39"/>
      <c r="Y186" s="39"/>
      <c r="Z186" s="39"/>
      <c r="AA186" s="39"/>
      <c r="AB186" s="39"/>
      <c r="AC186" s="39"/>
      <c r="AD186" s="39"/>
      <c r="AE186" s="39"/>
      <c r="AT186" s="18" t="s">
        <v>183</v>
      </c>
      <c r="AU186" s="18" t="s">
        <v>83</v>
      </c>
    </row>
    <row r="187" spans="1:51" s="15" customFormat="1" ht="12">
      <c r="A187" s="15"/>
      <c r="B187" s="257"/>
      <c r="C187" s="258"/>
      <c r="D187" s="235" t="s">
        <v>189</v>
      </c>
      <c r="E187" s="259" t="s">
        <v>19</v>
      </c>
      <c r="F187" s="260" t="s">
        <v>1738</v>
      </c>
      <c r="G187" s="258"/>
      <c r="H187" s="259" t="s">
        <v>19</v>
      </c>
      <c r="I187" s="261"/>
      <c r="J187" s="258"/>
      <c r="K187" s="258"/>
      <c r="L187" s="262"/>
      <c r="M187" s="263"/>
      <c r="N187" s="264"/>
      <c r="O187" s="264"/>
      <c r="P187" s="264"/>
      <c r="Q187" s="264"/>
      <c r="R187" s="264"/>
      <c r="S187" s="264"/>
      <c r="T187" s="265"/>
      <c r="U187" s="15"/>
      <c r="V187" s="15"/>
      <c r="W187" s="15"/>
      <c r="X187" s="15"/>
      <c r="Y187" s="15"/>
      <c r="Z187" s="15"/>
      <c r="AA187" s="15"/>
      <c r="AB187" s="15"/>
      <c r="AC187" s="15"/>
      <c r="AD187" s="15"/>
      <c r="AE187" s="15"/>
      <c r="AT187" s="266" t="s">
        <v>189</v>
      </c>
      <c r="AU187" s="266" t="s">
        <v>83</v>
      </c>
      <c r="AV187" s="15" t="s">
        <v>81</v>
      </c>
      <c r="AW187" s="15" t="s">
        <v>35</v>
      </c>
      <c r="AX187" s="15" t="s">
        <v>73</v>
      </c>
      <c r="AY187" s="266" t="s">
        <v>175</v>
      </c>
    </row>
    <row r="188" spans="1:51" s="13" customFormat="1" ht="12">
      <c r="A188" s="13"/>
      <c r="B188" s="233"/>
      <c r="C188" s="234"/>
      <c r="D188" s="235" t="s">
        <v>189</v>
      </c>
      <c r="E188" s="236" t="s">
        <v>19</v>
      </c>
      <c r="F188" s="237" t="s">
        <v>1739</v>
      </c>
      <c r="G188" s="234"/>
      <c r="H188" s="238">
        <v>1.732</v>
      </c>
      <c r="I188" s="239"/>
      <c r="J188" s="234"/>
      <c r="K188" s="234"/>
      <c r="L188" s="240"/>
      <c r="M188" s="241"/>
      <c r="N188" s="242"/>
      <c r="O188" s="242"/>
      <c r="P188" s="242"/>
      <c r="Q188" s="242"/>
      <c r="R188" s="242"/>
      <c r="S188" s="242"/>
      <c r="T188" s="243"/>
      <c r="U188" s="13"/>
      <c r="V188" s="13"/>
      <c r="W188" s="13"/>
      <c r="X188" s="13"/>
      <c r="Y188" s="13"/>
      <c r="Z188" s="13"/>
      <c r="AA188" s="13"/>
      <c r="AB188" s="13"/>
      <c r="AC188" s="13"/>
      <c r="AD188" s="13"/>
      <c r="AE188" s="13"/>
      <c r="AT188" s="244" t="s">
        <v>189</v>
      </c>
      <c r="AU188" s="244" t="s">
        <v>83</v>
      </c>
      <c r="AV188" s="13" t="s">
        <v>83</v>
      </c>
      <c r="AW188" s="13" t="s">
        <v>35</v>
      </c>
      <c r="AX188" s="13" t="s">
        <v>81</v>
      </c>
      <c r="AY188" s="244" t="s">
        <v>175</v>
      </c>
    </row>
    <row r="189" spans="1:65" s="2" customFormat="1" ht="33" customHeight="1">
      <c r="A189" s="39"/>
      <c r="B189" s="40"/>
      <c r="C189" s="214" t="s">
        <v>317</v>
      </c>
      <c r="D189" s="214" t="s">
        <v>177</v>
      </c>
      <c r="E189" s="215" t="s">
        <v>1740</v>
      </c>
      <c r="F189" s="216" t="s">
        <v>1741</v>
      </c>
      <c r="G189" s="217" t="s">
        <v>215</v>
      </c>
      <c r="H189" s="218">
        <v>4.05</v>
      </c>
      <c r="I189" s="219"/>
      <c r="J189" s="220">
        <f>ROUND(I189*H189,2)</f>
        <v>0</v>
      </c>
      <c r="K189" s="221"/>
      <c r="L189" s="45"/>
      <c r="M189" s="222" t="s">
        <v>19</v>
      </c>
      <c r="N189" s="223" t="s">
        <v>44</v>
      </c>
      <c r="O189" s="85"/>
      <c r="P189" s="224">
        <f>O189*H189</f>
        <v>0</v>
      </c>
      <c r="Q189" s="224">
        <v>0</v>
      </c>
      <c r="R189" s="224">
        <f>Q189*H189</f>
        <v>0</v>
      </c>
      <c r="S189" s="224">
        <v>0</v>
      </c>
      <c r="T189" s="225">
        <f>S189*H189</f>
        <v>0</v>
      </c>
      <c r="U189" s="39"/>
      <c r="V189" s="39"/>
      <c r="W189" s="39"/>
      <c r="X189" s="39"/>
      <c r="Y189" s="39"/>
      <c r="Z189" s="39"/>
      <c r="AA189" s="39"/>
      <c r="AB189" s="39"/>
      <c r="AC189" s="39"/>
      <c r="AD189" s="39"/>
      <c r="AE189" s="39"/>
      <c r="AR189" s="226" t="s">
        <v>181</v>
      </c>
      <c r="AT189" s="226" t="s">
        <v>177</v>
      </c>
      <c r="AU189" s="226" t="s">
        <v>83</v>
      </c>
      <c r="AY189" s="18" t="s">
        <v>175</v>
      </c>
      <c r="BE189" s="227">
        <f>IF(N189="základní",J189,0)</f>
        <v>0</v>
      </c>
      <c r="BF189" s="227">
        <f>IF(N189="snížená",J189,0)</f>
        <v>0</v>
      </c>
      <c r="BG189" s="227">
        <f>IF(N189="zákl. přenesená",J189,0)</f>
        <v>0</v>
      </c>
      <c r="BH189" s="227">
        <f>IF(N189="sníž. přenesená",J189,0)</f>
        <v>0</v>
      </c>
      <c r="BI189" s="227">
        <f>IF(N189="nulová",J189,0)</f>
        <v>0</v>
      </c>
      <c r="BJ189" s="18" t="s">
        <v>81</v>
      </c>
      <c r="BK189" s="227">
        <f>ROUND(I189*H189,2)</f>
        <v>0</v>
      </c>
      <c r="BL189" s="18" t="s">
        <v>181</v>
      </c>
      <c r="BM189" s="226" t="s">
        <v>1742</v>
      </c>
    </row>
    <row r="190" spans="1:47" s="2" customFormat="1" ht="12">
      <c r="A190" s="39"/>
      <c r="B190" s="40"/>
      <c r="C190" s="41"/>
      <c r="D190" s="228" t="s">
        <v>183</v>
      </c>
      <c r="E190" s="41"/>
      <c r="F190" s="229" t="s">
        <v>1743</v>
      </c>
      <c r="G190" s="41"/>
      <c r="H190" s="41"/>
      <c r="I190" s="230"/>
      <c r="J190" s="41"/>
      <c r="K190" s="41"/>
      <c r="L190" s="45"/>
      <c r="M190" s="231"/>
      <c r="N190" s="232"/>
      <c r="O190" s="85"/>
      <c r="P190" s="85"/>
      <c r="Q190" s="85"/>
      <c r="R190" s="85"/>
      <c r="S190" s="85"/>
      <c r="T190" s="86"/>
      <c r="U190" s="39"/>
      <c r="V190" s="39"/>
      <c r="W190" s="39"/>
      <c r="X190" s="39"/>
      <c r="Y190" s="39"/>
      <c r="Z190" s="39"/>
      <c r="AA190" s="39"/>
      <c r="AB190" s="39"/>
      <c r="AC190" s="39"/>
      <c r="AD190" s="39"/>
      <c r="AE190" s="39"/>
      <c r="AT190" s="18" t="s">
        <v>183</v>
      </c>
      <c r="AU190" s="18" t="s">
        <v>83</v>
      </c>
    </row>
    <row r="191" spans="1:51" s="13" customFormat="1" ht="12">
      <c r="A191" s="13"/>
      <c r="B191" s="233"/>
      <c r="C191" s="234"/>
      <c r="D191" s="235" t="s">
        <v>189</v>
      </c>
      <c r="E191" s="236" t="s">
        <v>19</v>
      </c>
      <c r="F191" s="237" t="s">
        <v>1744</v>
      </c>
      <c r="G191" s="234"/>
      <c r="H191" s="238">
        <v>4.05</v>
      </c>
      <c r="I191" s="239"/>
      <c r="J191" s="234"/>
      <c r="K191" s="234"/>
      <c r="L191" s="240"/>
      <c r="M191" s="241"/>
      <c r="N191" s="242"/>
      <c r="O191" s="242"/>
      <c r="P191" s="242"/>
      <c r="Q191" s="242"/>
      <c r="R191" s="242"/>
      <c r="S191" s="242"/>
      <c r="T191" s="243"/>
      <c r="U191" s="13"/>
      <c r="V191" s="13"/>
      <c r="W191" s="13"/>
      <c r="X191" s="13"/>
      <c r="Y191" s="13"/>
      <c r="Z191" s="13"/>
      <c r="AA191" s="13"/>
      <c r="AB191" s="13"/>
      <c r="AC191" s="13"/>
      <c r="AD191" s="13"/>
      <c r="AE191" s="13"/>
      <c r="AT191" s="244" t="s">
        <v>189</v>
      </c>
      <c r="AU191" s="244" t="s">
        <v>83</v>
      </c>
      <c r="AV191" s="13" t="s">
        <v>83</v>
      </c>
      <c r="AW191" s="13" t="s">
        <v>35</v>
      </c>
      <c r="AX191" s="13" t="s">
        <v>81</v>
      </c>
      <c r="AY191" s="244" t="s">
        <v>175</v>
      </c>
    </row>
    <row r="192" spans="1:65" s="2" customFormat="1" ht="16.5" customHeight="1">
      <c r="A192" s="39"/>
      <c r="B192" s="40"/>
      <c r="C192" s="214" t="s">
        <v>323</v>
      </c>
      <c r="D192" s="214" t="s">
        <v>177</v>
      </c>
      <c r="E192" s="215" t="s">
        <v>1745</v>
      </c>
      <c r="F192" s="216" t="s">
        <v>1746</v>
      </c>
      <c r="G192" s="217" t="s">
        <v>180</v>
      </c>
      <c r="H192" s="218">
        <v>17.82</v>
      </c>
      <c r="I192" s="219"/>
      <c r="J192" s="220">
        <f>ROUND(I192*H192,2)</f>
        <v>0</v>
      </c>
      <c r="K192" s="221"/>
      <c r="L192" s="45"/>
      <c r="M192" s="222" t="s">
        <v>19</v>
      </c>
      <c r="N192" s="223" t="s">
        <v>44</v>
      </c>
      <c r="O192" s="85"/>
      <c r="P192" s="224">
        <f>O192*H192</f>
        <v>0</v>
      </c>
      <c r="Q192" s="224">
        <v>0.00269</v>
      </c>
      <c r="R192" s="224">
        <f>Q192*H192</f>
        <v>0.0479358</v>
      </c>
      <c r="S192" s="224">
        <v>0</v>
      </c>
      <c r="T192" s="225">
        <f>S192*H192</f>
        <v>0</v>
      </c>
      <c r="U192" s="39"/>
      <c r="V192" s="39"/>
      <c r="W192" s="39"/>
      <c r="X192" s="39"/>
      <c r="Y192" s="39"/>
      <c r="Z192" s="39"/>
      <c r="AA192" s="39"/>
      <c r="AB192" s="39"/>
      <c r="AC192" s="39"/>
      <c r="AD192" s="39"/>
      <c r="AE192" s="39"/>
      <c r="AR192" s="226" t="s">
        <v>181</v>
      </c>
      <c r="AT192" s="226" t="s">
        <v>177</v>
      </c>
      <c r="AU192" s="226" t="s">
        <v>83</v>
      </c>
      <c r="AY192" s="18" t="s">
        <v>175</v>
      </c>
      <c r="BE192" s="227">
        <f>IF(N192="základní",J192,0)</f>
        <v>0</v>
      </c>
      <c r="BF192" s="227">
        <f>IF(N192="snížená",J192,0)</f>
        <v>0</v>
      </c>
      <c r="BG192" s="227">
        <f>IF(N192="zákl. přenesená",J192,0)</f>
        <v>0</v>
      </c>
      <c r="BH192" s="227">
        <f>IF(N192="sníž. přenesená",J192,0)</f>
        <v>0</v>
      </c>
      <c r="BI192" s="227">
        <f>IF(N192="nulová",J192,0)</f>
        <v>0</v>
      </c>
      <c r="BJ192" s="18" t="s">
        <v>81</v>
      </c>
      <c r="BK192" s="227">
        <f>ROUND(I192*H192,2)</f>
        <v>0</v>
      </c>
      <c r="BL192" s="18" t="s">
        <v>181</v>
      </c>
      <c r="BM192" s="226" t="s">
        <v>1747</v>
      </c>
    </row>
    <row r="193" spans="1:47" s="2" customFormat="1" ht="12">
      <c r="A193" s="39"/>
      <c r="B193" s="40"/>
      <c r="C193" s="41"/>
      <c r="D193" s="228" t="s">
        <v>183</v>
      </c>
      <c r="E193" s="41"/>
      <c r="F193" s="229" t="s">
        <v>1748</v>
      </c>
      <c r="G193" s="41"/>
      <c r="H193" s="41"/>
      <c r="I193" s="230"/>
      <c r="J193" s="41"/>
      <c r="K193" s="41"/>
      <c r="L193" s="45"/>
      <c r="M193" s="231"/>
      <c r="N193" s="232"/>
      <c r="O193" s="85"/>
      <c r="P193" s="85"/>
      <c r="Q193" s="85"/>
      <c r="R193" s="85"/>
      <c r="S193" s="85"/>
      <c r="T193" s="86"/>
      <c r="U193" s="39"/>
      <c r="V193" s="39"/>
      <c r="W193" s="39"/>
      <c r="X193" s="39"/>
      <c r="Y193" s="39"/>
      <c r="Z193" s="39"/>
      <c r="AA193" s="39"/>
      <c r="AB193" s="39"/>
      <c r="AC193" s="39"/>
      <c r="AD193" s="39"/>
      <c r="AE193" s="39"/>
      <c r="AT193" s="18" t="s">
        <v>183</v>
      </c>
      <c r="AU193" s="18" t="s">
        <v>83</v>
      </c>
    </row>
    <row r="194" spans="1:51" s="13" customFormat="1" ht="12">
      <c r="A194" s="13"/>
      <c r="B194" s="233"/>
      <c r="C194" s="234"/>
      <c r="D194" s="235" t="s">
        <v>189</v>
      </c>
      <c r="E194" s="236" t="s">
        <v>19</v>
      </c>
      <c r="F194" s="237" t="s">
        <v>1749</v>
      </c>
      <c r="G194" s="234"/>
      <c r="H194" s="238">
        <v>17.82</v>
      </c>
      <c r="I194" s="239"/>
      <c r="J194" s="234"/>
      <c r="K194" s="234"/>
      <c r="L194" s="240"/>
      <c r="M194" s="241"/>
      <c r="N194" s="242"/>
      <c r="O194" s="242"/>
      <c r="P194" s="242"/>
      <c r="Q194" s="242"/>
      <c r="R194" s="242"/>
      <c r="S194" s="242"/>
      <c r="T194" s="243"/>
      <c r="U194" s="13"/>
      <c r="V194" s="13"/>
      <c r="W194" s="13"/>
      <c r="X194" s="13"/>
      <c r="Y194" s="13"/>
      <c r="Z194" s="13"/>
      <c r="AA194" s="13"/>
      <c r="AB194" s="13"/>
      <c r="AC194" s="13"/>
      <c r="AD194" s="13"/>
      <c r="AE194" s="13"/>
      <c r="AT194" s="244" t="s">
        <v>189</v>
      </c>
      <c r="AU194" s="244" t="s">
        <v>83</v>
      </c>
      <c r="AV194" s="13" t="s">
        <v>83</v>
      </c>
      <c r="AW194" s="13" t="s">
        <v>35</v>
      </c>
      <c r="AX194" s="13" t="s">
        <v>81</v>
      </c>
      <c r="AY194" s="244" t="s">
        <v>175</v>
      </c>
    </row>
    <row r="195" spans="1:65" s="2" customFormat="1" ht="16.5" customHeight="1">
      <c r="A195" s="39"/>
      <c r="B195" s="40"/>
      <c r="C195" s="214" t="s">
        <v>7</v>
      </c>
      <c r="D195" s="214" t="s">
        <v>177</v>
      </c>
      <c r="E195" s="215" t="s">
        <v>1750</v>
      </c>
      <c r="F195" s="216" t="s">
        <v>1751</v>
      </c>
      <c r="G195" s="217" t="s">
        <v>180</v>
      </c>
      <c r="H195" s="218">
        <v>17.82</v>
      </c>
      <c r="I195" s="219"/>
      <c r="J195" s="220">
        <f>ROUND(I195*H195,2)</f>
        <v>0</v>
      </c>
      <c r="K195" s="221"/>
      <c r="L195" s="45"/>
      <c r="M195" s="222" t="s">
        <v>19</v>
      </c>
      <c r="N195" s="223" t="s">
        <v>44</v>
      </c>
      <c r="O195" s="85"/>
      <c r="P195" s="224">
        <f>O195*H195</f>
        <v>0</v>
      </c>
      <c r="Q195" s="224">
        <v>0</v>
      </c>
      <c r="R195" s="224">
        <f>Q195*H195</f>
        <v>0</v>
      </c>
      <c r="S195" s="224">
        <v>0</v>
      </c>
      <c r="T195" s="225">
        <f>S195*H195</f>
        <v>0</v>
      </c>
      <c r="U195" s="39"/>
      <c r="V195" s="39"/>
      <c r="W195" s="39"/>
      <c r="X195" s="39"/>
      <c r="Y195" s="39"/>
      <c r="Z195" s="39"/>
      <c r="AA195" s="39"/>
      <c r="AB195" s="39"/>
      <c r="AC195" s="39"/>
      <c r="AD195" s="39"/>
      <c r="AE195" s="39"/>
      <c r="AR195" s="226" t="s">
        <v>181</v>
      </c>
      <c r="AT195" s="226" t="s">
        <v>177</v>
      </c>
      <c r="AU195" s="226" t="s">
        <v>83</v>
      </c>
      <c r="AY195" s="18" t="s">
        <v>175</v>
      </c>
      <c r="BE195" s="227">
        <f>IF(N195="základní",J195,0)</f>
        <v>0</v>
      </c>
      <c r="BF195" s="227">
        <f>IF(N195="snížená",J195,0)</f>
        <v>0</v>
      </c>
      <c r="BG195" s="227">
        <f>IF(N195="zákl. přenesená",J195,0)</f>
        <v>0</v>
      </c>
      <c r="BH195" s="227">
        <f>IF(N195="sníž. přenesená",J195,0)</f>
        <v>0</v>
      </c>
      <c r="BI195" s="227">
        <f>IF(N195="nulová",J195,0)</f>
        <v>0</v>
      </c>
      <c r="BJ195" s="18" t="s">
        <v>81</v>
      </c>
      <c r="BK195" s="227">
        <f>ROUND(I195*H195,2)</f>
        <v>0</v>
      </c>
      <c r="BL195" s="18" t="s">
        <v>181</v>
      </c>
      <c r="BM195" s="226" t="s">
        <v>1752</v>
      </c>
    </row>
    <row r="196" spans="1:47" s="2" customFormat="1" ht="12">
      <c r="A196" s="39"/>
      <c r="B196" s="40"/>
      <c r="C196" s="41"/>
      <c r="D196" s="228" t="s">
        <v>183</v>
      </c>
      <c r="E196" s="41"/>
      <c r="F196" s="229" t="s">
        <v>1753</v>
      </c>
      <c r="G196" s="41"/>
      <c r="H196" s="41"/>
      <c r="I196" s="230"/>
      <c r="J196" s="41"/>
      <c r="K196" s="41"/>
      <c r="L196" s="45"/>
      <c r="M196" s="231"/>
      <c r="N196" s="232"/>
      <c r="O196" s="85"/>
      <c r="P196" s="85"/>
      <c r="Q196" s="85"/>
      <c r="R196" s="85"/>
      <c r="S196" s="85"/>
      <c r="T196" s="86"/>
      <c r="U196" s="39"/>
      <c r="V196" s="39"/>
      <c r="W196" s="39"/>
      <c r="X196" s="39"/>
      <c r="Y196" s="39"/>
      <c r="Z196" s="39"/>
      <c r="AA196" s="39"/>
      <c r="AB196" s="39"/>
      <c r="AC196" s="39"/>
      <c r="AD196" s="39"/>
      <c r="AE196" s="39"/>
      <c r="AT196" s="18" t="s">
        <v>183</v>
      </c>
      <c r="AU196" s="18" t="s">
        <v>83</v>
      </c>
    </row>
    <row r="197" spans="1:65" s="2" customFormat="1" ht="24.15" customHeight="1">
      <c r="A197" s="39"/>
      <c r="B197" s="40"/>
      <c r="C197" s="214" t="s">
        <v>332</v>
      </c>
      <c r="D197" s="214" t="s">
        <v>177</v>
      </c>
      <c r="E197" s="215" t="s">
        <v>1754</v>
      </c>
      <c r="F197" s="216" t="s">
        <v>1755</v>
      </c>
      <c r="G197" s="217" t="s">
        <v>281</v>
      </c>
      <c r="H197" s="218">
        <v>0.243</v>
      </c>
      <c r="I197" s="219"/>
      <c r="J197" s="220">
        <f>ROUND(I197*H197,2)</f>
        <v>0</v>
      </c>
      <c r="K197" s="221"/>
      <c r="L197" s="45"/>
      <c r="M197" s="222" t="s">
        <v>19</v>
      </c>
      <c r="N197" s="223" t="s">
        <v>44</v>
      </c>
      <c r="O197" s="85"/>
      <c r="P197" s="224">
        <f>O197*H197</f>
        <v>0</v>
      </c>
      <c r="Q197" s="224">
        <v>1.06062</v>
      </c>
      <c r="R197" s="224">
        <f>Q197*H197</f>
        <v>0.25773065999999994</v>
      </c>
      <c r="S197" s="224">
        <v>0</v>
      </c>
      <c r="T197" s="225">
        <f>S197*H197</f>
        <v>0</v>
      </c>
      <c r="U197" s="39"/>
      <c r="V197" s="39"/>
      <c r="W197" s="39"/>
      <c r="X197" s="39"/>
      <c r="Y197" s="39"/>
      <c r="Z197" s="39"/>
      <c r="AA197" s="39"/>
      <c r="AB197" s="39"/>
      <c r="AC197" s="39"/>
      <c r="AD197" s="39"/>
      <c r="AE197" s="39"/>
      <c r="AR197" s="226" t="s">
        <v>181</v>
      </c>
      <c r="AT197" s="226" t="s">
        <v>177</v>
      </c>
      <c r="AU197" s="226" t="s">
        <v>83</v>
      </c>
      <c r="AY197" s="18" t="s">
        <v>175</v>
      </c>
      <c r="BE197" s="227">
        <f>IF(N197="základní",J197,0)</f>
        <v>0</v>
      </c>
      <c r="BF197" s="227">
        <f>IF(N197="snížená",J197,0)</f>
        <v>0</v>
      </c>
      <c r="BG197" s="227">
        <f>IF(N197="zákl. přenesená",J197,0)</f>
        <v>0</v>
      </c>
      <c r="BH197" s="227">
        <f>IF(N197="sníž. přenesená",J197,0)</f>
        <v>0</v>
      </c>
      <c r="BI197" s="227">
        <f>IF(N197="nulová",J197,0)</f>
        <v>0</v>
      </c>
      <c r="BJ197" s="18" t="s">
        <v>81</v>
      </c>
      <c r="BK197" s="227">
        <f>ROUND(I197*H197,2)</f>
        <v>0</v>
      </c>
      <c r="BL197" s="18" t="s">
        <v>181</v>
      </c>
      <c r="BM197" s="226" t="s">
        <v>1756</v>
      </c>
    </row>
    <row r="198" spans="1:47" s="2" customFormat="1" ht="12">
      <c r="A198" s="39"/>
      <c r="B198" s="40"/>
      <c r="C198" s="41"/>
      <c r="D198" s="228" t="s">
        <v>183</v>
      </c>
      <c r="E198" s="41"/>
      <c r="F198" s="229" t="s">
        <v>1757</v>
      </c>
      <c r="G198" s="41"/>
      <c r="H198" s="41"/>
      <c r="I198" s="230"/>
      <c r="J198" s="41"/>
      <c r="K198" s="41"/>
      <c r="L198" s="45"/>
      <c r="M198" s="231"/>
      <c r="N198" s="232"/>
      <c r="O198" s="85"/>
      <c r="P198" s="85"/>
      <c r="Q198" s="85"/>
      <c r="R198" s="85"/>
      <c r="S198" s="85"/>
      <c r="T198" s="86"/>
      <c r="U198" s="39"/>
      <c r="V198" s="39"/>
      <c r="W198" s="39"/>
      <c r="X198" s="39"/>
      <c r="Y198" s="39"/>
      <c r="Z198" s="39"/>
      <c r="AA198" s="39"/>
      <c r="AB198" s="39"/>
      <c r="AC198" s="39"/>
      <c r="AD198" s="39"/>
      <c r="AE198" s="39"/>
      <c r="AT198" s="18" t="s">
        <v>183</v>
      </c>
      <c r="AU198" s="18" t="s">
        <v>83</v>
      </c>
    </row>
    <row r="199" spans="1:51" s="15" customFormat="1" ht="12">
      <c r="A199" s="15"/>
      <c r="B199" s="257"/>
      <c r="C199" s="258"/>
      <c r="D199" s="235" t="s">
        <v>189</v>
      </c>
      <c r="E199" s="259" t="s">
        <v>19</v>
      </c>
      <c r="F199" s="260" t="s">
        <v>1758</v>
      </c>
      <c r="G199" s="258"/>
      <c r="H199" s="259" t="s">
        <v>19</v>
      </c>
      <c r="I199" s="261"/>
      <c r="J199" s="258"/>
      <c r="K199" s="258"/>
      <c r="L199" s="262"/>
      <c r="M199" s="263"/>
      <c r="N199" s="264"/>
      <c r="O199" s="264"/>
      <c r="P199" s="264"/>
      <c r="Q199" s="264"/>
      <c r="R199" s="264"/>
      <c r="S199" s="264"/>
      <c r="T199" s="265"/>
      <c r="U199" s="15"/>
      <c r="V199" s="15"/>
      <c r="W199" s="15"/>
      <c r="X199" s="15"/>
      <c r="Y199" s="15"/>
      <c r="Z199" s="15"/>
      <c r="AA199" s="15"/>
      <c r="AB199" s="15"/>
      <c r="AC199" s="15"/>
      <c r="AD199" s="15"/>
      <c r="AE199" s="15"/>
      <c r="AT199" s="266" t="s">
        <v>189</v>
      </c>
      <c r="AU199" s="266" t="s">
        <v>83</v>
      </c>
      <c r="AV199" s="15" t="s">
        <v>81</v>
      </c>
      <c r="AW199" s="15" t="s">
        <v>35</v>
      </c>
      <c r="AX199" s="15" t="s">
        <v>73</v>
      </c>
      <c r="AY199" s="266" t="s">
        <v>175</v>
      </c>
    </row>
    <row r="200" spans="1:51" s="13" customFormat="1" ht="12">
      <c r="A200" s="13"/>
      <c r="B200" s="233"/>
      <c r="C200" s="234"/>
      <c r="D200" s="235" t="s">
        <v>189</v>
      </c>
      <c r="E200" s="236" t="s">
        <v>19</v>
      </c>
      <c r="F200" s="237" t="s">
        <v>1759</v>
      </c>
      <c r="G200" s="234"/>
      <c r="H200" s="238">
        <v>0.243</v>
      </c>
      <c r="I200" s="239"/>
      <c r="J200" s="234"/>
      <c r="K200" s="234"/>
      <c r="L200" s="240"/>
      <c r="M200" s="241"/>
      <c r="N200" s="242"/>
      <c r="O200" s="242"/>
      <c r="P200" s="242"/>
      <c r="Q200" s="242"/>
      <c r="R200" s="242"/>
      <c r="S200" s="242"/>
      <c r="T200" s="243"/>
      <c r="U200" s="13"/>
      <c r="V200" s="13"/>
      <c r="W200" s="13"/>
      <c r="X200" s="13"/>
      <c r="Y200" s="13"/>
      <c r="Z200" s="13"/>
      <c r="AA200" s="13"/>
      <c r="AB200" s="13"/>
      <c r="AC200" s="13"/>
      <c r="AD200" s="13"/>
      <c r="AE200" s="13"/>
      <c r="AT200" s="244" t="s">
        <v>189</v>
      </c>
      <c r="AU200" s="244" t="s">
        <v>83</v>
      </c>
      <c r="AV200" s="13" t="s">
        <v>83</v>
      </c>
      <c r="AW200" s="13" t="s">
        <v>35</v>
      </c>
      <c r="AX200" s="13" t="s">
        <v>81</v>
      </c>
      <c r="AY200" s="244" t="s">
        <v>175</v>
      </c>
    </row>
    <row r="201" spans="1:65" s="2" customFormat="1" ht="33" customHeight="1">
      <c r="A201" s="39"/>
      <c r="B201" s="40"/>
      <c r="C201" s="214" t="s">
        <v>339</v>
      </c>
      <c r="D201" s="214" t="s">
        <v>177</v>
      </c>
      <c r="E201" s="215" t="s">
        <v>1760</v>
      </c>
      <c r="F201" s="216" t="s">
        <v>1761</v>
      </c>
      <c r="G201" s="217" t="s">
        <v>215</v>
      </c>
      <c r="H201" s="218">
        <v>32</v>
      </c>
      <c r="I201" s="219"/>
      <c r="J201" s="220">
        <f>ROUND(I201*H201,2)</f>
        <v>0</v>
      </c>
      <c r="K201" s="221"/>
      <c r="L201" s="45"/>
      <c r="M201" s="222" t="s">
        <v>19</v>
      </c>
      <c r="N201" s="223" t="s">
        <v>44</v>
      </c>
      <c r="O201" s="85"/>
      <c r="P201" s="224">
        <f>O201*H201</f>
        <v>0</v>
      </c>
      <c r="Q201" s="224">
        <v>0</v>
      </c>
      <c r="R201" s="224">
        <f>Q201*H201</f>
        <v>0</v>
      </c>
      <c r="S201" s="224">
        <v>0</v>
      </c>
      <c r="T201" s="225">
        <f>S201*H201</f>
        <v>0</v>
      </c>
      <c r="U201" s="39"/>
      <c r="V201" s="39"/>
      <c r="W201" s="39"/>
      <c r="X201" s="39"/>
      <c r="Y201" s="39"/>
      <c r="Z201" s="39"/>
      <c r="AA201" s="39"/>
      <c r="AB201" s="39"/>
      <c r="AC201" s="39"/>
      <c r="AD201" s="39"/>
      <c r="AE201" s="39"/>
      <c r="AR201" s="226" t="s">
        <v>181</v>
      </c>
      <c r="AT201" s="226" t="s">
        <v>177</v>
      </c>
      <c r="AU201" s="226" t="s">
        <v>83</v>
      </c>
      <c r="AY201" s="18" t="s">
        <v>175</v>
      </c>
      <c r="BE201" s="227">
        <f>IF(N201="základní",J201,0)</f>
        <v>0</v>
      </c>
      <c r="BF201" s="227">
        <f>IF(N201="snížená",J201,0)</f>
        <v>0</v>
      </c>
      <c r="BG201" s="227">
        <f>IF(N201="zákl. přenesená",J201,0)</f>
        <v>0</v>
      </c>
      <c r="BH201" s="227">
        <f>IF(N201="sníž. přenesená",J201,0)</f>
        <v>0</v>
      </c>
      <c r="BI201" s="227">
        <f>IF(N201="nulová",J201,0)</f>
        <v>0</v>
      </c>
      <c r="BJ201" s="18" t="s">
        <v>81</v>
      </c>
      <c r="BK201" s="227">
        <f>ROUND(I201*H201,2)</f>
        <v>0</v>
      </c>
      <c r="BL201" s="18" t="s">
        <v>181</v>
      </c>
      <c r="BM201" s="226" t="s">
        <v>1762</v>
      </c>
    </row>
    <row r="202" spans="1:47" s="2" customFormat="1" ht="12">
      <c r="A202" s="39"/>
      <c r="B202" s="40"/>
      <c r="C202" s="41"/>
      <c r="D202" s="228" t="s">
        <v>183</v>
      </c>
      <c r="E202" s="41"/>
      <c r="F202" s="229" t="s">
        <v>1763</v>
      </c>
      <c r="G202" s="41"/>
      <c r="H202" s="41"/>
      <c r="I202" s="230"/>
      <c r="J202" s="41"/>
      <c r="K202" s="41"/>
      <c r="L202" s="45"/>
      <c r="M202" s="231"/>
      <c r="N202" s="232"/>
      <c r="O202" s="85"/>
      <c r="P202" s="85"/>
      <c r="Q202" s="85"/>
      <c r="R202" s="85"/>
      <c r="S202" s="85"/>
      <c r="T202" s="86"/>
      <c r="U202" s="39"/>
      <c r="V202" s="39"/>
      <c r="W202" s="39"/>
      <c r="X202" s="39"/>
      <c r="Y202" s="39"/>
      <c r="Z202" s="39"/>
      <c r="AA202" s="39"/>
      <c r="AB202" s="39"/>
      <c r="AC202" s="39"/>
      <c r="AD202" s="39"/>
      <c r="AE202" s="39"/>
      <c r="AT202" s="18" t="s">
        <v>183</v>
      </c>
      <c r="AU202" s="18" t="s">
        <v>83</v>
      </c>
    </row>
    <row r="203" spans="1:51" s="13" customFormat="1" ht="12">
      <c r="A203" s="13"/>
      <c r="B203" s="233"/>
      <c r="C203" s="234"/>
      <c r="D203" s="235" t="s">
        <v>189</v>
      </c>
      <c r="E203" s="236" t="s">
        <v>19</v>
      </c>
      <c r="F203" s="237" t="s">
        <v>1764</v>
      </c>
      <c r="G203" s="234"/>
      <c r="H203" s="238">
        <v>28.8</v>
      </c>
      <c r="I203" s="239"/>
      <c r="J203" s="234"/>
      <c r="K203" s="234"/>
      <c r="L203" s="240"/>
      <c r="M203" s="241"/>
      <c r="N203" s="242"/>
      <c r="O203" s="242"/>
      <c r="P203" s="242"/>
      <c r="Q203" s="242"/>
      <c r="R203" s="242"/>
      <c r="S203" s="242"/>
      <c r="T203" s="243"/>
      <c r="U203" s="13"/>
      <c r="V203" s="13"/>
      <c r="W203" s="13"/>
      <c r="X203" s="13"/>
      <c r="Y203" s="13"/>
      <c r="Z203" s="13"/>
      <c r="AA203" s="13"/>
      <c r="AB203" s="13"/>
      <c r="AC203" s="13"/>
      <c r="AD203" s="13"/>
      <c r="AE203" s="13"/>
      <c r="AT203" s="244" t="s">
        <v>189</v>
      </c>
      <c r="AU203" s="244" t="s">
        <v>83</v>
      </c>
      <c r="AV203" s="13" t="s">
        <v>83</v>
      </c>
      <c r="AW203" s="13" t="s">
        <v>35</v>
      </c>
      <c r="AX203" s="13" t="s">
        <v>73</v>
      </c>
      <c r="AY203" s="244" t="s">
        <v>175</v>
      </c>
    </row>
    <row r="204" spans="1:51" s="13" customFormat="1" ht="12">
      <c r="A204" s="13"/>
      <c r="B204" s="233"/>
      <c r="C204" s="234"/>
      <c r="D204" s="235" t="s">
        <v>189</v>
      </c>
      <c r="E204" s="236" t="s">
        <v>19</v>
      </c>
      <c r="F204" s="237" t="s">
        <v>1765</v>
      </c>
      <c r="G204" s="234"/>
      <c r="H204" s="238">
        <v>3.2</v>
      </c>
      <c r="I204" s="239"/>
      <c r="J204" s="234"/>
      <c r="K204" s="234"/>
      <c r="L204" s="240"/>
      <c r="M204" s="241"/>
      <c r="N204" s="242"/>
      <c r="O204" s="242"/>
      <c r="P204" s="242"/>
      <c r="Q204" s="242"/>
      <c r="R204" s="242"/>
      <c r="S204" s="242"/>
      <c r="T204" s="243"/>
      <c r="U204" s="13"/>
      <c r="V204" s="13"/>
      <c r="W204" s="13"/>
      <c r="X204" s="13"/>
      <c r="Y204" s="13"/>
      <c r="Z204" s="13"/>
      <c r="AA204" s="13"/>
      <c r="AB204" s="13"/>
      <c r="AC204" s="13"/>
      <c r="AD204" s="13"/>
      <c r="AE204" s="13"/>
      <c r="AT204" s="244" t="s">
        <v>189</v>
      </c>
      <c r="AU204" s="244" t="s">
        <v>83</v>
      </c>
      <c r="AV204" s="13" t="s">
        <v>83</v>
      </c>
      <c r="AW204" s="13" t="s">
        <v>35</v>
      </c>
      <c r="AX204" s="13" t="s">
        <v>73</v>
      </c>
      <c r="AY204" s="244" t="s">
        <v>175</v>
      </c>
    </row>
    <row r="205" spans="1:51" s="14" customFormat="1" ht="12">
      <c r="A205" s="14"/>
      <c r="B205" s="245"/>
      <c r="C205" s="246"/>
      <c r="D205" s="235" t="s">
        <v>189</v>
      </c>
      <c r="E205" s="247" t="s">
        <v>19</v>
      </c>
      <c r="F205" s="248" t="s">
        <v>198</v>
      </c>
      <c r="G205" s="246"/>
      <c r="H205" s="249">
        <v>32</v>
      </c>
      <c r="I205" s="250"/>
      <c r="J205" s="246"/>
      <c r="K205" s="246"/>
      <c r="L205" s="251"/>
      <c r="M205" s="252"/>
      <c r="N205" s="253"/>
      <c r="O205" s="253"/>
      <c r="P205" s="253"/>
      <c r="Q205" s="253"/>
      <c r="R205" s="253"/>
      <c r="S205" s="253"/>
      <c r="T205" s="254"/>
      <c r="U205" s="14"/>
      <c r="V205" s="14"/>
      <c r="W205" s="14"/>
      <c r="X205" s="14"/>
      <c r="Y205" s="14"/>
      <c r="Z205" s="14"/>
      <c r="AA205" s="14"/>
      <c r="AB205" s="14"/>
      <c r="AC205" s="14"/>
      <c r="AD205" s="14"/>
      <c r="AE205" s="14"/>
      <c r="AT205" s="255" t="s">
        <v>189</v>
      </c>
      <c r="AU205" s="255" t="s">
        <v>83</v>
      </c>
      <c r="AV205" s="14" t="s">
        <v>181</v>
      </c>
      <c r="AW205" s="14" t="s">
        <v>35</v>
      </c>
      <c r="AX205" s="14" t="s">
        <v>81</v>
      </c>
      <c r="AY205" s="255" t="s">
        <v>175</v>
      </c>
    </row>
    <row r="206" spans="1:65" s="2" customFormat="1" ht="16.5" customHeight="1">
      <c r="A206" s="39"/>
      <c r="B206" s="40"/>
      <c r="C206" s="214" t="s">
        <v>348</v>
      </c>
      <c r="D206" s="214" t="s">
        <v>177</v>
      </c>
      <c r="E206" s="215" t="s">
        <v>1766</v>
      </c>
      <c r="F206" s="216" t="s">
        <v>1767</v>
      </c>
      <c r="G206" s="217" t="s">
        <v>180</v>
      </c>
      <c r="H206" s="218">
        <v>107</v>
      </c>
      <c r="I206" s="219"/>
      <c r="J206" s="220">
        <f>ROUND(I206*H206,2)</f>
        <v>0</v>
      </c>
      <c r="K206" s="221"/>
      <c r="L206" s="45"/>
      <c r="M206" s="222" t="s">
        <v>19</v>
      </c>
      <c r="N206" s="223" t="s">
        <v>44</v>
      </c>
      <c r="O206" s="85"/>
      <c r="P206" s="224">
        <f>O206*H206</f>
        <v>0</v>
      </c>
      <c r="Q206" s="224">
        <v>0.00264</v>
      </c>
      <c r="R206" s="224">
        <f>Q206*H206</f>
        <v>0.28248</v>
      </c>
      <c r="S206" s="224">
        <v>0</v>
      </c>
      <c r="T206" s="225">
        <f>S206*H206</f>
        <v>0</v>
      </c>
      <c r="U206" s="39"/>
      <c r="V206" s="39"/>
      <c r="W206" s="39"/>
      <c r="X206" s="39"/>
      <c r="Y206" s="39"/>
      <c r="Z206" s="39"/>
      <c r="AA206" s="39"/>
      <c r="AB206" s="39"/>
      <c r="AC206" s="39"/>
      <c r="AD206" s="39"/>
      <c r="AE206" s="39"/>
      <c r="AR206" s="226" t="s">
        <v>181</v>
      </c>
      <c r="AT206" s="226" t="s">
        <v>177</v>
      </c>
      <c r="AU206" s="226" t="s">
        <v>83</v>
      </c>
      <c r="AY206" s="18" t="s">
        <v>175</v>
      </c>
      <c r="BE206" s="227">
        <f>IF(N206="základní",J206,0)</f>
        <v>0</v>
      </c>
      <c r="BF206" s="227">
        <f>IF(N206="snížená",J206,0)</f>
        <v>0</v>
      </c>
      <c r="BG206" s="227">
        <f>IF(N206="zákl. přenesená",J206,0)</f>
        <v>0</v>
      </c>
      <c r="BH206" s="227">
        <f>IF(N206="sníž. přenesená",J206,0)</f>
        <v>0</v>
      </c>
      <c r="BI206" s="227">
        <f>IF(N206="nulová",J206,0)</f>
        <v>0</v>
      </c>
      <c r="BJ206" s="18" t="s">
        <v>81</v>
      </c>
      <c r="BK206" s="227">
        <f>ROUND(I206*H206,2)</f>
        <v>0</v>
      </c>
      <c r="BL206" s="18" t="s">
        <v>181</v>
      </c>
      <c r="BM206" s="226" t="s">
        <v>1768</v>
      </c>
    </row>
    <row r="207" spans="1:47" s="2" customFormat="1" ht="12">
      <c r="A207" s="39"/>
      <c r="B207" s="40"/>
      <c r="C207" s="41"/>
      <c r="D207" s="228" t="s">
        <v>183</v>
      </c>
      <c r="E207" s="41"/>
      <c r="F207" s="229" t="s">
        <v>1769</v>
      </c>
      <c r="G207" s="41"/>
      <c r="H207" s="41"/>
      <c r="I207" s="230"/>
      <c r="J207" s="41"/>
      <c r="K207" s="41"/>
      <c r="L207" s="45"/>
      <c r="M207" s="231"/>
      <c r="N207" s="232"/>
      <c r="O207" s="85"/>
      <c r="P207" s="85"/>
      <c r="Q207" s="85"/>
      <c r="R207" s="85"/>
      <c r="S207" s="85"/>
      <c r="T207" s="86"/>
      <c r="U207" s="39"/>
      <c r="V207" s="39"/>
      <c r="W207" s="39"/>
      <c r="X207" s="39"/>
      <c r="Y207" s="39"/>
      <c r="Z207" s="39"/>
      <c r="AA207" s="39"/>
      <c r="AB207" s="39"/>
      <c r="AC207" s="39"/>
      <c r="AD207" s="39"/>
      <c r="AE207" s="39"/>
      <c r="AT207" s="18" t="s">
        <v>183</v>
      </c>
      <c r="AU207" s="18" t="s">
        <v>83</v>
      </c>
    </row>
    <row r="208" spans="1:51" s="13" customFormat="1" ht="12">
      <c r="A208" s="13"/>
      <c r="B208" s="233"/>
      <c r="C208" s="234"/>
      <c r="D208" s="235" t="s">
        <v>189</v>
      </c>
      <c r="E208" s="236" t="s">
        <v>19</v>
      </c>
      <c r="F208" s="237" t="s">
        <v>1770</v>
      </c>
      <c r="G208" s="234"/>
      <c r="H208" s="238">
        <v>9.4</v>
      </c>
      <c r="I208" s="239"/>
      <c r="J208" s="234"/>
      <c r="K208" s="234"/>
      <c r="L208" s="240"/>
      <c r="M208" s="241"/>
      <c r="N208" s="242"/>
      <c r="O208" s="242"/>
      <c r="P208" s="242"/>
      <c r="Q208" s="242"/>
      <c r="R208" s="242"/>
      <c r="S208" s="242"/>
      <c r="T208" s="243"/>
      <c r="U208" s="13"/>
      <c r="V208" s="13"/>
      <c r="W208" s="13"/>
      <c r="X208" s="13"/>
      <c r="Y208" s="13"/>
      <c r="Z208" s="13"/>
      <c r="AA208" s="13"/>
      <c r="AB208" s="13"/>
      <c r="AC208" s="13"/>
      <c r="AD208" s="13"/>
      <c r="AE208" s="13"/>
      <c r="AT208" s="244" t="s">
        <v>189</v>
      </c>
      <c r="AU208" s="244" t="s">
        <v>83</v>
      </c>
      <c r="AV208" s="13" t="s">
        <v>83</v>
      </c>
      <c r="AW208" s="13" t="s">
        <v>35</v>
      </c>
      <c r="AX208" s="13" t="s">
        <v>73</v>
      </c>
      <c r="AY208" s="244" t="s">
        <v>175</v>
      </c>
    </row>
    <row r="209" spans="1:51" s="13" customFormat="1" ht="12">
      <c r="A209" s="13"/>
      <c r="B209" s="233"/>
      <c r="C209" s="234"/>
      <c r="D209" s="235" t="s">
        <v>189</v>
      </c>
      <c r="E209" s="236" t="s">
        <v>19</v>
      </c>
      <c r="F209" s="237" t="s">
        <v>1771</v>
      </c>
      <c r="G209" s="234"/>
      <c r="H209" s="238">
        <v>83.2</v>
      </c>
      <c r="I209" s="239"/>
      <c r="J209" s="234"/>
      <c r="K209" s="234"/>
      <c r="L209" s="240"/>
      <c r="M209" s="241"/>
      <c r="N209" s="242"/>
      <c r="O209" s="242"/>
      <c r="P209" s="242"/>
      <c r="Q209" s="242"/>
      <c r="R209" s="242"/>
      <c r="S209" s="242"/>
      <c r="T209" s="243"/>
      <c r="U209" s="13"/>
      <c r="V209" s="13"/>
      <c r="W209" s="13"/>
      <c r="X209" s="13"/>
      <c r="Y209" s="13"/>
      <c r="Z209" s="13"/>
      <c r="AA209" s="13"/>
      <c r="AB209" s="13"/>
      <c r="AC209" s="13"/>
      <c r="AD209" s="13"/>
      <c r="AE209" s="13"/>
      <c r="AT209" s="244" t="s">
        <v>189</v>
      </c>
      <c r="AU209" s="244" t="s">
        <v>83</v>
      </c>
      <c r="AV209" s="13" t="s">
        <v>83</v>
      </c>
      <c r="AW209" s="13" t="s">
        <v>35</v>
      </c>
      <c r="AX209" s="13" t="s">
        <v>73</v>
      </c>
      <c r="AY209" s="244" t="s">
        <v>175</v>
      </c>
    </row>
    <row r="210" spans="1:51" s="13" customFormat="1" ht="12">
      <c r="A210" s="13"/>
      <c r="B210" s="233"/>
      <c r="C210" s="234"/>
      <c r="D210" s="235" t="s">
        <v>189</v>
      </c>
      <c r="E210" s="236" t="s">
        <v>19</v>
      </c>
      <c r="F210" s="237" t="s">
        <v>1772</v>
      </c>
      <c r="G210" s="234"/>
      <c r="H210" s="238">
        <v>14.4</v>
      </c>
      <c r="I210" s="239"/>
      <c r="J210" s="234"/>
      <c r="K210" s="234"/>
      <c r="L210" s="240"/>
      <c r="M210" s="241"/>
      <c r="N210" s="242"/>
      <c r="O210" s="242"/>
      <c r="P210" s="242"/>
      <c r="Q210" s="242"/>
      <c r="R210" s="242"/>
      <c r="S210" s="242"/>
      <c r="T210" s="243"/>
      <c r="U210" s="13"/>
      <c r="V210" s="13"/>
      <c r="W210" s="13"/>
      <c r="X210" s="13"/>
      <c r="Y210" s="13"/>
      <c r="Z210" s="13"/>
      <c r="AA210" s="13"/>
      <c r="AB210" s="13"/>
      <c r="AC210" s="13"/>
      <c r="AD210" s="13"/>
      <c r="AE210" s="13"/>
      <c r="AT210" s="244" t="s">
        <v>189</v>
      </c>
      <c r="AU210" s="244" t="s">
        <v>83</v>
      </c>
      <c r="AV210" s="13" t="s">
        <v>83</v>
      </c>
      <c r="AW210" s="13" t="s">
        <v>35</v>
      </c>
      <c r="AX210" s="13" t="s">
        <v>73</v>
      </c>
      <c r="AY210" s="244" t="s">
        <v>175</v>
      </c>
    </row>
    <row r="211" spans="1:51" s="14" customFormat="1" ht="12">
      <c r="A211" s="14"/>
      <c r="B211" s="245"/>
      <c r="C211" s="246"/>
      <c r="D211" s="235" t="s">
        <v>189</v>
      </c>
      <c r="E211" s="247" t="s">
        <v>19</v>
      </c>
      <c r="F211" s="248" t="s">
        <v>198</v>
      </c>
      <c r="G211" s="246"/>
      <c r="H211" s="249">
        <v>107.00000000000001</v>
      </c>
      <c r="I211" s="250"/>
      <c r="J211" s="246"/>
      <c r="K211" s="246"/>
      <c r="L211" s="251"/>
      <c r="M211" s="252"/>
      <c r="N211" s="253"/>
      <c r="O211" s="253"/>
      <c r="P211" s="253"/>
      <c r="Q211" s="253"/>
      <c r="R211" s="253"/>
      <c r="S211" s="253"/>
      <c r="T211" s="254"/>
      <c r="U211" s="14"/>
      <c r="V211" s="14"/>
      <c r="W211" s="14"/>
      <c r="X211" s="14"/>
      <c r="Y211" s="14"/>
      <c r="Z211" s="14"/>
      <c r="AA211" s="14"/>
      <c r="AB211" s="14"/>
      <c r="AC211" s="14"/>
      <c r="AD211" s="14"/>
      <c r="AE211" s="14"/>
      <c r="AT211" s="255" t="s">
        <v>189</v>
      </c>
      <c r="AU211" s="255" t="s">
        <v>83</v>
      </c>
      <c r="AV211" s="14" t="s">
        <v>181</v>
      </c>
      <c r="AW211" s="14" t="s">
        <v>35</v>
      </c>
      <c r="AX211" s="14" t="s">
        <v>81</v>
      </c>
      <c r="AY211" s="255" t="s">
        <v>175</v>
      </c>
    </row>
    <row r="212" spans="1:65" s="2" customFormat="1" ht="16.5" customHeight="1">
      <c r="A212" s="39"/>
      <c r="B212" s="40"/>
      <c r="C212" s="214" t="s">
        <v>355</v>
      </c>
      <c r="D212" s="214" t="s">
        <v>177</v>
      </c>
      <c r="E212" s="215" t="s">
        <v>1773</v>
      </c>
      <c r="F212" s="216" t="s">
        <v>1774</v>
      </c>
      <c r="G212" s="217" t="s">
        <v>180</v>
      </c>
      <c r="H212" s="218">
        <v>107</v>
      </c>
      <c r="I212" s="219"/>
      <c r="J212" s="220">
        <f>ROUND(I212*H212,2)</f>
        <v>0</v>
      </c>
      <c r="K212" s="221"/>
      <c r="L212" s="45"/>
      <c r="M212" s="222" t="s">
        <v>19</v>
      </c>
      <c r="N212" s="223" t="s">
        <v>44</v>
      </c>
      <c r="O212" s="85"/>
      <c r="P212" s="224">
        <f>O212*H212</f>
        <v>0</v>
      </c>
      <c r="Q212" s="224">
        <v>0</v>
      </c>
      <c r="R212" s="224">
        <f>Q212*H212</f>
        <v>0</v>
      </c>
      <c r="S212" s="224">
        <v>0</v>
      </c>
      <c r="T212" s="225">
        <f>S212*H212</f>
        <v>0</v>
      </c>
      <c r="U212" s="39"/>
      <c r="V212" s="39"/>
      <c r="W212" s="39"/>
      <c r="X212" s="39"/>
      <c r="Y212" s="39"/>
      <c r="Z212" s="39"/>
      <c r="AA212" s="39"/>
      <c r="AB212" s="39"/>
      <c r="AC212" s="39"/>
      <c r="AD212" s="39"/>
      <c r="AE212" s="39"/>
      <c r="AR212" s="226" t="s">
        <v>181</v>
      </c>
      <c r="AT212" s="226" t="s">
        <v>177</v>
      </c>
      <c r="AU212" s="226" t="s">
        <v>83</v>
      </c>
      <c r="AY212" s="18" t="s">
        <v>175</v>
      </c>
      <c r="BE212" s="227">
        <f>IF(N212="základní",J212,0)</f>
        <v>0</v>
      </c>
      <c r="BF212" s="227">
        <f>IF(N212="snížená",J212,0)</f>
        <v>0</v>
      </c>
      <c r="BG212" s="227">
        <f>IF(N212="zákl. přenesená",J212,0)</f>
        <v>0</v>
      </c>
      <c r="BH212" s="227">
        <f>IF(N212="sníž. přenesená",J212,0)</f>
        <v>0</v>
      </c>
      <c r="BI212" s="227">
        <f>IF(N212="nulová",J212,0)</f>
        <v>0</v>
      </c>
      <c r="BJ212" s="18" t="s">
        <v>81</v>
      </c>
      <c r="BK212" s="227">
        <f>ROUND(I212*H212,2)</f>
        <v>0</v>
      </c>
      <c r="BL212" s="18" t="s">
        <v>181</v>
      </c>
      <c r="BM212" s="226" t="s">
        <v>1775</v>
      </c>
    </row>
    <row r="213" spans="1:47" s="2" customFormat="1" ht="12">
      <c r="A213" s="39"/>
      <c r="B213" s="40"/>
      <c r="C213" s="41"/>
      <c r="D213" s="228" t="s">
        <v>183</v>
      </c>
      <c r="E213" s="41"/>
      <c r="F213" s="229" t="s">
        <v>1776</v>
      </c>
      <c r="G213" s="41"/>
      <c r="H213" s="41"/>
      <c r="I213" s="230"/>
      <c r="J213" s="41"/>
      <c r="K213" s="41"/>
      <c r="L213" s="45"/>
      <c r="M213" s="231"/>
      <c r="N213" s="232"/>
      <c r="O213" s="85"/>
      <c r="P213" s="85"/>
      <c r="Q213" s="85"/>
      <c r="R213" s="85"/>
      <c r="S213" s="85"/>
      <c r="T213" s="86"/>
      <c r="U213" s="39"/>
      <c r="V213" s="39"/>
      <c r="W213" s="39"/>
      <c r="X213" s="39"/>
      <c r="Y213" s="39"/>
      <c r="Z213" s="39"/>
      <c r="AA213" s="39"/>
      <c r="AB213" s="39"/>
      <c r="AC213" s="39"/>
      <c r="AD213" s="39"/>
      <c r="AE213" s="39"/>
      <c r="AT213" s="18" t="s">
        <v>183</v>
      </c>
      <c r="AU213" s="18" t="s">
        <v>83</v>
      </c>
    </row>
    <row r="214" spans="1:65" s="2" customFormat="1" ht="21.75" customHeight="1">
      <c r="A214" s="39"/>
      <c r="B214" s="40"/>
      <c r="C214" s="214" t="s">
        <v>363</v>
      </c>
      <c r="D214" s="214" t="s">
        <v>177</v>
      </c>
      <c r="E214" s="215" t="s">
        <v>1777</v>
      </c>
      <c r="F214" s="216" t="s">
        <v>1778</v>
      </c>
      <c r="G214" s="217" t="s">
        <v>281</v>
      </c>
      <c r="H214" s="218">
        <v>1.92</v>
      </c>
      <c r="I214" s="219"/>
      <c r="J214" s="220">
        <f>ROUND(I214*H214,2)</f>
        <v>0</v>
      </c>
      <c r="K214" s="221"/>
      <c r="L214" s="45"/>
      <c r="M214" s="222" t="s">
        <v>19</v>
      </c>
      <c r="N214" s="223" t="s">
        <v>44</v>
      </c>
      <c r="O214" s="85"/>
      <c r="P214" s="224">
        <f>O214*H214</f>
        <v>0</v>
      </c>
      <c r="Q214" s="224">
        <v>1.06062</v>
      </c>
      <c r="R214" s="224">
        <f>Q214*H214</f>
        <v>2.0363903999999997</v>
      </c>
      <c r="S214" s="224">
        <v>0</v>
      </c>
      <c r="T214" s="225">
        <f>S214*H214</f>
        <v>0</v>
      </c>
      <c r="U214" s="39"/>
      <c r="V214" s="39"/>
      <c r="W214" s="39"/>
      <c r="X214" s="39"/>
      <c r="Y214" s="39"/>
      <c r="Z214" s="39"/>
      <c r="AA214" s="39"/>
      <c r="AB214" s="39"/>
      <c r="AC214" s="39"/>
      <c r="AD214" s="39"/>
      <c r="AE214" s="39"/>
      <c r="AR214" s="226" t="s">
        <v>181</v>
      </c>
      <c r="AT214" s="226" t="s">
        <v>177</v>
      </c>
      <c r="AU214" s="226" t="s">
        <v>83</v>
      </c>
      <c r="AY214" s="18" t="s">
        <v>175</v>
      </c>
      <c r="BE214" s="227">
        <f>IF(N214="základní",J214,0)</f>
        <v>0</v>
      </c>
      <c r="BF214" s="227">
        <f>IF(N214="snížená",J214,0)</f>
        <v>0</v>
      </c>
      <c r="BG214" s="227">
        <f>IF(N214="zákl. přenesená",J214,0)</f>
        <v>0</v>
      </c>
      <c r="BH214" s="227">
        <f>IF(N214="sníž. přenesená",J214,0)</f>
        <v>0</v>
      </c>
      <c r="BI214" s="227">
        <f>IF(N214="nulová",J214,0)</f>
        <v>0</v>
      </c>
      <c r="BJ214" s="18" t="s">
        <v>81</v>
      </c>
      <c r="BK214" s="227">
        <f>ROUND(I214*H214,2)</f>
        <v>0</v>
      </c>
      <c r="BL214" s="18" t="s">
        <v>181</v>
      </c>
      <c r="BM214" s="226" t="s">
        <v>1779</v>
      </c>
    </row>
    <row r="215" spans="1:47" s="2" customFormat="1" ht="12">
      <c r="A215" s="39"/>
      <c r="B215" s="40"/>
      <c r="C215" s="41"/>
      <c r="D215" s="228" t="s">
        <v>183</v>
      </c>
      <c r="E215" s="41"/>
      <c r="F215" s="229" t="s">
        <v>1780</v>
      </c>
      <c r="G215" s="41"/>
      <c r="H215" s="41"/>
      <c r="I215" s="230"/>
      <c r="J215" s="41"/>
      <c r="K215" s="41"/>
      <c r="L215" s="45"/>
      <c r="M215" s="231"/>
      <c r="N215" s="232"/>
      <c r="O215" s="85"/>
      <c r="P215" s="85"/>
      <c r="Q215" s="85"/>
      <c r="R215" s="85"/>
      <c r="S215" s="85"/>
      <c r="T215" s="86"/>
      <c r="U215" s="39"/>
      <c r="V215" s="39"/>
      <c r="W215" s="39"/>
      <c r="X215" s="39"/>
      <c r="Y215" s="39"/>
      <c r="Z215" s="39"/>
      <c r="AA215" s="39"/>
      <c r="AB215" s="39"/>
      <c r="AC215" s="39"/>
      <c r="AD215" s="39"/>
      <c r="AE215" s="39"/>
      <c r="AT215" s="18" t="s">
        <v>183</v>
      </c>
      <c r="AU215" s="18" t="s">
        <v>83</v>
      </c>
    </row>
    <row r="216" spans="1:51" s="15" customFormat="1" ht="12">
      <c r="A216" s="15"/>
      <c r="B216" s="257"/>
      <c r="C216" s="258"/>
      <c r="D216" s="235" t="s">
        <v>189</v>
      </c>
      <c r="E216" s="259" t="s">
        <v>19</v>
      </c>
      <c r="F216" s="260" t="s">
        <v>1758</v>
      </c>
      <c r="G216" s="258"/>
      <c r="H216" s="259" t="s">
        <v>19</v>
      </c>
      <c r="I216" s="261"/>
      <c r="J216" s="258"/>
      <c r="K216" s="258"/>
      <c r="L216" s="262"/>
      <c r="M216" s="263"/>
      <c r="N216" s="264"/>
      <c r="O216" s="264"/>
      <c r="P216" s="264"/>
      <c r="Q216" s="264"/>
      <c r="R216" s="264"/>
      <c r="S216" s="264"/>
      <c r="T216" s="265"/>
      <c r="U216" s="15"/>
      <c r="V216" s="15"/>
      <c r="W216" s="15"/>
      <c r="X216" s="15"/>
      <c r="Y216" s="15"/>
      <c r="Z216" s="15"/>
      <c r="AA216" s="15"/>
      <c r="AB216" s="15"/>
      <c r="AC216" s="15"/>
      <c r="AD216" s="15"/>
      <c r="AE216" s="15"/>
      <c r="AT216" s="266" t="s">
        <v>189</v>
      </c>
      <c r="AU216" s="266" t="s">
        <v>83</v>
      </c>
      <c r="AV216" s="15" t="s">
        <v>81</v>
      </c>
      <c r="AW216" s="15" t="s">
        <v>35</v>
      </c>
      <c r="AX216" s="15" t="s">
        <v>73</v>
      </c>
      <c r="AY216" s="266" t="s">
        <v>175</v>
      </c>
    </row>
    <row r="217" spans="1:51" s="13" customFormat="1" ht="12">
      <c r="A217" s="13"/>
      <c r="B217" s="233"/>
      <c r="C217" s="234"/>
      <c r="D217" s="235" t="s">
        <v>189</v>
      </c>
      <c r="E217" s="236" t="s">
        <v>19</v>
      </c>
      <c r="F217" s="237" t="s">
        <v>1781</v>
      </c>
      <c r="G217" s="234"/>
      <c r="H217" s="238">
        <v>1.92</v>
      </c>
      <c r="I217" s="239"/>
      <c r="J217" s="234"/>
      <c r="K217" s="234"/>
      <c r="L217" s="240"/>
      <c r="M217" s="241"/>
      <c r="N217" s="242"/>
      <c r="O217" s="242"/>
      <c r="P217" s="242"/>
      <c r="Q217" s="242"/>
      <c r="R217" s="242"/>
      <c r="S217" s="242"/>
      <c r="T217" s="243"/>
      <c r="U217" s="13"/>
      <c r="V217" s="13"/>
      <c r="W217" s="13"/>
      <c r="X217" s="13"/>
      <c r="Y217" s="13"/>
      <c r="Z217" s="13"/>
      <c r="AA217" s="13"/>
      <c r="AB217" s="13"/>
      <c r="AC217" s="13"/>
      <c r="AD217" s="13"/>
      <c r="AE217" s="13"/>
      <c r="AT217" s="244" t="s">
        <v>189</v>
      </c>
      <c r="AU217" s="244" t="s">
        <v>83</v>
      </c>
      <c r="AV217" s="13" t="s">
        <v>83</v>
      </c>
      <c r="AW217" s="13" t="s">
        <v>35</v>
      </c>
      <c r="AX217" s="13" t="s">
        <v>81</v>
      </c>
      <c r="AY217" s="244" t="s">
        <v>175</v>
      </c>
    </row>
    <row r="218" spans="1:63" s="12" customFormat="1" ht="22.8" customHeight="1">
      <c r="A218" s="12"/>
      <c r="B218" s="198"/>
      <c r="C218" s="199"/>
      <c r="D218" s="200" t="s">
        <v>72</v>
      </c>
      <c r="E218" s="212" t="s">
        <v>191</v>
      </c>
      <c r="F218" s="212" t="s">
        <v>821</v>
      </c>
      <c r="G218" s="199"/>
      <c r="H218" s="199"/>
      <c r="I218" s="202"/>
      <c r="J218" s="213">
        <f>BK218</f>
        <v>0</v>
      </c>
      <c r="K218" s="199"/>
      <c r="L218" s="204"/>
      <c r="M218" s="205"/>
      <c r="N218" s="206"/>
      <c r="O218" s="206"/>
      <c r="P218" s="207">
        <f>SUM(P219:P259)</f>
        <v>0</v>
      </c>
      <c r="Q218" s="206"/>
      <c r="R218" s="207">
        <f>SUM(R219:R259)</f>
        <v>29.980286309999997</v>
      </c>
      <c r="S218" s="206"/>
      <c r="T218" s="208">
        <f>SUM(T219:T259)</f>
        <v>0</v>
      </c>
      <c r="U218" s="12"/>
      <c r="V218" s="12"/>
      <c r="W218" s="12"/>
      <c r="X218" s="12"/>
      <c r="Y218" s="12"/>
      <c r="Z218" s="12"/>
      <c r="AA218" s="12"/>
      <c r="AB218" s="12"/>
      <c r="AC218" s="12"/>
      <c r="AD218" s="12"/>
      <c r="AE218" s="12"/>
      <c r="AR218" s="209" t="s">
        <v>81</v>
      </c>
      <c r="AT218" s="210" t="s">
        <v>72</v>
      </c>
      <c r="AU218" s="210" t="s">
        <v>81</v>
      </c>
      <c r="AY218" s="209" t="s">
        <v>175</v>
      </c>
      <c r="BK218" s="211">
        <f>SUM(BK219:BK259)</f>
        <v>0</v>
      </c>
    </row>
    <row r="219" spans="1:65" s="2" customFormat="1" ht="49.05" customHeight="1">
      <c r="A219" s="39"/>
      <c r="B219" s="40"/>
      <c r="C219" s="214" t="s">
        <v>367</v>
      </c>
      <c r="D219" s="214" t="s">
        <v>177</v>
      </c>
      <c r="E219" s="215" t="s">
        <v>1782</v>
      </c>
      <c r="F219" s="216" t="s">
        <v>1783</v>
      </c>
      <c r="G219" s="217" t="s">
        <v>180</v>
      </c>
      <c r="H219" s="218">
        <v>42.3</v>
      </c>
      <c r="I219" s="219"/>
      <c r="J219" s="220">
        <f>ROUND(I219*H219,2)</f>
        <v>0</v>
      </c>
      <c r="K219" s="221"/>
      <c r="L219" s="45"/>
      <c r="M219" s="222" t="s">
        <v>19</v>
      </c>
      <c r="N219" s="223" t="s">
        <v>44</v>
      </c>
      <c r="O219" s="85"/>
      <c r="P219" s="224">
        <f>O219*H219</f>
        <v>0</v>
      </c>
      <c r="Q219" s="224">
        <v>0.37536</v>
      </c>
      <c r="R219" s="224">
        <f>Q219*H219</f>
        <v>15.877728</v>
      </c>
      <c r="S219" s="224">
        <v>0</v>
      </c>
      <c r="T219" s="225">
        <f>S219*H219</f>
        <v>0</v>
      </c>
      <c r="U219" s="39"/>
      <c r="V219" s="39"/>
      <c r="W219" s="39"/>
      <c r="X219" s="39"/>
      <c r="Y219" s="39"/>
      <c r="Z219" s="39"/>
      <c r="AA219" s="39"/>
      <c r="AB219" s="39"/>
      <c r="AC219" s="39"/>
      <c r="AD219" s="39"/>
      <c r="AE219" s="39"/>
      <c r="AR219" s="226" t="s">
        <v>181</v>
      </c>
      <c r="AT219" s="226" t="s">
        <v>177</v>
      </c>
      <c r="AU219" s="226" t="s">
        <v>83</v>
      </c>
      <c r="AY219" s="18" t="s">
        <v>175</v>
      </c>
      <c r="BE219" s="227">
        <f>IF(N219="základní",J219,0)</f>
        <v>0</v>
      </c>
      <c r="BF219" s="227">
        <f>IF(N219="snížená",J219,0)</f>
        <v>0</v>
      </c>
      <c r="BG219" s="227">
        <f>IF(N219="zákl. přenesená",J219,0)</f>
        <v>0</v>
      </c>
      <c r="BH219" s="227">
        <f>IF(N219="sníž. přenesená",J219,0)</f>
        <v>0</v>
      </c>
      <c r="BI219" s="227">
        <f>IF(N219="nulová",J219,0)</f>
        <v>0</v>
      </c>
      <c r="BJ219" s="18" t="s">
        <v>81</v>
      </c>
      <c r="BK219" s="227">
        <f>ROUND(I219*H219,2)</f>
        <v>0</v>
      </c>
      <c r="BL219" s="18" t="s">
        <v>181</v>
      </c>
      <c r="BM219" s="226" t="s">
        <v>1784</v>
      </c>
    </row>
    <row r="220" spans="1:47" s="2" customFormat="1" ht="12">
      <c r="A220" s="39"/>
      <c r="B220" s="40"/>
      <c r="C220" s="41"/>
      <c r="D220" s="228" t="s">
        <v>183</v>
      </c>
      <c r="E220" s="41"/>
      <c r="F220" s="229" t="s">
        <v>1785</v>
      </c>
      <c r="G220" s="41"/>
      <c r="H220" s="41"/>
      <c r="I220" s="230"/>
      <c r="J220" s="41"/>
      <c r="K220" s="41"/>
      <c r="L220" s="45"/>
      <c r="M220" s="231"/>
      <c r="N220" s="232"/>
      <c r="O220" s="85"/>
      <c r="P220" s="85"/>
      <c r="Q220" s="85"/>
      <c r="R220" s="85"/>
      <c r="S220" s="85"/>
      <c r="T220" s="86"/>
      <c r="U220" s="39"/>
      <c r="V220" s="39"/>
      <c r="W220" s="39"/>
      <c r="X220" s="39"/>
      <c r="Y220" s="39"/>
      <c r="Z220" s="39"/>
      <c r="AA220" s="39"/>
      <c r="AB220" s="39"/>
      <c r="AC220" s="39"/>
      <c r="AD220" s="39"/>
      <c r="AE220" s="39"/>
      <c r="AT220" s="18" t="s">
        <v>183</v>
      </c>
      <c r="AU220" s="18" t="s">
        <v>83</v>
      </c>
    </row>
    <row r="221" spans="1:51" s="13" customFormat="1" ht="12">
      <c r="A221" s="13"/>
      <c r="B221" s="233"/>
      <c r="C221" s="234"/>
      <c r="D221" s="235" t="s">
        <v>189</v>
      </c>
      <c r="E221" s="236" t="s">
        <v>19</v>
      </c>
      <c r="F221" s="237" t="s">
        <v>1786</v>
      </c>
      <c r="G221" s="234"/>
      <c r="H221" s="238">
        <v>42.3</v>
      </c>
      <c r="I221" s="239"/>
      <c r="J221" s="234"/>
      <c r="K221" s="234"/>
      <c r="L221" s="240"/>
      <c r="M221" s="241"/>
      <c r="N221" s="242"/>
      <c r="O221" s="242"/>
      <c r="P221" s="242"/>
      <c r="Q221" s="242"/>
      <c r="R221" s="242"/>
      <c r="S221" s="242"/>
      <c r="T221" s="243"/>
      <c r="U221" s="13"/>
      <c r="V221" s="13"/>
      <c r="W221" s="13"/>
      <c r="X221" s="13"/>
      <c r="Y221" s="13"/>
      <c r="Z221" s="13"/>
      <c r="AA221" s="13"/>
      <c r="AB221" s="13"/>
      <c r="AC221" s="13"/>
      <c r="AD221" s="13"/>
      <c r="AE221" s="13"/>
      <c r="AT221" s="244" t="s">
        <v>189</v>
      </c>
      <c r="AU221" s="244" t="s">
        <v>83</v>
      </c>
      <c r="AV221" s="13" t="s">
        <v>83</v>
      </c>
      <c r="AW221" s="13" t="s">
        <v>35</v>
      </c>
      <c r="AX221" s="13" t="s">
        <v>81</v>
      </c>
      <c r="AY221" s="244" t="s">
        <v>175</v>
      </c>
    </row>
    <row r="222" spans="1:65" s="2" customFormat="1" ht="37.8" customHeight="1">
      <c r="A222" s="39"/>
      <c r="B222" s="40"/>
      <c r="C222" s="214" t="s">
        <v>372</v>
      </c>
      <c r="D222" s="214" t="s">
        <v>177</v>
      </c>
      <c r="E222" s="215" t="s">
        <v>1787</v>
      </c>
      <c r="F222" s="216" t="s">
        <v>1788</v>
      </c>
      <c r="G222" s="217" t="s">
        <v>215</v>
      </c>
      <c r="H222" s="218">
        <v>4.805</v>
      </c>
      <c r="I222" s="219"/>
      <c r="J222" s="220">
        <f>ROUND(I222*H222,2)</f>
        <v>0</v>
      </c>
      <c r="K222" s="221"/>
      <c r="L222" s="45"/>
      <c r="M222" s="222" t="s">
        <v>19</v>
      </c>
      <c r="N222" s="223" t="s">
        <v>44</v>
      </c>
      <c r="O222" s="85"/>
      <c r="P222" s="224">
        <f>O222*H222</f>
        <v>0</v>
      </c>
      <c r="Q222" s="224">
        <v>2.50187</v>
      </c>
      <c r="R222" s="224">
        <f>Q222*H222</f>
        <v>12.021485349999999</v>
      </c>
      <c r="S222" s="224">
        <v>0</v>
      </c>
      <c r="T222" s="225">
        <f>S222*H222</f>
        <v>0</v>
      </c>
      <c r="U222" s="39"/>
      <c r="V222" s="39"/>
      <c r="W222" s="39"/>
      <c r="X222" s="39"/>
      <c r="Y222" s="39"/>
      <c r="Z222" s="39"/>
      <c r="AA222" s="39"/>
      <c r="AB222" s="39"/>
      <c r="AC222" s="39"/>
      <c r="AD222" s="39"/>
      <c r="AE222" s="39"/>
      <c r="AR222" s="226" t="s">
        <v>181</v>
      </c>
      <c r="AT222" s="226" t="s">
        <v>177</v>
      </c>
      <c r="AU222" s="226" t="s">
        <v>83</v>
      </c>
      <c r="AY222" s="18" t="s">
        <v>175</v>
      </c>
      <c r="BE222" s="227">
        <f>IF(N222="základní",J222,0)</f>
        <v>0</v>
      </c>
      <c r="BF222" s="227">
        <f>IF(N222="snížená",J222,0)</f>
        <v>0</v>
      </c>
      <c r="BG222" s="227">
        <f>IF(N222="zákl. přenesená",J222,0)</f>
        <v>0</v>
      </c>
      <c r="BH222" s="227">
        <f>IF(N222="sníž. přenesená",J222,0)</f>
        <v>0</v>
      </c>
      <c r="BI222" s="227">
        <f>IF(N222="nulová",J222,0)</f>
        <v>0</v>
      </c>
      <c r="BJ222" s="18" t="s">
        <v>81</v>
      </c>
      <c r="BK222" s="227">
        <f>ROUND(I222*H222,2)</f>
        <v>0</v>
      </c>
      <c r="BL222" s="18" t="s">
        <v>181</v>
      </c>
      <c r="BM222" s="226" t="s">
        <v>1789</v>
      </c>
    </row>
    <row r="223" spans="1:47" s="2" customFormat="1" ht="12">
      <c r="A223" s="39"/>
      <c r="B223" s="40"/>
      <c r="C223" s="41"/>
      <c r="D223" s="228" t="s">
        <v>183</v>
      </c>
      <c r="E223" s="41"/>
      <c r="F223" s="229" t="s">
        <v>1790</v>
      </c>
      <c r="G223" s="41"/>
      <c r="H223" s="41"/>
      <c r="I223" s="230"/>
      <c r="J223" s="41"/>
      <c r="K223" s="41"/>
      <c r="L223" s="45"/>
      <c r="M223" s="231"/>
      <c r="N223" s="232"/>
      <c r="O223" s="85"/>
      <c r="P223" s="85"/>
      <c r="Q223" s="85"/>
      <c r="R223" s="85"/>
      <c r="S223" s="85"/>
      <c r="T223" s="86"/>
      <c r="U223" s="39"/>
      <c r="V223" s="39"/>
      <c r="W223" s="39"/>
      <c r="X223" s="39"/>
      <c r="Y223" s="39"/>
      <c r="Z223" s="39"/>
      <c r="AA223" s="39"/>
      <c r="AB223" s="39"/>
      <c r="AC223" s="39"/>
      <c r="AD223" s="39"/>
      <c r="AE223" s="39"/>
      <c r="AT223" s="18" t="s">
        <v>183</v>
      </c>
      <c r="AU223" s="18" t="s">
        <v>83</v>
      </c>
    </row>
    <row r="224" spans="1:51" s="15" customFormat="1" ht="12">
      <c r="A224" s="15"/>
      <c r="B224" s="257"/>
      <c r="C224" s="258"/>
      <c r="D224" s="235" t="s">
        <v>189</v>
      </c>
      <c r="E224" s="259" t="s">
        <v>19</v>
      </c>
      <c r="F224" s="260" t="s">
        <v>1791</v>
      </c>
      <c r="G224" s="258"/>
      <c r="H224" s="259" t="s">
        <v>19</v>
      </c>
      <c r="I224" s="261"/>
      <c r="J224" s="258"/>
      <c r="K224" s="258"/>
      <c r="L224" s="262"/>
      <c r="M224" s="263"/>
      <c r="N224" s="264"/>
      <c r="O224" s="264"/>
      <c r="P224" s="264"/>
      <c r="Q224" s="264"/>
      <c r="R224" s="264"/>
      <c r="S224" s="264"/>
      <c r="T224" s="265"/>
      <c r="U224" s="15"/>
      <c r="V224" s="15"/>
      <c r="W224" s="15"/>
      <c r="X224" s="15"/>
      <c r="Y224" s="15"/>
      <c r="Z224" s="15"/>
      <c r="AA224" s="15"/>
      <c r="AB224" s="15"/>
      <c r="AC224" s="15"/>
      <c r="AD224" s="15"/>
      <c r="AE224" s="15"/>
      <c r="AT224" s="266" t="s">
        <v>189</v>
      </c>
      <c r="AU224" s="266" t="s">
        <v>83</v>
      </c>
      <c r="AV224" s="15" t="s">
        <v>81</v>
      </c>
      <c r="AW224" s="15" t="s">
        <v>35</v>
      </c>
      <c r="AX224" s="15" t="s">
        <v>73</v>
      </c>
      <c r="AY224" s="266" t="s">
        <v>175</v>
      </c>
    </row>
    <row r="225" spans="1:51" s="13" customFormat="1" ht="12">
      <c r="A225" s="13"/>
      <c r="B225" s="233"/>
      <c r="C225" s="234"/>
      <c r="D225" s="235" t="s">
        <v>189</v>
      </c>
      <c r="E225" s="236" t="s">
        <v>19</v>
      </c>
      <c r="F225" s="237" t="s">
        <v>1792</v>
      </c>
      <c r="G225" s="234"/>
      <c r="H225" s="238">
        <v>1.46</v>
      </c>
      <c r="I225" s="239"/>
      <c r="J225" s="234"/>
      <c r="K225" s="234"/>
      <c r="L225" s="240"/>
      <c r="M225" s="241"/>
      <c r="N225" s="242"/>
      <c r="O225" s="242"/>
      <c r="P225" s="242"/>
      <c r="Q225" s="242"/>
      <c r="R225" s="242"/>
      <c r="S225" s="242"/>
      <c r="T225" s="243"/>
      <c r="U225" s="13"/>
      <c r="V225" s="13"/>
      <c r="W225" s="13"/>
      <c r="X225" s="13"/>
      <c r="Y225" s="13"/>
      <c r="Z225" s="13"/>
      <c r="AA225" s="13"/>
      <c r="AB225" s="13"/>
      <c r="AC225" s="13"/>
      <c r="AD225" s="13"/>
      <c r="AE225" s="13"/>
      <c r="AT225" s="244" t="s">
        <v>189</v>
      </c>
      <c r="AU225" s="244" t="s">
        <v>83</v>
      </c>
      <c r="AV225" s="13" t="s">
        <v>83</v>
      </c>
      <c r="AW225" s="13" t="s">
        <v>35</v>
      </c>
      <c r="AX225" s="13" t="s">
        <v>73</v>
      </c>
      <c r="AY225" s="244" t="s">
        <v>175</v>
      </c>
    </row>
    <row r="226" spans="1:51" s="13" customFormat="1" ht="12">
      <c r="A226" s="13"/>
      <c r="B226" s="233"/>
      <c r="C226" s="234"/>
      <c r="D226" s="235" t="s">
        <v>189</v>
      </c>
      <c r="E226" s="236" t="s">
        <v>19</v>
      </c>
      <c r="F226" s="237" t="s">
        <v>1793</v>
      </c>
      <c r="G226" s="234"/>
      <c r="H226" s="238">
        <v>2.478</v>
      </c>
      <c r="I226" s="239"/>
      <c r="J226" s="234"/>
      <c r="K226" s="234"/>
      <c r="L226" s="240"/>
      <c r="M226" s="241"/>
      <c r="N226" s="242"/>
      <c r="O226" s="242"/>
      <c r="P226" s="242"/>
      <c r="Q226" s="242"/>
      <c r="R226" s="242"/>
      <c r="S226" s="242"/>
      <c r="T226" s="243"/>
      <c r="U226" s="13"/>
      <c r="V226" s="13"/>
      <c r="W226" s="13"/>
      <c r="X226" s="13"/>
      <c r="Y226" s="13"/>
      <c r="Z226" s="13"/>
      <c r="AA226" s="13"/>
      <c r="AB226" s="13"/>
      <c r="AC226" s="13"/>
      <c r="AD226" s="13"/>
      <c r="AE226" s="13"/>
      <c r="AT226" s="244" t="s">
        <v>189</v>
      </c>
      <c r="AU226" s="244" t="s">
        <v>83</v>
      </c>
      <c r="AV226" s="13" t="s">
        <v>83</v>
      </c>
      <c r="AW226" s="13" t="s">
        <v>35</v>
      </c>
      <c r="AX226" s="13" t="s">
        <v>73</v>
      </c>
      <c r="AY226" s="244" t="s">
        <v>175</v>
      </c>
    </row>
    <row r="227" spans="1:51" s="13" customFormat="1" ht="12">
      <c r="A227" s="13"/>
      <c r="B227" s="233"/>
      <c r="C227" s="234"/>
      <c r="D227" s="235" t="s">
        <v>189</v>
      </c>
      <c r="E227" s="236" t="s">
        <v>19</v>
      </c>
      <c r="F227" s="237" t="s">
        <v>1794</v>
      </c>
      <c r="G227" s="234"/>
      <c r="H227" s="238">
        <v>0.84</v>
      </c>
      <c r="I227" s="239"/>
      <c r="J227" s="234"/>
      <c r="K227" s="234"/>
      <c r="L227" s="240"/>
      <c r="M227" s="241"/>
      <c r="N227" s="242"/>
      <c r="O227" s="242"/>
      <c r="P227" s="242"/>
      <c r="Q227" s="242"/>
      <c r="R227" s="242"/>
      <c r="S227" s="242"/>
      <c r="T227" s="243"/>
      <c r="U227" s="13"/>
      <c r="V227" s="13"/>
      <c r="W227" s="13"/>
      <c r="X227" s="13"/>
      <c r="Y227" s="13"/>
      <c r="Z227" s="13"/>
      <c r="AA227" s="13"/>
      <c r="AB227" s="13"/>
      <c r="AC227" s="13"/>
      <c r="AD227" s="13"/>
      <c r="AE227" s="13"/>
      <c r="AT227" s="244" t="s">
        <v>189</v>
      </c>
      <c r="AU227" s="244" t="s">
        <v>83</v>
      </c>
      <c r="AV227" s="13" t="s">
        <v>83</v>
      </c>
      <c r="AW227" s="13" t="s">
        <v>35</v>
      </c>
      <c r="AX227" s="13" t="s">
        <v>73</v>
      </c>
      <c r="AY227" s="244" t="s">
        <v>175</v>
      </c>
    </row>
    <row r="228" spans="1:51" s="13" customFormat="1" ht="12">
      <c r="A228" s="13"/>
      <c r="B228" s="233"/>
      <c r="C228" s="234"/>
      <c r="D228" s="235" t="s">
        <v>189</v>
      </c>
      <c r="E228" s="236" t="s">
        <v>19</v>
      </c>
      <c r="F228" s="237" t="s">
        <v>1795</v>
      </c>
      <c r="G228" s="234"/>
      <c r="H228" s="238">
        <v>0.027</v>
      </c>
      <c r="I228" s="239"/>
      <c r="J228" s="234"/>
      <c r="K228" s="234"/>
      <c r="L228" s="240"/>
      <c r="M228" s="241"/>
      <c r="N228" s="242"/>
      <c r="O228" s="242"/>
      <c r="P228" s="242"/>
      <c r="Q228" s="242"/>
      <c r="R228" s="242"/>
      <c r="S228" s="242"/>
      <c r="T228" s="243"/>
      <c r="U228" s="13"/>
      <c r="V228" s="13"/>
      <c r="W228" s="13"/>
      <c r="X228" s="13"/>
      <c r="Y228" s="13"/>
      <c r="Z228" s="13"/>
      <c r="AA228" s="13"/>
      <c r="AB228" s="13"/>
      <c r="AC228" s="13"/>
      <c r="AD228" s="13"/>
      <c r="AE228" s="13"/>
      <c r="AT228" s="244" t="s">
        <v>189</v>
      </c>
      <c r="AU228" s="244" t="s">
        <v>83</v>
      </c>
      <c r="AV228" s="13" t="s">
        <v>83</v>
      </c>
      <c r="AW228" s="13" t="s">
        <v>35</v>
      </c>
      <c r="AX228" s="13" t="s">
        <v>73</v>
      </c>
      <c r="AY228" s="244" t="s">
        <v>175</v>
      </c>
    </row>
    <row r="229" spans="1:51" s="14" customFormat="1" ht="12">
      <c r="A229" s="14"/>
      <c r="B229" s="245"/>
      <c r="C229" s="246"/>
      <c r="D229" s="235" t="s">
        <v>189</v>
      </c>
      <c r="E229" s="247" t="s">
        <v>19</v>
      </c>
      <c r="F229" s="248" t="s">
        <v>198</v>
      </c>
      <c r="G229" s="246"/>
      <c r="H229" s="249">
        <v>4.805000000000001</v>
      </c>
      <c r="I229" s="250"/>
      <c r="J229" s="246"/>
      <c r="K229" s="246"/>
      <c r="L229" s="251"/>
      <c r="M229" s="252"/>
      <c r="N229" s="253"/>
      <c r="O229" s="253"/>
      <c r="P229" s="253"/>
      <c r="Q229" s="253"/>
      <c r="R229" s="253"/>
      <c r="S229" s="253"/>
      <c r="T229" s="254"/>
      <c r="U229" s="14"/>
      <c r="V229" s="14"/>
      <c r="W229" s="14"/>
      <c r="X229" s="14"/>
      <c r="Y229" s="14"/>
      <c r="Z229" s="14"/>
      <c r="AA229" s="14"/>
      <c r="AB229" s="14"/>
      <c r="AC229" s="14"/>
      <c r="AD229" s="14"/>
      <c r="AE229" s="14"/>
      <c r="AT229" s="255" t="s">
        <v>189</v>
      </c>
      <c r="AU229" s="255" t="s">
        <v>83</v>
      </c>
      <c r="AV229" s="14" t="s">
        <v>181</v>
      </c>
      <c r="AW229" s="14" t="s">
        <v>35</v>
      </c>
      <c r="AX229" s="14" t="s">
        <v>81</v>
      </c>
      <c r="AY229" s="255" t="s">
        <v>175</v>
      </c>
    </row>
    <row r="230" spans="1:65" s="2" customFormat="1" ht="24.15" customHeight="1">
      <c r="A230" s="39"/>
      <c r="B230" s="40"/>
      <c r="C230" s="214" t="s">
        <v>376</v>
      </c>
      <c r="D230" s="214" t="s">
        <v>177</v>
      </c>
      <c r="E230" s="215" t="s">
        <v>1796</v>
      </c>
      <c r="F230" s="216" t="s">
        <v>1797</v>
      </c>
      <c r="G230" s="217" t="s">
        <v>180</v>
      </c>
      <c r="H230" s="218">
        <v>30</v>
      </c>
      <c r="I230" s="219"/>
      <c r="J230" s="220">
        <f>ROUND(I230*H230,2)</f>
        <v>0</v>
      </c>
      <c r="K230" s="221"/>
      <c r="L230" s="45"/>
      <c r="M230" s="222" t="s">
        <v>19</v>
      </c>
      <c r="N230" s="223" t="s">
        <v>44</v>
      </c>
      <c r="O230" s="85"/>
      <c r="P230" s="224">
        <f>O230*H230</f>
        <v>0</v>
      </c>
      <c r="Q230" s="224">
        <v>0.00275</v>
      </c>
      <c r="R230" s="224">
        <f>Q230*H230</f>
        <v>0.08249999999999999</v>
      </c>
      <c r="S230" s="224">
        <v>0</v>
      </c>
      <c r="T230" s="225">
        <f>S230*H230</f>
        <v>0</v>
      </c>
      <c r="U230" s="39"/>
      <c r="V230" s="39"/>
      <c r="W230" s="39"/>
      <c r="X230" s="39"/>
      <c r="Y230" s="39"/>
      <c r="Z230" s="39"/>
      <c r="AA230" s="39"/>
      <c r="AB230" s="39"/>
      <c r="AC230" s="39"/>
      <c r="AD230" s="39"/>
      <c r="AE230" s="39"/>
      <c r="AR230" s="226" t="s">
        <v>181</v>
      </c>
      <c r="AT230" s="226" t="s">
        <v>177</v>
      </c>
      <c r="AU230" s="226" t="s">
        <v>83</v>
      </c>
      <c r="AY230" s="18" t="s">
        <v>175</v>
      </c>
      <c r="BE230" s="227">
        <f>IF(N230="základní",J230,0)</f>
        <v>0</v>
      </c>
      <c r="BF230" s="227">
        <f>IF(N230="snížená",J230,0)</f>
        <v>0</v>
      </c>
      <c r="BG230" s="227">
        <f>IF(N230="zákl. přenesená",J230,0)</f>
        <v>0</v>
      </c>
      <c r="BH230" s="227">
        <f>IF(N230="sníž. přenesená",J230,0)</f>
        <v>0</v>
      </c>
      <c r="BI230" s="227">
        <f>IF(N230="nulová",J230,0)</f>
        <v>0</v>
      </c>
      <c r="BJ230" s="18" t="s">
        <v>81</v>
      </c>
      <c r="BK230" s="227">
        <f>ROUND(I230*H230,2)</f>
        <v>0</v>
      </c>
      <c r="BL230" s="18" t="s">
        <v>181</v>
      </c>
      <c r="BM230" s="226" t="s">
        <v>1798</v>
      </c>
    </row>
    <row r="231" spans="1:47" s="2" customFormat="1" ht="12">
      <c r="A231" s="39"/>
      <c r="B231" s="40"/>
      <c r="C231" s="41"/>
      <c r="D231" s="228" t="s">
        <v>183</v>
      </c>
      <c r="E231" s="41"/>
      <c r="F231" s="229" t="s">
        <v>1799</v>
      </c>
      <c r="G231" s="41"/>
      <c r="H231" s="41"/>
      <c r="I231" s="230"/>
      <c r="J231" s="41"/>
      <c r="K231" s="41"/>
      <c r="L231" s="45"/>
      <c r="M231" s="231"/>
      <c r="N231" s="232"/>
      <c r="O231" s="85"/>
      <c r="P231" s="85"/>
      <c r="Q231" s="85"/>
      <c r="R231" s="85"/>
      <c r="S231" s="85"/>
      <c r="T231" s="86"/>
      <c r="U231" s="39"/>
      <c r="V231" s="39"/>
      <c r="W231" s="39"/>
      <c r="X231" s="39"/>
      <c r="Y231" s="39"/>
      <c r="Z231" s="39"/>
      <c r="AA231" s="39"/>
      <c r="AB231" s="39"/>
      <c r="AC231" s="39"/>
      <c r="AD231" s="39"/>
      <c r="AE231" s="39"/>
      <c r="AT231" s="18" t="s">
        <v>183</v>
      </c>
      <c r="AU231" s="18" t="s">
        <v>83</v>
      </c>
    </row>
    <row r="232" spans="1:51" s="15" customFormat="1" ht="12">
      <c r="A232" s="15"/>
      <c r="B232" s="257"/>
      <c r="C232" s="258"/>
      <c r="D232" s="235" t="s">
        <v>189</v>
      </c>
      <c r="E232" s="259" t="s">
        <v>19</v>
      </c>
      <c r="F232" s="260" t="s">
        <v>1791</v>
      </c>
      <c r="G232" s="258"/>
      <c r="H232" s="259" t="s">
        <v>19</v>
      </c>
      <c r="I232" s="261"/>
      <c r="J232" s="258"/>
      <c r="K232" s="258"/>
      <c r="L232" s="262"/>
      <c r="M232" s="263"/>
      <c r="N232" s="264"/>
      <c r="O232" s="264"/>
      <c r="P232" s="264"/>
      <c r="Q232" s="264"/>
      <c r="R232" s="264"/>
      <c r="S232" s="264"/>
      <c r="T232" s="265"/>
      <c r="U232" s="15"/>
      <c r="V232" s="15"/>
      <c r="W232" s="15"/>
      <c r="X232" s="15"/>
      <c r="Y232" s="15"/>
      <c r="Z232" s="15"/>
      <c r="AA232" s="15"/>
      <c r="AB232" s="15"/>
      <c r="AC232" s="15"/>
      <c r="AD232" s="15"/>
      <c r="AE232" s="15"/>
      <c r="AT232" s="266" t="s">
        <v>189</v>
      </c>
      <c r="AU232" s="266" t="s">
        <v>83</v>
      </c>
      <c r="AV232" s="15" t="s">
        <v>81</v>
      </c>
      <c r="AW232" s="15" t="s">
        <v>35</v>
      </c>
      <c r="AX232" s="15" t="s">
        <v>73</v>
      </c>
      <c r="AY232" s="266" t="s">
        <v>175</v>
      </c>
    </row>
    <row r="233" spans="1:51" s="13" customFormat="1" ht="12">
      <c r="A233" s="13"/>
      <c r="B233" s="233"/>
      <c r="C233" s="234"/>
      <c r="D233" s="235" t="s">
        <v>189</v>
      </c>
      <c r="E233" s="236" t="s">
        <v>19</v>
      </c>
      <c r="F233" s="237" t="s">
        <v>1800</v>
      </c>
      <c r="G233" s="234"/>
      <c r="H233" s="238">
        <v>7.3</v>
      </c>
      <c r="I233" s="239"/>
      <c r="J233" s="234"/>
      <c r="K233" s="234"/>
      <c r="L233" s="240"/>
      <c r="M233" s="241"/>
      <c r="N233" s="242"/>
      <c r="O233" s="242"/>
      <c r="P233" s="242"/>
      <c r="Q233" s="242"/>
      <c r="R233" s="242"/>
      <c r="S233" s="242"/>
      <c r="T233" s="243"/>
      <c r="U233" s="13"/>
      <c r="V233" s="13"/>
      <c r="W233" s="13"/>
      <c r="X233" s="13"/>
      <c r="Y233" s="13"/>
      <c r="Z233" s="13"/>
      <c r="AA233" s="13"/>
      <c r="AB233" s="13"/>
      <c r="AC233" s="13"/>
      <c r="AD233" s="13"/>
      <c r="AE233" s="13"/>
      <c r="AT233" s="244" t="s">
        <v>189</v>
      </c>
      <c r="AU233" s="244" t="s">
        <v>83</v>
      </c>
      <c r="AV233" s="13" t="s">
        <v>83</v>
      </c>
      <c r="AW233" s="13" t="s">
        <v>35</v>
      </c>
      <c r="AX233" s="13" t="s">
        <v>73</v>
      </c>
      <c r="AY233" s="244" t="s">
        <v>175</v>
      </c>
    </row>
    <row r="234" spans="1:51" s="13" customFormat="1" ht="12">
      <c r="A234" s="13"/>
      <c r="B234" s="233"/>
      <c r="C234" s="234"/>
      <c r="D234" s="235" t="s">
        <v>189</v>
      </c>
      <c r="E234" s="236" t="s">
        <v>19</v>
      </c>
      <c r="F234" s="237" t="s">
        <v>1801</v>
      </c>
      <c r="G234" s="234"/>
      <c r="H234" s="238">
        <v>12.39</v>
      </c>
      <c r="I234" s="239"/>
      <c r="J234" s="234"/>
      <c r="K234" s="234"/>
      <c r="L234" s="240"/>
      <c r="M234" s="241"/>
      <c r="N234" s="242"/>
      <c r="O234" s="242"/>
      <c r="P234" s="242"/>
      <c r="Q234" s="242"/>
      <c r="R234" s="242"/>
      <c r="S234" s="242"/>
      <c r="T234" s="243"/>
      <c r="U234" s="13"/>
      <c r="V234" s="13"/>
      <c r="W234" s="13"/>
      <c r="X234" s="13"/>
      <c r="Y234" s="13"/>
      <c r="Z234" s="13"/>
      <c r="AA234" s="13"/>
      <c r="AB234" s="13"/>
      <c r="AC234" s="13"/>
      <c r="AD234" s="13"/>
      <c r="AE234" s="13"/>
      <c r="AT234" s="244" t="s">
        <v>189</v>
      </c>
      <c r="AU234" s="244" t="s">
        <v>83</v>
      </c>
      <c r="AV234" s="13" t="s">
        <v>83</v>
      </c>
      <c r="AW234" s="13" t="s">
        <v>35</v>
      </c>
      <c r="AX234" s="13" t="s">
        <v>73</v>
      </c>
      <c r="AY234" s="244" t="s">
        <v>175</v>
      </c>
    </row>
    <row r="235" spans="1:51" s="13" customFormat="1" ht="12">
      <c r="A235" s="13"/>
      <c r="B235" s="233"/>
      <c r="C235" s="234"/>
      <c r="D235" s="235" t="s">
        <v>189</v>
      </c>
      <c r="E235" s="236" t="s">
        <v>19</v>
      </c>
      <c r="F235" s="237" t="s">
        <v>1802</v>
      </c>
      <c r="G235" s="234"/>
      <c r="H235" s="238">
        <v>9.8</v>
      </c>
      <c r="I235" s="239"/>
      <c r="J235" s="234"/>
      <c r="K235" s="234"/>
      <c r="L235" s="240"/>
      <c r="M235" s="241"/>
      <c r="N235" s="242"/>
      <c r="O235" s="242"/>
      <c r="P235" s="242"/>
      <c r="Q235" s="242"/>
      <c r="R235" s="242"/>
      <c r="S235" s="242"/>
      <c r="T235" s="243"/>
      <c r="U235" s="13"/>
      <c r="V235" s="13"/>
      <c r="W235" s="13"/>
      <c r="X235" s="13"/>
      <c r="Y235" s="13"/>
      <c r="Z235" s="13"/>
      <c r="AA235" s="13"/>
      <c r="AB235" s="13"/>
      <c r="AC235" s="13"/>
      <c r="AD235" s="13"/>
      <c r="AE235" s="13"/>
      <c r="AT235" s="244" t="s">
        <v>189</v>
      </c>
      <c r="AU235" s="244" t="s">
        <v>83</v>
      </c>
      <c r="AV235" s="13" t="s">
        <v>83</v>
      </c>
      <c r="AW235" s="13" t="s">
        <v>35</v>
      </c>
      <c r="AX235" s="13" t="s">
        <v>73</v>
      </c>
      <c r="AY235" s="244" t="s">
        <v>175</v>
      </c>
    </row>
    <row r="236" spans="1:51" s="13" customFormat="1" ht="12">
      <c r="A236" s="13"/>
      <c r="B236" s="233"/>
      <c r="C236" s="234"/>
      <c r="D236" s="235" t="s">
        <v>189</v>
      </c>
      <c r="E236" s="236" t="s">
        <v>19</v>
      </c>
      <c r="F236" s="237" t="s">
        <v>1803</v>
      </c>
      <c r="G236" s="234"/>
      <c r="H236" s="238">
        <v>0.135</v>
      </c>
      <c r="I236" s="239"/>
      <c r="J236" s="234"/>
      <c r="K236" s="234"/>
      <c r="L236" s="240"/>
      <c r="M236" s="241"/>
      <c r="N236" s="242"/>
      <c r="O236" s="242"/>
      <c r="P236" s="242"/>
      <c r="Q236" s="242"/>
      <c r="R236" s="242"/>
      <c r="S236" s="242"/>
      <c r="T236" s="243"/>
      <c r="U236" s="13"/>
      <c r="V236" s="13"/>
      <c r="W236" s="13"/>
      <c r="X236" s="13"/>
      <c r="Y236" s="13"/>
      <c r="Z236" s="13"/>
      <c r="AA236" s="13"/>
      <c r="AB236" s="13"/>
      <c r="AC236" s="13"/>
      <c r="AD236" s="13"/>
      <c r="AE236" s="13"/>
      <c r="AT236" s="244" t="s">
        <v>189</v>
      </c>
      <c r="AU236" s="244" t="s">
        <v>83</v>
      </c>
      <c r="AV236" s="13" t="s">
        <v>83</v>
      </c>
      <c r="AW236" s="13" t="s">
        <v>35</v>
      </c>
      <c r="AX236" s="13" t="s">
        <v>73</v>
      </c>
      <c r="AY236" s="244" t="s">
        <v>175</v>
      </c>
    </row>
    <row r="237" spans="1:51" s="14" customFormat="1" ht="12">
      <c r="A237" s="14"/>
      <c r="B237" s="245"/>
      <c r="C237" s="246"/>
      <c r="D237" s="235" t="s">
        <v>189</v>
      </c>
      <c r="E237" s="247" t="s">
        <v>19</v>
      </c>
      <c r="F237" s="248" t="s">
        <v>198</v>
      </c>
      <c r="G237" s="246"/>
      <c r="H237" s="249">
        <v>29.625000000000004</v>
      </c>
      <c r="I237" s="250"/>
      <c r="J237" s="246"/>
      <c r="K237" s="246"/>
      <c r="L237" s="251"/>
      <c r="M237" s="252"/>
      <c r="N237" s="253"/>
      <c r="O237" s="253"/>
      <c r="P237" s="253"/>
      <c r="Q237" s="253"/>
      <c r="R237" s="253"/>
      <c r="S237" s="253"/>
      <c r="T237" s="254"/>
      <c r="U237" s="14"/>
      <c r="V237" s="14"/>
      <c r="W237" s="14"/>
      <c r="X237" s="14"/>
      <c r="Y237" s="14"/>
      <c r="Z237" s="14"/>
      <c r="AA237" s="14"/>
      <c r="AB237" s="14"/>
      <c r="AC237" s="14"/>
      <c r="AD237" s="14"/>
      <c r="AE237" s="14"/>
      <c r="AT237" s="255" t="s">
        <v>189</v>
      </c>
      <c r="AU237" s="255" t="s">
        <v>83</v>
      </c>
      <c r="AV237" s="14" t="s">
        <v>181</v>
      </c>
      <c r="AW237" s="14" t="s">
        <v>35</v>
      </c>
      <c r="AX237" s="14" t="s">
        <v>73</v>
      </c>
      <c r="AY237" s="255" t="s">
        <v>175</v>
      </c>
    </row>
    <row r="238" spans="1:51" s="13" customFormat="1" ht="12">
      <c r="A238" s="13"/>
      <c r="B238" s="233"/>
      <c r="C238" s="234"/>
      <c r="D238" s="235" t="s">
        <v>189</v>
      </c>
      <c r="E238" s="236" t="s">
        <v>19</v>
      </c>
      <c r="F238" s="237" t="s">
        <v>384</v>
      </c>
      <c r="G238" s="234"/>
      <c r="H238" s="238">
        <v>30</v>
      </c>
      <c r="I238" s="239"/>
      <c r="J238" s="234"/>
      <c r="K238" s="234"/>
      <c r="L238" s="240"/>
      <c r="M238" s="241"/>
      <c r="N238" s="242"/>
      <c r="O238" s="242"/>
      <c r="P238" s="242"/>
      <c r="Q238" s="242"/>
      <c r="R238" s="242"/>
      <c r="S238" s="242"/>
      <c r="T238" s="243"/>
      <c r="U238" s="13"/>
      <c r="V238" s="13"/>
      <c r="W238" s="13"/>
      <c r="X238" s="13"/>
      <c r="Y238" s="13"/>
      <c r="Z238" s="13"/>
      <c r="AA238" s="13"/>
      <c r="AB238" s="13"/>
      <c r="AC238" s="13"/>
      <c r="AD238" s="13"/>
      <c r="AE238" s="13"/>
      <c r="AT238" s="244" t="s">
        <v>189</v>
      </c>
      <c r="AU238" s="244" t="s">
        <v>83</v>
      </c>
      <c r="AV238" s="13" t="s">
        <v>83</v>
      </c>
      <c r="AW238" s="13" t="s">
        <v>35</v>
      </c>
      <c r="AX238" s="13" t="s">
        <v>81</v>
      </c>
      <c r="AY238" s="244" t="s">
        <v>175</v>
      </c>
    </row>
    <row r="239" spans="1:65" s="2" customFormat="1" ht="24.15" customHeight="1">
      <c r="A239" s="39"/>
      <c r="B239" s="40"/>
      <c r="C239" s="214" t="s">
        <v>384</v>
      </c>
      <c r="D239" s="214" t="s">
        <v>177</v>
      </c>
      <c r="E239" s="215" t="s">
        <v>1804</v>
      </c>
      <c r="F239" s="216" t="s">
        <v>1805</v>
      </c>
      <c r="G239" s="217" t="s">
        <v>180</v>
      </c>
      <c r="H239" s="218">
        <v>30</v>
      </c>
      <c r="I239" s="219"/>
      <c r="J239" s="220">
        <f>ROUND(I239*H239,2)</f>
        <v>0</v>
      </c>
      <c r="K239" s="221"/>
      <c r="L239" s="45"/>
      <c r="M239" s="222" t="s">
        <v>19</v>
      </c>
      <c r="N239" s="223" t="s">
        <v>44</v>
      </c>
      <c r="O239" s="85"/>
      <c r="P239" s="224">
        <f>O239*H239</f>
        <v>0</v>
      </c>
      <c r="Q239" s="224">
        <v>0</v>
      </c>
      <c r="R239" s="224">
        <f>Q239*H239</f>
        <v>0</v>
      </c>
      <c r="S239" s="224">
        <v>0</v>
      </c>
      <c r="T239" s="225">
        <f>S239*H239</f>
        <v>0</v>
      </c>
      <c r="U239" s="39"/>
      <c r="V239" s="39"/>
      <c r="W239" s="39"/>
      <c r="X239" s="39"/>
      <c r="Y239" s="39"/>
      <c r="Z239" s="39"/>
      <c r="AA239" s="39"/>
      <c r="AB239" s="39"/>
      <c r="AC239" s="39"/>
      <c r="AD239" s="39"/>
      <c r="AE239" s="39"/>
      <c r="AR239" s="226" t="s">
        <v>181</v>
      </c>
      <c r="AT239" s="226" t="s">
        <v>177</v>
      </c>
      <c r="AU239" s="226" t="s">
        <v>83</v>
      </c>
      <c r="AY239" s="18" t="s">
        <v>175</v>
      </c>
      <c r="BE239" s="227">
        <f>IF(N239="základní",J239,0)</f>
        <v>0</v>
      </c>
      <c r="BF239" s="227">
        <f>IF(N239="snížená",J239,0)</f>
        <v>0</v>
      </c>
      <c r="BG239" s="227">
        <f>IF(N239="zákl. přenesená",J239,0)</f>
        <v>0</v>
      </c>
      <c r="BH239" s="227">
        <f>IF(N239="sníž. přenesená",J239,0)</f>
        <v>0</v>
      </c>
      <c r="BI239" s="227">
        <f>IF(N239="nulová",J239,0)</f>
        <v>0</v>
      </c>
      <c r="BJ239" s="18" t="s">
        <v>81</v>
      </c>
      <c r="BK239" s="227">
        <f>ROUND(I239*H239,2)</f>
        <v>0</v>
      </c>
      <c r="BL239" s="18" t="s">
        <v>181</v>
      </c>
      <c r="BM239" s="226" t="s">
        <v>1806</v>
      </c>
    </row>
    <row r="240" spans="1:47" s="2" customFormat="1" ht="12">
      <c r="A240" s="39"/>
      <c r="B240" s="40"/>
      <c r="C240" s="41"/>
      <c r="D240" s="228" t="s">
        <v>183</v>
      </c>
      <c r="E240" s="41"/>
      <c r="F240" s="229" t="s">
        <v>1807</v>
      </c>
      <c r="G240" s="41"/>
      <c r="H240" s="41"/>
      <c r="I240" s="230"/>
      <c r="J240" s="41"/>
      <c r="K240" s="41"/>
      <c r="L240" s="45"/>
      <c r="M240" s="231"/>
      <c r="N240" s="232"/>
      <c r="O240" s="85"/>
      <c r="P240" s="85"/>
      <c r="Q240" s="85"/>
      <c r="R240" s="85"/>
      <c r="S240" s="85"/>
      <c r="T240" s="86"/>
      <c r="U240" s="39"/>
      <c r="V240" s="39"/>
      <c r="W240" s="39"/>
      <c r="X240" s="39"/>
      <c r="Y240" s="39"/>
      <c r="Z240" s="39"/>
      <c r="AA240" s="39"/>
      <c r="AB240" s="39"/>
      <c r="AC240" s="39"/>
      <c r="AD240" s="39"/>
      <c r="AE240" s="39"/>
      <c r="AT240" s="18" t="s">
        <v>183</v>
      </c>
      <c r="AU240" s="18" t="s">
        <v>83</v>
      </c>
    </row>
    <row r="241" spans="1:65" s="2" customFormat="1" ht="24.15" customHeight="1">
      <c r="A241" s="39"/>
      <c r="B241" s="40"/>
      <c r="C241" s="214" t="s">
        <v>238</v>
      </c>
      <c r="D241" s="214" t="s">
        <v>177</v>
      </c>
      <c r="E241" s="215" t="s">
        <v>1808</v>
      </c>
      <c r="F241" s="216" t="s">
        <v>1809</v>
      </c>
      <c r="G241" s="217" t="s">
        <v>180</v>
      </c>
      <c r="H241" s="218">
        <v>30</v>
      </c>
      <c r="I241" s="219"/>
      <c r="J241" s="220">
        <f>ROUND(I241*H241,2)</f>
        <v>0</v>
      </c>
      <c r="K241" s="221"/>
      <c r="L241" s="45"/>
      <c r="M241" s="222" t="s">
        <v>19</v>
      </c>
      <c r="N241" s="223" t="s">
        <v>44</v>
      </c>
      <c r="O241" s="85"/>
      <c r="P241" s="224">
        <f>O241*H241</f>
        <v>0</v>
      </c>
      <c r="Q241" s="224">
        <v>0.0025</v>
      </c>
      <c r="R241" s="224">
        <f>Q241*H241</f>
        <v>0.075</v>
      </c>
      <c r="S241" s="224">
        <v>0</v>
      </c>
      <c r="T241" s="225">
        <f>S241*H241</f>
        <v>0</v>
      </c>
      <c r="U241" s="39"/>
      <c r="V241" s="39"/>
      <c r="W241" s="39"/>
      <c r="X241" s="39"/>
      <c r="Y241" s="39"/>
      <c r="Z241" s="39"/>
      <c r="AA241" s="39"/>
      <c r="AB241" s="39"/>
      <c r="AC241" s="39"/>
      <c r="AD241" s="39"/>
      <c r="AE241" s="39"/>
      <c r="AR241" s="226" t="s">
        <v>181</v>
      </c>
      <c r="AT241" s="226" t="s">
        <v>177</v>
      </c>
      <c r="AU241" s="226" t="s">
        <v>83</v>
      </c>
      <c r="AY241" s="18" t="s">
        <v>175</v>
      </c>
      <c r="BE241" s="227">
        <f>IF(N241="základní",J241,0)</f>
        <v>0</v>
      </c>
      <c r="BF241" s="227">
        <f>IF(N241="snížená",J241,0)</f>
        <v>0</v>
      </c>
      <c r="BG241" s="227">
        <f>IF(N241="zákl. přenesená",J241,0)</f>
        <v>0</v>
      </c>
      <c r="BH241" s="227">
        <f>IF(N241="sníž. přenesená",J241,0)</f>
        <v>0</v>
      </c>
      <c r="BI241" s="227">
        <f>IF(N241="nulová",J241,0)</f>
        <v>0</v>
      </c>
      <c r="BJ241" s="18" t="s">
        <v>81</v>
      </c>
      <c r="BK241" s="227">
        <f>ROUND(I241*H241,2)</f>
        <v>0</v>
      </c>
      <c r="BL241" s="18" t="s">
        <v>181</v>
      </c>
      <c r="BM241" s="226" t="s">
        <v>1810</v>
      </c>
    </row>
    <row r="242" spans="1:47" s="2" customFormat="1" ht="12">
      <c r="A242" s="39"/>
      <c r="B242" s="40"/>
      <c r="C242" s="41"/>
      <c r="D242" s="228" t="s">
        <v>183</v>
      </c>
      <c r="E242" s="41"/>
      <c r="F242" s="229" t="s">
        <v>1811</v>
      </c>
      <c r="G242" s="41"/>
      <c r="H242" s="41"/>
      <c r="I242" s="230"/>
      <c r="J242" s="41"/>
      <c r="K242" s="41"/>
      <c r="L242" s="45"/>
      <c r="M242" s="231"/>
      <c r="N242" s="232"/>
      <c r="O242" s="85"/>
      <c r="P242" s="85"/>
      <c r="Q242" s="85"/>
      <c r="R242" s="85"/>
      <c r="S242" s="85"/>
      <c r="T242" s="86"/>
      <c r="U242" s="39"/>
      <c r="V242" s="39"/>
      <c r="W242" s="39"/>
      <c r="X242" s="39"/>
      <c r="Y242" s="39"/>
      <c r="Z242" s="39"/>
      <c r="AA242" s="39"/>
      <c r="AB242" s="39"/>
      <c r="AC242" s="39"/>
      <c r="AD242" s="39"/>
      <c r="AE242" s="39"/>
      <c r="AT242" s="18" t="s">
        <v>183</v>
      </c>
      <c r="AU242" s="18" t="s">
        <v>83</v>
      </c>
    </row>
    <row r="243" spans="1:65" s="2" customFormat="1" ht="37.8" customHeight="1">
      <c r="A243" s="39"/>
      <c r="B243" s="40"/>
      <c r="C243" s="214" t="s">
        <v>396</v>
      </c>
      <c r="D243" s="214" t="s">
        <v>177</v>
      </c>
      <c r="E243" s="215" t="s">
        <v>1812</v>
      </c>
      <c r="F243" s="216" t="s">
        <v>1813</v>
      </c>
      <c r="G243" s="217" t="s">
        <v>281</v>
      </c>
      <c r="H243" s="218">
        <v>0.24</v>
      </c>
      <c r="I243" s="219"/>
      <c r="J243" s="220">
        <f>ROUND(I243*H243,2)</f>
        <v>0</v>
      </c>
      <c r="K243" s="221"/>
      <c r="L243" s="45"/>
      <c r="M243" s="222" t="s">
        <v>19</v>
      </c>
      <c r="N243" s="223" t="s">
        <v>44</v>
      </c>
      <c r="O243" s="85"/>
      <c r="P243" s="224">
        <f>O243*H243</f>
        <v>0</v>
      </c>
      <c r="Q243" s="224">
        <v>1.06277</v>
      </c>
      <c r="R243" s="224">
        <f>Q243*H243</f>
        <v>0.2550648</v>
      </c>
      <c r="S243" s="224">
        <v>0</v>
      </c>
      <c r="T243" s="225">
        <f>S243*H243</f>
        <v>0</v>
      </c>
      <c r="U243" s="39"/>
      <c r="V243" s="39"/>
      <c r="W243" s="39"/>
      <c r="X243" s="39"/>
      <c r="Y243" s="39"/>
      <c r="Z243" s="39"/>
      <c r="AA243" s="39"/>
      <c r="AB243" s="39"/>
      <c r="AC243" s="39"/>
      <c r="AD243" s="39"/>
      <c r="AE243" s="39"/>
      <c r="AR243" s="226" t="s">
        <v>181</v>
      </c>
      <c r="AT243" s="226" t="s">
        <v>177</v>
      </c>
      <c r="AU243" s="226" t="s">
        <v>83</v>
      </c>
      <c r="AY243" s="18" t="s">
        <v>175</v>
      </c>
      <c r="BE243" s="227">
        <f>IF(N243="základní",J243,0)</f>
        <v>0</v>
      </c>
      <c r="BF243" s="227">
        <f>IF(N243="snížená",J243,0)</f>
        <v>0</v>
      </c>
      <c r="BG243" s="227">
        <f>IF(N243="zákl. přenesená",J243,0)</f>
        <v>0</v>
      </c>
      <c r="BH243" s="227">
        <f>IF(N243="sníž. přenesená",J243,0)</f>
        <v>0</v>
      </c>
      <c r="BI243" s="227">
        <f>IF(N243="nulová",J243,0)</f>
        <v>0</v>
      </c>
      <c r="BJ243" s="18" t="s">
        <v>81</v>
      </c>
      <c r="BK243" s="227">
        <f>ROUND(I243*H243,2)</f>
        <v>0</v>
      </c>
      <c r="BL243" s="18" t="s">
        <v>181</v>
      </c>
      <c r="BM243" s="226" t="s">
        <v>1814</v>
      </c>
    </row>
    <row r="244" spans="1:47" s="2" customFormat="1" ht="12">
      <c r="A244" s="39"/>
      <c r="B244" s="40"/>
      <c r="C244" s="41"/>
      <c r="D244" s="228" t="s">
        <v>183</v>
      </c>
      <c r="E244" s="41"/>
      <c r="F244" s="229" t="s">
        <v>1815</v>
      </c>
      <c r="G244" s="41"/>
      <c r="H244" s="41"/>
      <c r="I244" s="230"/>
      <c r="J244" s="41"/>
      <c r="K244" s="41"/>
      <c r="L244" s="45"/>
      <c r="M244" s="231"/>
      <c r="N244" s="232"/>
      <c r="O244" s="85"/>
      <c r="P244" s="85"/>
      <c r="Q244" s="85"/>
      <c r="R244" s="85"/>
      <c r="S244" s="85"/>
      <c r="T244" s="86"/>
      <c r="U244" s="39"/>
      <c r="V244" s="39"/>
      <c r="W244" s="39"/>
      <c r="X244" s="39"/>
      <c r="Y244" s="39"/>
      <c r="Z244" s="39"/>
      <c r="AA244" s="39"/>
      <c r="AB244" s="39"/>
      <c r="AC244" s="39"/>
      <c r="AD244" s="39"/>
      <c r="AE244" s="39"/>
      <c r="AT244" s="18" t="s">
        <v>183</v>
      </c>
      <c r="AU244" s="18" t="s">
        <v>83</v>
      </c>
    </row>
    <row r="245" spans="1:51" s="15" customFormat="1" ht="12">
      <c r="A245" s="15"/>
      <c r="B245" s="257"/>
      <c r="C245" s="258"/>
      <c r="D245" s="235" t="s">
        <v>189</v>
      </c>
      <c r="E245" s="259" t="s">
        <v>19</v>
      </c>
      <c r="F245" s="260" t="s">
        <v>1816</v>
      </c>
      <c r="G245" s="258"/>
      <c r="H245" s="259" t="s">
        <v>19</v>
      </c>
      <c r="I245" s="261"/>
      <c r="J245" s="258"/>
      <c r="K245" s="258"/>
      <c r="L245" s="262"/>
      <c r="M245" s="263"/>
      <c r="N245" s="264"/>
      <c r="O245" s="264"/>
      <c r="P245" s="264"/>
      <c r="Q245" s="264"/>
      <c r="R245" s="264"/>
      <c r="S245" s="264"/>
      <c r="T245" s="265"/>
      <c r="U245" s="15"/>
      <c r="V245" s="15"/>
      <c r="W245" s="15"/>
      <c r="X245" s="15"/>
      <c r="Y245" s="15"/>
      <c r="Z245" s="15"/>
      <c r="AA245" s="15"/>
      <c r="AB245" s="15"/>
      <c r="AC245" s="15"/>
      <c r="AD245" s="15"/>
      <c r="AE245" s="15"/>
      <c r="AT245" s="266" t="s">
        <v>189</v>
      </c>
      <c r="AU245" s="266" t="s">
        <v>83</v>
      </c>
      <c r="AV245" s="15" t="s">
        <v>81</v>
      </c>
      <c r="AW245" s="15" t="s">
        <v>35</v>
      </c>
      <c r="AX245" s="15" t="s">
        <v>73</v>
      </c>
      <c r="AY245" s="266" t="s">
        <v>175</v>
      </c>
    </row>
    <row r="246" spans="1:51" s="13" customFormat="1" ht="12">
      <c r="A246" s="13"/>
      <c r="B246" s="233"/>
      <c r="C246" s="234"/>
      <c r="D246" s="235" t="s">
        <v>189</v>
      </c>
      <c r="E246" s="236" t="s">
        <v>19</v>
      </c>
      <c r="F246" s="237" t="s">
        <v>1817</v>
      </c>
      <c r="G246" s="234"/>
      <c r="H246" s="238">
        <v>0.073</v>
      </c>
      <c r="I246" s="239"/>
      <c r="J246" s="234"/>
      <c r="K246" s="234"/>
      <c r="L246" s="240"/>
      <c r="M246" s="241"/>
      <c r="N246" s="242"/>
      <c r="O246" s="242"/>
      <c r="P246" s="242"/>
      <c r="Q246" s="242"/>
      <c r="R246" s="242"/>
      <c r="S246" s="242"/>
      <c r="T246" s="243"/>
      <c r="U246" s="13"/>
      <c r="V246" s="13"/>
      <c r="W246" s="13"/>
      <c r="X246" s="13"/>
      <c r="Y246" s="13"/>
      <c r="Z246" s="13"/>
      <c r="AA246" s="13"/>
      <c r="AB246" s="13"/>
      <c r="AC246" s="13"/>
      <c r="AD246" s="13"/>
      <c r="AE246" s="13"/>
      <c r="AT246" s="244" t="s">
        <v>189</v>
      </c>
      <c r="AU246" s="244" t="s">
        <v>83</v>
      </c>
      <c r="AV246" s="13" t="s">
        <v>83</v>
      </c>
      <c r="AW246" s="13" t="s">
        <v>35</v>
      </c>
      <c r="AX246" s="13" t="s">
        <v>73</v>
      </c>
      <c r="AY246" s="244" t="s">
        <v>175</v>
      </c>
    </row>
    <row r="247" spans="1:51" s="13" customFormat="1" ht="12">
      <c r="A247" s="13"/>
      <c r="B247" s="233"/>
      <c r="C247" s="234"/>
      <c r="D247" s="235" t="s">
        <v>189</v>
      </c>
      <c r="E247" s="236" t="s">
        <v>19</v>
      </c>
      <c r="F247" s="237" t="s">
        <v>1818</v>
      </c>
      <c r="G247" s="234"/>
      <c r="H247" s="238">
        <v>0.124</v>
      </c>
      <c r="I247" s="239"/>
      <c r="J247" s="234"/>
      <c r="K247" s="234"/>
      <c r="L247" s="240"/>
      <c r="M247" s="241"/>
      <c r="N247" s="242"/>
      <c r="O247" s="242"/>
      <c r="P247" s="242"/>
      <c r="Q247" s="242"/>
      <c r="R247" s="242"/>
      <c r="S247" s="242"/>
      <c r="T247" s="243"/>
      <c r="U247" s="13"/>
      <c r="V247" s="13"/>
      <c r="W247" s="13"/>
      <c r="X247" s="13"/>
      <c r="Y247" s="13"/>
      <c r="Z247" s="13"/>
      <c r="AA247" s="13"/>
      <c r="AB247" s="13"/>
      <c r="AC247" s="13"/>
      <c r="AD247" s="13"/>
      <c r="AE247" s="13"/>
      <c r="AT247" s="244" t="s">
        <v>189</v>
      </c>
      <c r="AU247" s="244" t="s">
        <v>83</v>
      </c>
      <c r="AV247" s="13" t="s">
        <v>83</v>
      </c>
      <c r="AW247" s="13" t="s">
        <v>35</v>
      </c>
      <c r="AX247" s="13" t="s">
        <v>73</v>
      </c>
      <c r="AY247" s="244" t="s">
        <v>175</v>
      </c>
    </row>
    <row r="248" spans="1:51" s="13" customFormat="1" ht="12">
      <c r="A248" s="13"/>
      <c r="B248" s="233"/>
      <c r="C248" s="234"/>
      <c r="D248" s="235" t="s">
        <v>189</v>
      </c>
      <c r="E248" s="236" t="s">
        <v>19</v>
      </c>
      <c r="F248" s="237" t="s">
        <v>1819</v>
      </c>
      <c r="G248" s="234"/>
      <c r="H248" s="238">
        <v>0.042</v>
      </c>
      <c r="I248" s="239"/>
      <c r="J248" s="234"/>
      <c r="K248" s="234"/>
      <c r="L248" s="240"/>
      <c r="M248" s="241"/>
      <c r="N248" s="242"/>
      <c r="O248" s="242"/>
      <c r="P248" s="242"/>
      <c r="Q248" s="242"/>
      <c r="R248" s="242"/>
      <c r="S248" s="242"/>
      <c r="T248" s="243"/>
      <c r="U248" s="13"/>
      <c r="V248" s="13"/>
      <c r="W248" s="13"/>
      <c r="X248" s="13"/>
      <c r="Y248" s="13"/>
      <c r="Z248" s="13"/>
      <c r="AA248" s="13"/>
      <c r="AB248" s="13"/>
      <c r="AC248" s="13"/>
      <c r="AD248" s="13"/>
      <c r="AE248" s="13"/>
      <c r="AT248" s="244" t="s">
        <v>189</v>
      </c>
      <c r="AU248" s="244" t="s">
        <v>83</v>
      </c>
      <c r="AV248" s="13" t="s">
        <v>83</v>
      </c>
      <c r="AW248" s="13" t="s">
        <v>35</v>
      </c>
      <c r="AX248" s="13" t="s">
        <v>73</v>
      </c>
      <c r="AY248" s="244" t="s">
        <v>175</v>
      </c>
    </row>
    <row r="249" spans="1:51" s="13" customFormat="1" ht="12">
      <c r="A249" s="13"/>
      <c r="B249" s="233"/>
      <c r="C249" s="234"/>
      <c r="D249" s="235" t="s">
        <v>189</v>
      </c>
      <c r="E249" s="236" t="s">
        <v>19</v>
      </c>
      <c r="F249" s="237" t="s">
        <v>1820</v>
      </c>
      <c r="G249" s="234"/>
      <c r="H249" s="238">
        <v>0.001</v>
      </c>
      <c r="I249" s="239"/>
      <c r="J249" s="234"/>
      <c r="K249" s="234"/>
      <c r="L249" s="240"/>
      <c r="M249" s="241"/>
      <c r="N249" s="242"/>
      <c r="O249" s="242"/>
      <c r="P249" s="242"/>
      <c r="Q249" s="242"/>
      <c r="R249" s="242"/>
      <c r="S249" s="242"/>
      <c r="T249" s="243"/>
      <c r="U249" s="13"/>
      <c r="V249" s="13"/>
      <c r="W249" s="13"/>
      <c r="X249" s="13"/>
      <c r="Y249" s="13"/>
      <c r="Z249" s="13"/>
      <c r="AA249" s="13"/>
      <c r="AB249" s="13"/>
      <c r="AC249" s="13"/>
      <c r="AD249" s="13"/>
      <c r="AE249" s="13"/>
      <c r="AT249" s="244" t="s">
        <v>189</v>
      </c>
      <c r="AU249" s="244" t="s">
        <v>83</v>
      </c>
      <c r="AV249" s="13" t="s">
        <v>83</v>
      </c>
      <c r="AW249" s="13" t="s">
        <v>35</v>
      </c>
      <c r="AX249" s="13" t="s">
        <v>73</v>
      </c>
      <c r="AY249" s="244" t="s">
        <v>175</v>
      </c>
    </row>
    <row r="250" spans="1:51" s="14" customFormat="1" ht="12">
      <c r="A250" s="14"/>
      <c r="B250" s="245"/>
      <c r="C250" s="246"/>
      <c r="D250" s="235" t="s">
        <v>189</v>
      </c>
      <c r="E250" s="247" t="s">
        <v>19</v>
      </c>
      <c r="F250" s="248" t="s">
        <v>198</v>
      </c>
      <c r="G250" s="246"/>
      <c r="H250" s="249">
        <v>0.24000000000000002</v>
      </c>
      <c r="I250" s="250"/>
      <c r="J250" s="246"/>
      <c r="K250" s="246"/>
      <c r="L250" s="251"/>
      <c r="M250" s="252"/>
      <c r="N250" s="253"/>
      <c r="O250" s="253"/>
      <c r="P250" s="253"/>
      <c r="Q250" s="253"/>
      <c r="R250" s="253"/>
      <c r="S250" s="253"/>
      <c r="T250" s="254"/>
      <c r="U250" s="14"/>
      <c r="V250" s="14"/>
      <c r="W250" s="14"/>
      <c r="X250" s="14"/>
      <c r="Y250" s="14"/>
      <c r="Z250" s="14"/>
      <c r="AA250" s="14"/>
      <c r="AB250" s="14"/>
      <c r="AC250" s="14"/>
      <c r="AD250" s="14"/>
      <c r="AE250" s="14"/>
      <c r="AT250" s="255" t="s">
        <v>189</v>
      </c>
      <c r="AU250" s="255" t="s">
        <v>83</v>
      </c>
      <c r="AV250" s="14" t="s">
        <v>181</v>
      </c>
      <c r="AW250" s="14" t="s">
        <v>35</v>
      </c>
      <c r="AX250" s="14" t="s">
        <v>81</v>
      </c>
      <c r="AY250" s="255" t="s">
        <v>175</v>
      </c>
    </row>
    <row r="251" spans="1:65" s="2" customFormat="1" ht="33" customHeight="1">
      <c r="A251" s="39"/>
      <c r="B251" s="40"/>
      <c r="C251" s="214" t="s">
        <v>401</v>
      </c>
      <c r="D251" s="214" t="s">
        <v>177</v>
      </c>
      <c r="E251" s="215" t="s">
        <v>1821</v>
      </c>
      <c r="F251" s="216" t="s">
        <v>1822</v>
      </c>
      <c r="G251" s="217" t="s">
        <v>180</v>
      </c>
      <c r="H251" s="218">
        <v>258.804</v>
      </c>
      <c r="I251" s="219"/>
      <c r="J251" s="220">
        <f>ROUND(I251*H251,2)</f>
        <v>0</v>
      </c>
      <c r="K251" s="221"/>
      <c r="L251" s="45"/>
      <c r="M251" s="222" t="s">
        <v>19</v>
      </c>
      <c r="N251" s="223" t="s">
        <v>44</v>
      </c>
      <c r="O251" s="85"/>
      <c r="P251" s="224">
        <f>O251*H251</f>
        <v>0</v>
      </c>
      <c r="Q251" s="224">
        <v>0</v>
      </c>
      <c r="R251" s="224">
        <f>Q251*H251</f>
        <v>0</v>
      </c>
      <c r="S251" s="224">
        <v>0</v>
      </c>
      <c r="T251" s="225">
        <f>S251*H251</f>
        <v>0</v>
      </c>
      <c r="U251" s="39"/>
      <c r="V251" s="39"/>
      <c r="W251" s="39"/>
      <c r="X251" s="39"/>
      <c r="Y251" s="39"/>
      <c r="Z251" s="39"/>
      <c r="AA251" s="39"/>
      <c r="AB251" s="39"/>
      <c r="AC251" s="39"/>
      <c r="AD251" s="39"/>
      <c r="AE251" s="39"/>
      <c r="AR251" s="226" t="s">
        <v>181</v>
      </c>
      <c r="AT251" s="226" t="s">
        <v>177</v>
      </c>
      <c r="AU251" s="226" t="s">
        <v>83</v>
      </c>
      <c r="AY251" s="18" t="s">
        <v>175</v>
      </c>
      <c r="BE251" s="227">
        <f>IF(N251="základní",J251,0)</f>
        <v>0</v>
      </c>
      <c r="BF251" s="227">
        <f>IF(N251="snížená",J251,0)</f>
        <v>0</v>
      </c>
      <c r="BG251" s="227">
        <f>IF(N251="zákl. přenesená",J251,0)</f>
        <v>0</v>
      </c>
      <c r="BH251" s="227">
        <f>IF(N251="sníž. přenesená",J251,0)</f>
        <v>0</v>
      </c>
      <c r="BI251" s="227">
        <f>IF(N251="nulová",J251,0)</f>
        <v>0</v>
      </c>
      <c r="BJ251" s="18" t="s">
        <v>81</v>
      </c>
      <c r="BK251" s="227">
        <f>ROUND(I251*H251,2)</f>
        <v>0</v>
      </c>
      <c r="BL251" s="18" t="s">
        <v>181</v>
      </c>
      <c r="BM251" s="226" t="s">
        <v>1823</v>
      </c>
    </row>
    <row r="252" spans="1:47" s="2" customFormat="1" ht="12">
      <c r="A252" s="39"/>
      <c r="B252" s="40"/>
      <c r="C252" s="41"/>
      <c r="D252" s="228" t="s">
        <v>183</v>
      </c>
      <c r="E252" s="41"/>
      <c r="F252" s="229" t="s">
        <v>1824</v>
      </c>
      <c r="G252" s="41"/>
      <c r="H252" s="41"/>
      <c r="I252" s="230"/>
      <c r="J252" s="41"/>
      <c r="K252" s="41"/>
      <c r="L252" s="45"/>
      <c r="M252" s="231"/>
      <c r="N252" s="232"/>
      <c r="O252" s="85"/>
      <c r="P252" s="85"/>
      <c r="Q252" s="85"/>
      <c r="R252" s="85"/>
      <c r="S252" s="85"/>
      <c r="T252" s="86"/>
      <c r="U252" s="39"/>
      <c r="V252" s="39"/>
      <c r="W252" s="39"/>
      <c r="X252" s="39"/>
      <c r="Y252" s="39"/>
      <c r="Z252" s="39"/>
      <c r="AA252" s="39"/>
      <c r="AB252" s="39"/>
      <c r="AC252" s="39"/>
      <c r="AD252" s="39"/>
      <c r="AE252" s="39"/>
      <c r="AT252" s="18" t="s">
        <v>183</v>
      </c>
      <c r="AU252" s="18" t="s">
        <v>83</v>
      </c>
    </row>
    <row r="253" spans="1:51" s="13" customFormat="1" ht="12">
      <c r="A253" s="13"/>
      <c r="B253" s="233"/>
      <c r="C253" s="234"/>
      <c r="D253" s="235" t="s">
        <v>189</v>
      </c>
      <c r="E253" s="236" t="s">
        <v>19</v>
      </c>
      <c r="F253" s="237" t="s">
        <v>1825</v>
      </c>
      <c r="G253" s="234"/>
      <c r="H253" s="238">
        <v>45.2</v>
      </c>
      <c r="I253" s="239"/>
      <c r="J253" s="234"/>
      <c r="K253" s="234"/>
      <c r="L253" s="240"/>
      <c r="M253" s="241"/>
      <c r="N253" s="242"/>
      <c r="O253" s="242"/>
      <c r="P253" s="242"/>
      <c r="Q253" s="242"/>
      <c r="R253" s="242"/>
      <c r="S253" s="242"/>
      <c r="T253" s="243"/>
      <c r="U253" s="13"/>
      <c r="V253" s="13"/>
      <c r="W253" s="13"/>
      <c r="X253" s="13"/>
      <c r="Y253" s="13"/>
      <c r="Z253" s="13"/>
      <c r="AA253" s="13"/>
      <c r="AB253" s="13"/>
      <c r="AC253" s="13"/>
      <c r="AD253" s="13"/>
      <c r="AE253" s="13"/>
      <c r="AT253" s="244" t="s">
        <v>189</v>
      </c>
      <c r="AU253" s="244" t="s">
        <v>83</v>
      </c>
      <c r="AV253" s="13" t="s">
        <v>83</v>
      </c>
      <c r="AW253" s="13" t="s">
        <v>35</v>
      </c>
      <c r="AX253" s="13" t="s">
        <v>73</v>
      </c>
      <c r="AY253" s="244" t="s">
        <v>175</v>
      </c>
    </row>
    <row r="254" spans="1:51" s="13" customFormat="1" ht="12">
      <c r="A254" s="13"/>
      <c r="B254" s="233"/>
      <c r="C254" s="234"/>
      <c r="D254" s="235" t="s">
        <v>189</v>
      </c>
      <c r="E254" s="236" t="s">
        <v>19</v>
      </c>
      <c r="F254" s="237" t="s">
        <v>1826</v>
      </c>
      <c r="G254" s="234"/>
      <c r="H254" s="238">
        <v>43.2</v>
      </c>
      <c r="I254" s="239"/>
      <c r="J254" s="234"/>
      <c r="K254" s="234"/>
      <c r="L254" s="240"/>
      <c r="M254" s="241"/>
      <c r="N254" s="242"/>
      <c r="O254" s="242"/>
      <c r="P254" s="242"/>
      <c r="Q254" s="242"/>
      <c r="R254" s="242"/>
      <c r="S254" s="242"/>
      <c r="T254" s="243"/>
      <c r="U254" s="13"/>
      <c r="V254" s="13"/>
      <c r="W254" s="13"/>
      <c r="X254" s="13"/>
      <c r="Y254" s="13"/>
      <c r="Z254" s="13"/>
      <c r="AA254" s="13"/>
      <c r="AB254" s="13"/>
      <c r="AC254" s="13"/>
      <c r="AD254" s="13"/>
      <c r="AE254" s="13"/>
      <c r="AT254" s="244" t="s">
        <v>189</v>
      </c>
      <c r="AU254" s="244" t="s">
        <v>83</v>
      </c>
      <c r="AV254" s="13" t="s">
        <v>83</v>
      </c>
      <c r="AW254" s="13" t="s">
        <v>35</v>
      </c>
      <c r="AX254" s="13" t="s">
        <v>73</v>
      </c>
      <c r="AY254" s="244" t="s">
        <v>175</v>
      </c>
    </row>
    <row r="255" spans="1:51" s="13" customFormat="1" ht="12">
      <c r="A255" s="13"/>
      <c r="B255" s="233"/>
      <c r="C255" s="234"/>
      <c r="D255" s="235" t="s">
        <v>189</v>
      </c>
      <c r="E255" s="236" t="s">
        <v>19</v>
      </c>
      <c r="F255" s="237" t="s">
        <v>1827</v>
      </c>
      <c r="G255" s="234"/>
      <c r="H255" s="238">
        <v>134.002</v>
      </c>
      <c r="I255" s="239"/>
      <c r="J255" s="234"/>
      <c r="K255" s="234"/>
      <c r="L255" s="240"/>
      <c r="M255" s="241"/>
      <c r="N255" s="242"/>
      <c r="O255" s="242"/>
      <c r="P255" s="242"/>
      <c r="Q255" s="242"/>
      <c r="R255" s="242"/>
      <c r="S255" s="242"/>
      <c r="T255" s="243"/>
      <c r="U255" s="13"/>
      <c r="V255" s="13"/>
      <c r="W255" s="13"/>
      <c r="X255" s="13"/>
      <c r="Y255" s="13"/>
      <c r="Z255" s="13"/>
      <c r="AA255" s="13"/>
      <c r="AB255" s="13"/>
      <c r="AC255" s="13"/>
      <c r="AD255" s="13"/>
      <c r="AE255" s="13"/>
      <c r="AT255" s="244" t="s">
        <v>189</v>
      </c>
      <c r="AU255" s="244" t="s">
        <v>83</v>
      </c>
      <c r="AV255" s="13" t="s">
        <v>83</v>
      </c>
      <c r="AW255" s="13" t="s">
        <v>35</v>
      </c>
      <c r="AX255" s="13" t="s">
        <v>73</v>
      </c>
      <c r="AY255" s="244" t="s">
        <v>175</v>
      </c>
    </row>
    <row r="256" spans="1:51" s="13" customFormat="1" ht="12">
      <c r="A256" s="13"/>
      <c r="B256" s="233"/>
      <c r="C256" s="234"/>
      <c r="D256" s="235" t="s">
        <v>189</v>
      </c>
      <c r="E256" s="236" t="s">
        <v>19</v>
      </c>
      <c r="F256" s="237" t="s">
        <v>1828</v>
      </c>
      <c r="G256" s="234"/>
      <c r="H256" s="238">
        <v>36.402</v>
      </c>
      <c r="I256" s="239"/>
      <c r="J256" s="234"/>
      <c r="K256" s="234"/>
      <c r="L256" s="240"/>
      <c r="M256" s="241"/>
      <c r="N256" s="242"/>
      <c r="O256" s="242"/>
      <c r="P256" s="242"/>
      <c r="Q256" s="242"/>
      <c r="R256" s="242"/>
      <c r="S256" s="242"/>
      <c r="T256" s="243"/>
      <c r="U256" s="13"/>
      <c r="V256" s="13"/>
      <c r="W256" s="13"/>
      <c r="X256" s="13"/>
      <c r="Y256" s="13"/>
      <c r="Z256" s="13"/>
      <c r="AA256" s="13"/>
      <c r="AB256" s="13"/>
      <c r="AC256" s="13"/>
      <c r="AD256" s="13"/>
      <c r="AE256" s="13"/>
      <c r="AT256" s="244" t="s">
        <v>189</v>
      </c>
      <c r="AU256" s="244" t="s">
        <v>83</v>
      </c>
      <c r="AV256" s="13" t="s">
        <v>83</v>
      </c>
      <c r="AW256" s="13" t="s">
        <v>35</v>
      </c>
      <c r="AX256" s="13" t="s">
        <v>73</v>
      </c>
      <c r="AY256" s="244" t="s">
        <v>175</v>
      </c>
    </row>
    <row r="257" spans="1:51" s="14" customFormat="1" ht="12">
      <c r="A257" s="14"/>
      <c r="B257" s="245"/>
      <c r="C257" s="246"/>
      <c r="D257" s="235" t="s">
        <v>189</v>
      </c>
      <c r="E257" s="247" t="s">
        <v>19</v>
      </c>
      <c r="F257" s="248" t="s">
        <v>198</v>
      </c>
      <c r="G257" s="246"/>
      <c r="H257" s="249">
        <v>258.80400000000003</v>
      </c>
      <c r="I257" s="250"/>
      <c r="J257" s="246"/>
      <c r="K257" s="246"/>
      <c r="L257" s="251"/>
      <c r="M257" s="252"/>
      <c r="N257" s="253"/>
      <c r="O257" s="253"/>
      <c r="P257" s="253"/>
      <c r="Q257" s="253"/>
      <c r="R257" s="253"/>
      <c r="S257" s="253"/>
      <c r="T257" s="254"/>
      <c r="U257" s="14"/>
      <c r="V257" s="14"/>
      <c r="W257" s="14"/>
      <c r="X257" s="14"/>
      <c r="Y257" s="14"/>
      <c r="Z257" s="14"/>
      <c r="AA257" s="14"/>
      <c r="AB257" s="14"/>
      <c r="AC257" s="14"/>
      <c r="AD257" s="14"/>
      <c r="AE257" s="14"/>
      <c r="AT257" s="255" t="s">
        <v>189</v>
      </c>
      <c r="AU257" s="255" t="s">
        <v>83</v>
      </c>
      <c r="AV257" s="14" t="s">
        <v>181</v>
      </c>
      <c r="AW257" s="14" t="s">
        <v>35</v>
      </c>
      <c r="AX257" s="14" t="s">
        <v>81</v>
      </c>
      <c r="AY257" s="255" t="s">
        <v>175</v>
      </c>
    </row>
    <row r="258" spans="1:65" s="2" customFormat="1" ht="16.5" customHeight="1">
      <c r="A258" s="39"/>
      <c r="B258" s="40"/>
      <c r="C258" s="267" t="s">
        <v>406</v>
      </c>
      <c r="D258" s="267" t="s">
        <v>307</v>
      </c>
      <c r="E258" s="268" t="s">
        <v>1829</v>
      </c>
      <c r="F258" s="269" t="s">
        <v>1830</v>
      </c>
      <c r="G258" s="270" t="s">
        <v>180</v>
      </c>
      <c r="H258" s="271">
        <v>271.744</v>
      </c>
      <c r="I258" s="272"/>
      <c r="J258" s="273">
        <f>ROUND(I258*H258,2)</f>
        <v>0</v>
      </c>
      <c r="K258" s="274"/>
      <c r="L258" s="275"/>
      <c r="M258" s="276" t="s">
        <v>19</v>
      </c>
      <c r="N258" s="277" t="s">
        <v>44</v>
      </c>
      <c r="O258" s="85"/>
      <c r="P258" s="224">
        <f>O258*H258</f>
        <v>0</v>
      </c>
      <c r="Q258" s="224">
        <v>0.00614</v>
      </c>
      <c r="R258" s="224">
        <f>Q258*H258</f>
        <v>1.66850816</v>
      </c>
      <c r="S258" s="224">
        <v>0</v>
      </c>
      <c r="T258" s="225">
        <f>S258*H258</f>
        <v>0</v>
      </c>
      <c r="U258" s="39"/>
      <c r="V258" s="39"/>
      <c r="W258" s="39"/>
      <c r="X258" s="39"/>
      <c r="Y258" s="39"/>
      <c r="Z258" s="39"/>
      <c r="AA258" s="39"/>
      <c r="AB258" s="39"/>
      <c r="AC258" s="39"/>
      <c r="AD258" s="39"/>
      <c r="AE258" s="39"/>
      <c r="AR258" s="226" t="s">
        <v>239</v>
      </c>
      <c r="AT258" s="226" t="s">
        <v>307</v>
      </c>
      <c r="AU258" s="226" t="s">
        <v>83</v>
      </c>
      <c r="AY258" s="18" t="s">
        <v>175</v>
      </c>
      <c r="BE258" s="227">
        <f>IF(N258="základní",J258,0)</f>
        <v>0</v>
      </c>
      <c r="BF258" s="227">
        <f>IF(N258="snížená",J258,0)</f>
        <v>0</v>
      </c>
      <c r="BG258" s="227">
        <f>IF(N258="zákl. přenesená",J258,0)</f>
        <v>0</v>
      </c>
      <c r="BH258" s="227">
        <f>IF(N258="sníž. přenesená",J258,0)</f>
        <v>0</v>
      </c>
      <c r="BI258" s="227">
        <f>IF(N258="nulová",J258,0)</f>
        <v>0</v>
      </c>
      <c r="BJ258" s="18" t="s">
        <v>81</v>
      </c>
      <c r="BK258" s="227">
        <f>ROUND(I258*H258,2)</f>
        <v>0</v>
      </c>
      <c r="BL258" s="18" t="s">
        <v>181</v>
      </c>
      <c r="BM258" s="226" t="s">
        <v>1831</v>
      </c>
    </row>
    <row r="259" spans="1:51" s="13" customFormat="1" ht="12">
      <c r="A259" s="13"/>
      <c r="B259" s="233"/>
      <c r="C259" s="234"/>
      <c r="D259" s="235" t="s">
        <v>189</v>
      </c>
      <c r="E259" s="234"/>
      <c r="F259" s="237" t="s">
        <v>1832</v>
      </c>
      <c r="G259" s="234"/>
      <c r="H259" s="238">
        <v>271.744</v>
      </c>
      <c r="I259" s="239"/>
      <c r="J259" s="234"/>
      <c r="K259" s="234"/>
      <c r="L259" s="240"/>
      <c r="M259" s="241"/>
      <c r="N259" s="242"/>
      <c r="O259" s="242"/>
      <c r="P259" s="242"/>
      <c r="Q259" s="242"/>
      <c r="R259" s="242"/>
      <c r="S259" s="242"/>
      <c r="T259" s="243"/>
      <c r="U259" s="13"/>
      <c r="V259" s="13"/>
      <c r="W259" s="13"/>
      <c r="X259" s="13"/>
      <c r="Y259" s="13"/>
      <c r="Z259" s="13"/>
      <c r="AA259" s="13"/>
      <c r="AB259" s="13"/>
      <c r="AC259" s="13"/>
      <c r="AD259" s="13"/>
      <c r="AE259" s="13"/>
      <c r="AT259" s="244" t="s">
        <v>189</v>
      </c>
      <c r="AU259" s="244" t="s">
        <v>83</v>
      </c>
      <c r="AV259" s="13" t="s">
        <v>83</v>
      </c>
      <c r="AW259" s="13" t="s">
        <v>4</v>
      </c>
      <c r="AX259" s="13" t="s">
        <v>81</v>
      </c>
      <c r="AY259" s="244" t="s">
        <v>175</v>
      </c>
    </row>
    <row r="260" spans="1:63" s="12" customFormat="1" ht="22.8" customHeight="1">
      <c r="A260" s="12"/>
      <c r="B260" s="198"/>
      <c r="C260" s="199"/>
      <c r="D260" s="200" t="s">
        <v>72</v>
      </c>
      <c r="E260" s="212" t="s">
        <v>181</v>
      </c>
      <c r="F260" s="212" t="s">
        <v>347</v>
      </c>
      <c r="G260" s="199"/>
      <c r="H260" s="199"/>
      <c r="I260" s="202"/>
      <c r="J260" s="213">
        <f>BK260</f>
        <v>0</v>
      </c>
      <c r="K260" s="199"/>
      <c r="L260" s="204"/>
      <c r="M260" s="205"/>
      <c r="N260" s="206"/>
      <c r="O260" s="206"/>
      <c r="P260" s="207">
        <f>SUM(P261:P265)</f>
        <v>0</v>
      </c>
      <c r="Q260" s="206"/>
      <c r="R260" s="207">
        <f>SUM(R261:R265)</f>
        <v>2.90856098</v>
      </c>
      <c r="S260" s="206"/>
      <c r="T260" s="208">
        <f>SUM(T261:T265)</f>
        <v>0</v>
      </c>
      <c r="U260" s="12"/>
      <c r="V260" s="12"/>
      <c r="W260" s="12"/>
      <c r="X260" s="12"/>
      <c r="Y260" s="12"/>
      <c r="Z260" s="12"/>
      <c r="AA260" s="12"/>
      <c r="AB260" s="12"/>
      <c r="AC260" s="12"/>
      <c r="AD260" s="12"/>
      <c r="AE260" s="12"/>
      <c r="AR260" s="209" t="s">
        <v>81</v>
      </c>
      <c r="AT260" s="210" t="s">
        <v>72</v>
      </c>
      <c r="AU260" s="210" t="s">
        <v>81</v>
      </c>
      <c r="AY260" s="209" t="s">
        <v>175</v>
      </c>
      <c r="BK260" s="211">
        <f>SUM(BK261:BK265)</f>
        <v>0</v>
      </c>
    </row>
    <row r="261" spans="1:65" s="2" customFormat="1" ht="33" customHeight="1">
      <c r="A261" s="39"/>
      <c r="B261" s="40"/>
      <c r="C261" s="214" t="s">
        <v>413</v>
      </c>
      <c r="D261" s="214" t="s">
        <v>177</v>
      </c>
      <c r="E261" s="215" t="s">
        <v>1833</v>
      </c>
      <c r="F261" s="216" t="s">
        <v>1834</v>
      </c>
      <c r="G261" s="217" t="s">
        <v>180</v>
      </c>
      <c r="H261" s="218">
        <v>418.1</v>
      </c>
      <c r="I261" s="219"/>
      <c r="J261" s="220">
        <f>ROUND(I261*H261,2)</f>
        <v>0</v>
      </c>
      <c r="K261" s="221"/>
      <c r="L261" s="45"/>
      <c r="M261" s="222" t="s">
        <v>19</v>
      </c>
      <c r="N261" s="223" t="s">
        <v>44</v>
      </c>
      <c r="O261" s="85"/>
      <c r="P261" s="224">
        <f>O261*H261</f>
        <v>0</v>
      </c>
      <c r="Q261" s="224">
        <v>0</v>
      </c>
      <c r="R261" s="224">
        <f>Q261*H261</f>
        <v>0</v>
      </c>
      <c r="S261" s="224">
        <v>0</v>
      </c>
      <c r="T261" s="225">
        <f>S261*H261</f>
        <v>0</v>
      </c>
      <c r="U261" s="39"/>
      <c r="V261" s="39"/>
      <c r="W261" s="39"/>
      <c r="X261" s="39"/>
      <c r="Y261" s="39"/>
      <c r="Z261" s="39"/>
      <c r="AA261" s="39"/>
      <c r="AB261" s="39"/>
      <c r="AC261" s="39"/>
      <c r="AD261" s="39"/>
      <c r="AE261" s="39"/>
      <c r="AR261" s="226" t="s">
        <v>181</v>
      </c>
      <c r="AT261" s="226" t="s">
        <v>177</v>
      </c>
      <c r="AU261" s="226" t="s">
        <v>83</v>
      </c>
      <c r="AY261" s="18" t="s">
        <v>175</v>
      </c>
      <c r="BE261" s="227">
        <f>IF(N261="základní",J261,0)</f>
        <v>0</v>
      </c>
      <c r="BF261" s="227">
        <f>IF(N261="snížená",J261,0)</f>
        <v>0</v>
      </c>
      <c r="BG261" s="227">
        <f>IF(N261="zákl. přenesená",J261,0)</f>
        <v>0</v>
      </c>
      <c r="BH261" s="227">
        <f>IF(N261="sníž. přenesená",J261,0)</f>
        <v>0</v>
      </c>
      <c r="BI261" s="227">
        <f>IF(N261="nulová",J261,0)</f>
        <v>0</v>
      </c>
      <c r="BJ261" s="18" t="s">
        <v>81</v>
      </c>
      <c r="BK261" s="227">
        <f>ROUND(I261*H261,2)</f>
        <v>0</v>
      </c>
      <c r="BL261" s="18" t="s">
        <v>181</v>
      </c>
      <c r="BM261" s="226" t="s">
        <v>1835</v>
      </c>
    </row>
    <row r="262" spans="1:47" s="2" customFormat="1" ht="12">
      <c r="A262" s="39"/>
      <c r="B262" s="40"/>
      <c r="C262" s="41"/>
      <c r="D262" s="228" t="s">
        <v>183</v>
      </c>
      <c r="E262" s="41"/>
      <c r="F262" s="229" t="s">
        <v>1836</v>
      </c>
      <c r="G262" s="41"/>
      <c r="H262" s="41"/>
      <c r="I262" s="230"/>
      <c r="J262" s="41"/>
      <c r="K262" s="41"/>
      <c r="L262" s="45"/>
      <c r="M262" s="231"/>
      <c r="N262" s="232"/>
      <c r="O262" s="85"/>
      <c r="P262" s="85"/>
      <c r="Q262" s="85"/>
      <c r="R262" s="85"/>
      <c r="S262" s="85"/>
      <c r="T262" s="86"/>
      <c r="U262" s="39"/>
      <c r="V262" s="39"/>
      <c r="W262" s="39"/>
      <c r="X262" s="39"/>
      <c r="Y262" s="39"/>
      <c r="Z262" s="39"/>
      <c r="AA262" s="39"/>
      <c r="AB262" s="39"/>
      <c r="AC262" s="39"/>
      <c r="AD262" s="39"/>
      <c r="AE262" s="39"/>
      <c r="AT262" s="18" t="s">
        <v>183</v>
      </c>
      <c r="AU262" s="18" t="s">
        <v>83</v>
      </c>
    </row>
    <row r="263" spans="1:51" s="13" customFormat="1" ht="12">
      <c r="A263" s="13"/>
      <c r="B263" s="233"/>
      <c r="C263" s="234"/>
      <c r="D263" s="235" t="s">
        <v>189</v>
      </c>
      <c r="E263" s="236" t="s">
        <v>19</v>
      </c>
      <c r="F263" s="237" t="s">
        <v>1837</v>
      </c>
      <c r="G263" s="234"/>
      <c r="H263" s="238">
        <v>418.1</v>
      </c>
      <c r="I263" s="239"/>
      <c r="J263" s="234"/>
      <c r="K263" s="234"/>
      <c r="L263" s="240"/>
      <c r="M263" s="241"/>
      <c r="N263" s="242"/>
      <c r="O263" s="242"/>
      <c r="P263" s="242"/>
      <c r="Q263" s="242"/>
      <c r="R263" s="242"/>
      <c r="S263" s="242"/>
      <c r="T263" s="243"/>
      <c r="U263" s="13"/>
      <c r="V263" s="13"/>
      <c r="W263" s="13"/>
      <c r="X263" s="13"/>
      <c r="Y263" s="13"/>
      <c r="Z263" s="13"/>
      <c r="AA263" s="13"/>
      <c r="AB263" s="13"/>
      <c r="AC263" s="13"/>
      <c r="AD263" s="13"/>
      <c r="AE263" s="13"/>
      <c r="AT263" s="244" t="s">
        <v>189</v>
      </c>
      <c r="AU263" s="244" t="s">
        <v>83</v>
      </c>
      <c r="AV263" s="13" t="s">
        <v>83</v>
      </c>
      <c r="AW263" s="13" t="s">
        <v>35</v>
      </c>
      <c r="AX263" s="13" t="s">
        <v>81</v>
      </c>
      <c r="AY263" s="244" t="s">
        <v>175</v>
      </c>
    </row>
    <row r="264" spans="1:65" s="2" customFormat="1" ht="16.5" customHeight="1">
      <c r="A264" s="39"/>
      <c r="B264" s="40"/>
      <c r="C264" s="267" t="s">
        <v>418</v>
      </c>
      <c r="D264" s="267" t="s">
        <v>307</v>
      </c>
      <c r="E264" s="268" t="s">
        <v>1829</v>
      </c>
      <c r="F264" s="269" t="s">
        <v>1830</v>
      </c>
      <c r="G264" s="270" t="s">
        <v>180</v>
      </c>
      <c r="H264" s="271">
        <v>473.707</v>
      </c>
      <c r="I264" s="272"/>
      <c r="J264" s="273">
        <f>ROUND(I264*H264,2)</f>
        <v>0</v>
      </c>
      <c r="K264" s="274"/>
      <c r="L264" s="275"/>
      <c r="M264" s="276" t="s">
        <v>19</v>
      </c>
      <c r="N264" s="277" t="s">
        <v>44</v>
      </c>
      <c r="O264" s="85"/>
      <c r="P264" s="224">
        <f>O264*H264</f>
        <v>0</v>
      </c>
      <c r="Q264" s="224">
        <v>0.00614</v>
      </c>
      <c r="R264" s="224">
        <f>Q264*H264</f>
        <v>2.90856098</v>
      </c>
      <c r="S264" s="224">
        <v>0</v>
      </c>
      <c r="T264" s="225">
        <f>S264*H264</f>
        <v>0</v>
      </c>
      <c r="U264" s="39"/>
      <c r="V264" s="39"/>
      <c r="W264" s="39"/>
      <c r="X264" s="39"/>
      <c r="Y264" s="39"/>
      <c r="Z264" s="39"/>
      <c r="AA264" s="39"/>
      <c r="AB264" s="39"/>
      <c r="AC264" s="39"/>
      <c r="AD264" s="39"/>
      <c r="AE264" s="39"/>
      <c r="AR264" s="226" t="s">
        <v>239</v>
      </c>
      <c r="AT264" s="226" t="s">
        <v>307</v>
      </c>
      <c r="AU264" s="226" t="s">
        <v>83</v>
      </c>
      <c r="AY264" s="18" t="s">
        <v>175</v>
      </c>
      <c r="BE264" s="227">
        <f>IF(N264="základní",J264,0)</f>
        <v>0</v>
      </c>
      <c r="BF264" s="227">
        <f>IF(N264="snížená",J264,0)</f>
        <v>0</v>
      </c>
      <c r="BG264" s="227">
        <f>IF(N264="zákl. přenesená",J264,0)</f>
        <v>0</v>
      </c>
      <c r="BH264" s="227">
        <f>IF(N264="sníž. přenesená",J264,0)</f>
        <v>0</v>
      </c>
      <c r="BI264" s="227">
        <f>IF(N264="nulová",J264,0)</f>
        <v>0</v>
      </c>
      <c r="BJ264" s="18" t="s">
        <v>81</v>
      </c>
      <c r="BK264" s="227">
        <f>ROUND(I264*H264,2)</f>
        <v>0</v>
      </c>
      <c r="BL264" s="18" t="s">
        <v>181</v>
      </c>
      <c r="BM264" s="226" t="s">
        <v>1838</v>
      </c>
    </row>
    <row r="265" spans="1:51" s="13" customFormat="1" ht="12">
      <c r="A265" s="13"/>
      <c r="B265" s="233"/>
      <c r="C265" s="234"/>
      <c r="D265" s="235" t="s">
        <v>189</v>
      </c>
      <c r="E265" s="234"/>
      <c r="F265" s="237" t="s">
        <v>1839</v>
      </c>
      <c r="G265" s="234"/>
      <c r="H265" s="238">
        <v>473.707</v>
      </c>
      <c r="I265" s="239"/>
      <c r="J265" s="234"/>
      <c r="K265" s="234"/>
      <c r="L265" s="240"/>
      <c r="M265" s="241"/>
      <c r="N265" s="242"/>
      <c r="O265" s="242"/>
      <c r="P265" s="242"/>
      <c r="Q265" s="242"/>
      <c r="R265" s="242"/>
      <c r="S265" s="242"/>
      <c r="T265" s="243"/>
      <c r="U265" s="13"/>
      <c r="V265" s="13"/>
      <c r="W265" s="13"/>
      <c r="X265" s="13"/>
      <c r="Y265" s="13"/>
      <c r="Z265" s="13"/>
      <c r="AA265" s="13"/>
      <c r="AB265" s="13"/>
      <c r="AC265" s="13"/>
      <c r="AD265" s="13"/>
      <c r="AE265" s="13"/>
      <c r="AT265" s="244" t="s">
        <v>189</v>
      </c>
      <c r="AU265" s="244" t="s">
        <v>83</v>
      </c>
      <c r="AV265" s="13" t="s">
        <v>83</v>
      </c>
      <c r="AW265" s="13" t="s">
        <v>4</v>
      </c>
      <c r="AX265" s="13" t="s">
        <v>81</v>
      </c>
      <c r="AY265" s="244" t="s">
        <v>175</v>
      </c>
    </row>
    <row r="266" spans="1:63" s="12" customFormat="1" ht="22.8" customHeight="1">
      <c r="A266" s="12"/>
      <c r="B266" s="198"/>
      <c r="C266" s="199"/>
      <c r="D266" s="200" t="s">
        <v>72</v>
      </c>
      <c r="E266" s="212" t="s">
        <v>223</v>
      </c>
      <c r="F266" s="212" t="s">
        <v>1840</v>
      </c>
      <c r="G266" s="199"/>
      <c r="H266" s="199"/>
      <c r="I266" s="202"/>
      <c r="J266" s="213">
        <f>BK266</f>
        <v>0</v>
      </c>
      <c r="K266" s="199"/>
      <c r="L266" s="204"/>
      <c r="M266" s="205"/>
      <c r="N266" s="206"/>
      <c r="O266" s="206"/>
      <c r="P266" s="207">
        <f>SUM(P267:P296)</f>
        <v>0</v>
      </c>
      <c r="Q266" s="206"/>
      <c r="R266" s="207">
        <f>SUM(R267:R296)</f>
        <v>1.4826027400000001</v>
      </c>
      <c r="S266" s="206"/>
      <c r="T266" s="208">
        <f>SUM(T267:T296)</f>
        <v>0</v>
      </c>
      <c r="U266" s="12"/>
      <c r="V266" s="12"/>
      <c r="W266" s="12"/>
      <c r="X266" s="12"/>
      <c r="Y266" s="12"/>
      <c r="Z266" s="12"/>
      <c r="AA266" s="12"/>
      <c r="AB266" s="12"/>
      <c r="AC266" s="12"/>
      <c r="AD266" s="12"/>
      <c r="AE266" s="12"/>
      <c r="AR266" s="209" t="s">
        <v>81</v>
      </c>
      <c r="AT266" s="210" t="s">
        <v>72</v>
      </c>
      <c r="AU266" s="210" t="s">
        <v>81</v>
      </c>
      <c r="AY266" s="209" t="s">
        <v>175</v>
      </c>
      <c r="BK266" s="211">
        <f>SUM(BK267:BK296)</f>
        <v>0</v>
      </c>
    </row>
    <row r="267" spans="1:65" s="2" customFormat="1" ht="44.25" customHeight="1">
      <c r="A267" s="39"/>
      <c r="B267" s="40"/>
      <c r="C267" s="214" t="s">
        <v>424</v>
      </c>
      <c r="D267" s="214" t="s">
        <v>177</v>
      </c>
      <c r="E267" s="215" t="s">
        <v>1841</v>
      </c>
      <c r="F267" s="216" t="s">
        <v>1842</v>
      </c>
      <c r="G267" s="217" t="s">
        <v>180</v>
      </c>
      <c r="H267" s="218">
        <v>81.78</v>
      </c>
      <c r="I267" s="219"/>
      <c r="J267" s="220">
        <f>ROUND(I267*H267,2)</f>
        <v>0</v>
      </c>
      <c r="K267" s="221"/>
      <c r="L267" s="45"/>
      <c r="M267" s="222" t="s">
        <v>19</v>
      </c>
      <c r="N267" s="223" t="s">
        <v>44</v>
      </c>
      <c r="O267" s="85"/>
      <c r="P267" s="224">
        <f>O267*H267</f>
        <v>0</v>
      </c>
      <c r="Q267" s="224">
        <v>0.01628</v>
      </c>
      <c r="R267" s="224">
        <f>Q267*H267</f>
        <v>1.3313784</v>
      </c>
      <c r="S267" s="224">
        <v>0</v>
      </c>
      <c r="T267" s="225">
        <f>S267*H267</f>
        <v>0</v>
      </c>
      <c r="U267" s="39"/>
      <c r="V267" s="39"/>
      <c r="W267" s="39"/>
      <c r="X267" s="39"/>
      <c r="Y267" s="39"/>
      <c r="Z267" s="39"/>
      <c r="AA267" s="39"/>
      <c r="AB267" s="39"/>
      <c r="AC267" s="39"/>
      <c r="AD267" s="39"/>
      <c r="AE267" s="39"/>
      <c r="AR267" s="226" t="s">
        <v>181</v>
      </c>
      <c r="AT267" s="226" t="s">
        <v>177</v>
      </c>
      <c r="AU267" s="226" t="s">
        <v>83</v>
      </c>
      <c r="AY267" s="18" t="s">
        <v>175</v>
      </c>
      <c r="BE267" s="227">
        <f>IF(N267="základní",J267,0)</f>
        <v>0</v>
      </c>
      <c r="BF267" s="227">
        <f>IF(N267="snížená",J267,0)</f>
        <v>0</v>
      </c>
      <c r="BG267" s="227">
        <f>IF(N267="zákl. přenesená",J267,0)</f>
        <v>0</v>
      </c>
      <c r="BH267" s="227">
        <f>IF(N267="sníž. přenesená",J267,0)</f>
        <v>0</v>
      </c>
      <c r="BI267" s="227">
        <f>IF(N267="nulová",J267,0)</f>
        <v>0</v>
      </c>
      <c r="BJ267" s="18" t="s">
        <v>81</v>
      </c>
      <c r="BK267" s="227">
        <f>ROUND(I267*H267,2)</f>
        <v>0</v>
      </c>
      <c r="BL267" s="18" t="s">
        <v>181</v>
      </c>
      <c r="BM267" s="226" t="s">
        <v>1843</v>
      </c>
    </row>
    <row r="268" spans="1:47" s="2" customFormat="1" ht="12">
      <c r="A268" s="39"/>
      <c r="B268" s="40"/>
      <c r="C268" s="41"/>
      <c r="D268" s="228" t="s">
        <v>183</v>
      </c>
      <c r="E268" s="41"/>
      <c r="F268" s="229" t="s">
        <v>1844</v>
      </c>
      <c r="G268" s="41"/>
      <c r="H268" s="41"/>
      <c r="I268" s="230"/>
      <c r="J268" s="41"/>
      <c r="K268" s="41"/>
      <c r="L268" s="45"/>
      <c r="M268" s="231"/>
      <c r="N268" s="232"/>
      <c r="O268" s="85"/>
      <c r="P268" s="85"/>
      <c r="Q268" s="85"/>
      <c r="R268" s="85"/>
      <c r="S268" s="85"/>
      <c r="T268" s="86"/>
      <c r="U268" s="39"/>
      <c r="V268" s="39"/>
      <c r="W268" s="39"/>
      <c r="X268" s="39"/>
      <c r="Y268" s="39"/>
      <c r="Z268" s="39"/>
      <c r="AA268" s="39"/>
      <c r="AB268" s="39"/>
      <c r="AC268" s="39"/>
      <c r="AD268" s="39"/>
      <c r="AE268" s="39"/>
      <c r="AT268" s="18" t="s">
        <v>183</v>
      </c>
      <c r="AU268" s="18" t="s">
        <v>83</v>
      </c>
    </row>
    <row r="269" spans="1:51" s="13" customFormat="1" ht="12">
      <c r="A269" s="13"/>
      <c r="B269" s="233"/>
      <c r="C269" s="234"/>
      <c r="D269" s="235" t="s">
        <v>189</v>
      </c>
      <c r="E269" s="236" t="s">
        <v>19</v>
      </c>
      <c r="F269" s="237" t="s">
        <v>1845</v>
      </c>
      <c r="G269" s="234"/>
      <c r="H269" s="238">
        <v>81.78</v>
      </c>
      <c r="I269" s="239"/>
      <c r="J269" s="234"/>
      <c r="K269" s="234"/>
      <c r="L269" s="240"/>
      <c r="M269" s="241"/>
      <c r="N269" s="242"/>
      <c r="O269" s="242"/>
      <c r="P269" s="242"/>
      <c r="Q269" s="242"/>
      <c r="R269" s="242"/>
      <c r="S269" s="242"/>
      <c r="T269" s="243"/>
      <c r="U269" s="13"/>
      <c r="V269" s="13"/>
      <c r="W269" s="13"/>
      <c r="X269" s="13"/>
      <c r="Y269" s="13"/>
      <c r="Z269" s="13"/>
      <c r="AA269" s="13"/>
      <c r="AB269" s="13"/>
      <c r="AC269" s="13"/>
      <c r="AD269" s="13"/>
      <c r="AE269" s="13"/>
      <c r="AT269" s="244" t="s">
        <v>189</v>
      </c>
      <c r="AU269" s="244" t="s">
        <v>83</v>
      </c>
      <c r="AV269" s="13" t="s">
        <v>83</v>
      </c>
      <c r="AW269" s="13" t="s">
        <v>35</v>
      </c>
      <c r="AX269" s="13" t="s">
        <v>81</v>
      </c>
      <c r="AY269" s="244" t="s">
        <v>175</v>
      </c>
    </row>
    <row r="270" spans="1:65" s="2" customFormat="1" ht="37.8" customHeight="1">
      <c r="A270" s="39"/>
      <c r="B270" s="40"/>
      <c r="C270" s="214" t="s">
        <v>429</v>
      </c>
      <c r="D270" s="214" t="s">
        <v>177</v>
      </c>
      <c r="E270" s="215" t="s">
        <v>1846</v>
      </c>
      <c r="F270" s="216" t="s">
        <v>1847</v>
      </c>
      <c r="G270" s="217" t="s">
        <v>215</v>
      </c>
      <c r="H270" s="218">
        <v>70.214</v>
      </c>
      <c r="I270" s="219"/>
      <c r="J270" s="220">
        <f>ROUND(I270*H270,2)</f>
        <v>0</v>
      </c>
      <c r="K270" s="221"/>
      <c r="L270" s="45"/>
      <c r="M270" s="222" t="s">
        <v>19</v>
      </c>
      <c r="N270" s="223" t="s">
        <v>44</v>
      </c>
      <c r="O270" s="85"/>
      <c r="P270" s="224">
        <f>O270*H270</f>
        <v>0</v>
      </c>
      <c r="Q270" s="224">
        <v>0.00091</v>
      </c>
      <c r="R270" s="224">
        <f>Q270*H270</f>
        <v>0.06389474</v>
      </c>
      <c r="S270" s="224">
        <v>0</v>
      </c>
      <c r="T270" s="225">
        <f>S270*H270</f>
        <v>0</v>
      </c>
      <c r="U270" s="39"/>
      <c r="V270" s="39"/>
      <c r="W270" s="39"/>
      <c r="X270" s="39"/>
      <c r="Y270" s="39"/>
      <c r="Z270" s="39"/>
      <c r="AA270" s="39"/>
      <c r="AB270" s="39"/>
      <c r="AC270" s="39"/>
      <c r="AD270" s="39"/>
      <c r="AE270" s="39"/>
      <c r="AR270" s="226" t="s">
        <v>181</v>
      </c>
      <c r="AT270" s="226" t="s">
        <v>177</v>
      </c>
      <c r="AU270" s="226" t="s">
        <v>83</v>
      </c>
      <c r="AY270" s="18" t="s">
        <v>175</v>
      </c>
      <c r="BE270" s="227">
        <f>IF(N270="základní",J270,0)</f>
        <v>0</v>
      </c>
      <c r="BF270" s="227">
        <f>IF(N270="snížená",J270,0)</f>
        <v>0</v>
      </c>
      <c r="BG270" s="227">
        <f>IF(N270="zákl. přenesená",J270,0)</f>
        <v>0</v>
      </c>
      <c r="BH270" s="227">
        <f>IF(N270="sníž. přenesená",J270,0)</f>
        <v>0</v>
      </c>
      <c r="BI270" s="227">
        <f>IF(N270="nulová",J270,0)</f>
        <v>0</v>
      </c>
      <c r="BJ270" s="18" t="s">
        <v>81</v>
      </c>
      <c r="BK270" s="227">
        <f>ROUND(I270*H270,2)</f>
        <v>0</v>
      </c>
      <c r="BL270" s="18" t="s">
        <v>181</v>
      </c>
      <c r="BM270" s="226" t="s">
        <v>1848</v>
      </c>
    </row>
    <row r="271" spans="1:47" s="2" customFormat="1" ht="12">
      <c r="A271" s="39"/>
      <c r="B271" s="40"/>
      <c r="C271" s="41"/>
      <c r="D271" s="228" t="s">
        <v>183</v>
      </c>
      <c r="E271" s="41"/>
      <c r="F271" s="229" t="s">
        <v>1849</v>
      </c>
      <c r="G271" s="41"/>
      <c r="H271" s="41"/>
      <c r="I271" s="230"/>
      <c r="J271" s="41"/>
      <c r="K271" s="41"/>
      <c r="L271" s="45"/>
      <c r="M271" s="231"/>
      <c r="N271" s="232"/>
      <c r="O271" s="85"/>
      <c r="P271" s="85"/>
      <c r="Q271" s="85"/>
      <c r="R271" s="85"/>
      <c r="S271" s="85"/>
      <c r="T271" s="86"/>
      <c r="U271" s="39"/>
      <c r="V271" s="39"/>
      <c r="W271" s="39"/>
      <c r="X271" s="39"/>
      <c r="Y271" s="39"/>
      <c r="Z271" s="39"/>
      <c r="AA271" s="39"/>
      <c r="AB271" s="39"/>
      <c r="AC271" s="39"/>
      <c r="AD271" s="39"/>
      <c r="AE271" s="39"/>
      <c r="AT271" s="18" t="s">
        <v>183</v>
      </c>
      <c r="AU271" s="18" t="s">
        <v>83</v>
      </c>
    </row>
    <row r="272" spans="1:51" s="15" customFormat="1" ht="12">
      <c r="A272" s="15"/>
      <c r="B272" s="257"/>
      <c r="C272" s="258"/>
      <c r="D272" s="235" t="s">
        <v>189</v>
      </c>
      <c r="E272" s="259" t="s">
        <v>19</v>
      </c>
      <c r="F272" s="260" t="s">
        <v>1850</v>
      </c>
      <c r="G272" s="258"/>
      <c r="H272" s="259" t="s">
        <v>19</v>
      </c>
      <c r="I272" s="261"/>
      <c r="J272" s="258"/>
      <c r="K272" s="258"/>
      <c r="L272" s="262"/>
      <c r="M272" s="263"/>
      <c r="N272" s="264"/>
      <c r="O272" s="264"/>
      <c r="P272" s="264"/>
      <c r="Q272" s="264"/>
      <c r="R272" s="264"/>
      <c r="S272" s="264"/>
      <c r="T272" s="265"/>
      <c r="U272" s="15"/>
      <c r="V272" s="15"/>
      <c r="W272" s="15"/>
      <c r="X272" s="15"/>
      <c r="Y272" s="15"/>
      <c r="Z272" s="15"/>
      <c r="AA272" s="15"/>
      <c r="AB272" s="15"/>
      <c r="AC272" s="15"/>
      <c r="AD272" s="15"/>
      <c r="AE272" s="15"/>
      <c r="AT272" s="266" t="s">
        <v>189</v>
      </c>
      <c r="AU272" s="266" t="s">
        <v>83</v>
      </c>
      <c r="AV272" s="15" t="s">
        <v>81</v>
      </c>
      <c r="AW272" s="15" t="s">
        <v>35</v>
      </c>
      <c r="AX272" s="15" t="s">
        <v>73</v>
      </c>
      <c r="AY272" s="266" t="s">
        <v>175</v>
      </c>
    </row>
    <row r="273" spans="1:51" s="13" customFormat="1" ht="12">
      <c r="A273" s="13"/>
      <c r="B273" s="233"/>
      <c r="C273" s="234"/>
      <c r="D273" s="235" t="s">
        <v>189</v>
      </c>
      <c r="E273" s="236" t="s">
        <v>19</v>
      </c>
      <c r="F273" s="237" t="s">
        <v>1718</v>
      </c>
      <c r="G273" s="234"/>
      <c r="H273" s="238">
        <v>70.214</v>
      </c>
      <c r="I273" s="239"/>
      <c r="J273" s="234"/>
      <c r="K273" s="234"/>
      <c r="L273" s="240"/>
      <c r="M273" s="241"/>
      <c r="N273" s="242"/>
      <c r="O273" s="242"/>
      <c r="P273" s="242"/>
      <c r="Q273" s="242"/>
      <c r="R273" s="242"/>
      <c r="S273" s="242"/>
      <c r="T273" s="243"/>
      <c r="U273" s="13"/>
      <c r="V273" s="13"/>
      <c r="W273" s="13"/>
      <c r="X273" s="13"/>
      <c r="Y273" s="13"/>
      <c r="Z273" s="13"/>
      <c r="AA273" s="13"/>
      <c r="AB273" s="13"/>
      <c r="AC273" s="13"/>
      <c r="AD273" s="13"/>
      <c r="AE273" s="13"/>
      <c r="AT273" s="244" t="s">
        <v>189</v>
      </c>
      <c r="AU273" s="244" t="s">
        <v>83</v>
      </c>
      <c r="AV273" s="13" t="s">
        <v>83</v>
      </c>
      <c r="AW273" s="13" t="s">
        <v>35</v>
      </c>
      <c r="AX273" s="13" t="s">
        <v>81</v>
      </c>
      <c r="AY273" s="244" t="s">
        <v>175</v>
      </c>
    </row>
    <row r="274" spans="1:65" s="2" customFormat="1" ht="16.5" customHeight="1">
      <c r="A274" s="39"/>
      <c r="B274" s="40"/>
      <c r="C274" s="214" t="s">
        <v>435</v>
      </c>
      <c r="D274" s="214" t="s">
        <v>177</v>
      </c>
      <c r="E274" s="215" t="s">
        <v>1851</v>
      </c>
      <c r="F274" s="216" t="s">
        <v>1852</v>
      </c>
      <c r="G274" s="217" t="s">
        <v>180</v>
      </c>
      <c r="H274" s="218">
        <v>2.88</v>
      </c>
      <c r="I274" s="219"/>
      <c r="J274" s="220">
        <f>ROUND(I274*H274,2)</f>
        <v>0</v>
      </c>
      <c r="K274" s="221"/>
      <c r="L274" s="45"/>
      <c r="M274" s="222" t="s">
        <v>19</v>
      </c>
      <c r="N274" s="223" t="s">
        <v>44</v>
      </c>
      <c r="O274" s="85"/>
      <c r="P274" s="224">
        <f>O274*H274</f>
        <v>0</v>
      </c>
      <c r="Q274" s="224">
        <v>0.01352</v>
      </c>
      <c r="R274" s="224">
        <f>Q274*H274</f>
        <v>0.0389376</v>
      </c>
      <c r="S274" s="224">
        <v>0</v>
      </c>
      <c r="T274" s="225">
        <f>S274*H274</f>
        <v>0</v>
      </c>
      <c r="U274" s="39"/>
      <c r="V274" s="39"/>
      <c r="W274" s="39"/>
      <c r="X274" s="39"/>
      <c r="Y274" s="39"/>
      <c r="Z274" s="39"/>
      <c r="AA274" s="39"/>
      <c r="AB274" s="39"/>
      <c r="AC274" s="39"/>
      <c r="AD274" s="39"/>
      <c r="AE274" s="39"/>
      <c r="AR274" s="226" t="s">
        <v>181</v>
      </c>
      <c r="AT274" s="226" t="s">
        <v>177</v>
      </c>
      <c r="AU274" s="226" t="s">
        <v>83</v>
      </c>
      <c r="AY274" s="18" t="s">
        <v>175</v>
      </c>
      <c r="BE274" s="227">
        <f>IF(N274="základní",J274,0)</f>
        <v>0</v>
      </c>
      <c r="BF274" s="227">
        <f>IF(N274="snížená",J274,0)</f>
        <v>0</v>
      </c>
      <c r="BG274" s="227">
        <f>IF(N274="zákl. přenesená",J274,0)</f>
        <v>0</v>
      </c>
      <c r="BH274" s="227">
        <f>IF(N274="sníž. přenesená",J274,0)</f>
        <v>0</v>
      </c>
      <c r="BI274" s="227">
        <f>IF(N274="nulová",J274,0)</f>
        <v>0</v>
      </c>
      <c r="BJ274" s="18" t="s">
        <v>81</v>
      </c>
      <c r="BK274" s="227">
        <f>ROUND(I274*H274,2)</f>
        <v>0</v>
      </c>
      <c r="BL274" s="18" t="s">
        <v>181</v>
      </c>
      <c r="BM274" s="226" t="s">
        <v>1853</v>
      </c>
    </row>
    <row r="275" spans="1:47" s="2" customFormat="1" ht="12">
      <c r="A275" s="39"/>
      <c r="B275" s="40"/>
      <c r="C275" s="41"/>
      <c r="D275" s="228" t="s">
        <v>183</v>
      </c>
      <c r="E275" s="41"/>
      <c r="F275" s="229" t="s">
        <v>1854</v>
      </c>
      <c r="G275" s="41"/>
      <c r="H275" s="41"/>
      <c r="I275" s="230"/>
      <c r="J275" s="41"/>
      <c r="K275" s="41"/>
      <c r="L275" s="45"/>
      <c r="M275" s="231"/>
      <c r="N275" s="232"/>
      <c r="O275" s="85"/>
      <c r="P275" s="85"/>
      <c r="Q275" s="85"/>
      <c r="R275" s="85"/>
      <c r="S275" s="85"/>
      <c r="T275" s="86"/>
      <c r="U275" s="39"/>
      <c r="V275" s="39"/>
      <c r="W275" s="39"/>
      <c r="X275" s="39"/>
      <c r="Y275" s="39"/>
      <c r="Z275" s="39"/>
      <c r="AA275" s="39"/>
      <c r="AB275" s="39"/>
      <c r="AC275" s="39"/>
      <c r="AD275" s="39"/>
      <c r="AE275" s="39"/>
      <c r="AT275" s="18" t="s">
        <v>183</v>
      </c>
      <c r="AU275" s="18" t="s">
        <v>83</v>
      </c>
    </row>
    <row r="276" spans="1:51" s="15" customFormat="1" ht="12">
      <c r="A276" s="15"/>
      <c r="B276" s="257"/>
      <c r="C276" s="258"/>
      <c r="D276" s="235" t="s">
        <v>189</v>
      </c>
      <c r="E276" s="259" t="s">
        <v>19</v>
      </c>
      <c r="F276" s="260" t="s">
        <v>1855</v>
      </c>
      <c r="G276" s="258"/>
      <c r="H276" s="259" t="s">
        <v>19</v>
      </c>
      <c r="I276" s="261"/>
      <c r="J276" s="258"/>
      <c r="K276" s="258"/>
      <c r="L276" s="262"/>
      <c r="M276" s="263"/>
      <c r="N276" s="264"/>
      <c r="O276" s="264"/>
      <c r="P276" s="264"/>
      <c r="Q276" s="264"/>
      <c r="R276" s="264"/>
      <c r="S276" s="264"/>
      <c r="T276" s="265"/>
      <c r="U276" s="15"/>
      <c r="V276" s="15"/>
      <c r="W276" s="15"/>
      <c r="X276" s="15"/>
      <c r="Y276" s="15"/>
      <c r="Z276" s="15"/>
      <c r="AA276" s="15"/>
      <c r="AB276" s="15"/>
      <c r="AC276" s="15"/>
      <c r="AD276" s="15"/>
      <c r="AE276" s="15"/>
      <c r="AT276" s="266" t="s">
        <v>189</v>
      </c>
      <c r="AU276" s="266" t="s">
        <v>83</v>
      </c>
      <c r="AV276" s="15" t="s">
        <v>81</v>
      </c>
      <c r="AW276" s="15" t="s">
        <v>35</v>
      </c>
      <c r="AX276" s="15" t="s">
        <v>73</v>
      </c>
      <c r="AY276" s="266" t="s">
        <v>175</v>
      </c>
    </row>
    <row r="277" spans="1:51" s="13" customFormat="1" ht="12">
      <c r="A277" s="13"/>
      <c r="B277" s="233"/>
      <c r="C277" s="234"/>
      <c r="D277" s="235" t="s">
        <v>189</v>
      </c>
      <c r="E277" s="236" t="s">
        <v>19</v>
      </c>
      <c r="F277" s="237" t="s">
        <v>1856</v>
      </c>
      <c r="G277" s="234"/>
      <c r="H277" s="238">
        <v>2.88</v>
      </c>
      <c r="I277" s="239"/>
      <c r="J277" s="234"/>
      <c r="K277" s="234"/>
      <c r="L277" s="240"/>
      <c r="M277" s="241"/>
      <c r="N277" s="242"/>
      <c r="O277" s="242"/>
      <c r="P277" s="242"/>
      <c r="Q277" s="242"/>
      <c r="R277" s="242"/>
      <c r="S277" s="242"/>
      <c r="T277" s="243"/>
      <c r="U277" s="13"/>
      <c r="V277" s="13"/>
      <c r="W277" s="13"/>
      <c r="X277" s="13"/>
      <c r="Y277" s="13"/>
      <c r="Z277" s="13"/>
      <c r="AA277" s="13"/>
      <c r="AB277" s="13"/>
      <c r="AC277" s="13"/>
      <c r="AD277" s="13"/>
      <c r="AE277" s="13"/>
      <c r="AT277" s="244" t="s">
        <v>189</v>
      </c>
      <c r="AU277" s="244" t="s">
        <v>83</v>
      </c>
      <c r="AV277" s="13" t="s">
        <v>83</v>
      </c>
      <c r="AW277" s="13" t="s">
        <v>35</v>
      </c>
      <c r="AX277" s="13" t="s">
        <v>81</v>
      </c>
      <c r="AY277" s="244" t="s">
        <v>175</v>
      </c>
    </row>
    <row r="278" spans="1:65" s="2" customFormat="1" ht="16.5" customHeight="1">
      <c r="A278" s="39"/>
      <c r="B278" s="40"/>
      <c r="C278" s="214" t="s">
        <v>440</v>
      </c>
      <c r="D278" s="214" t="s">
        <v>177</v>
      </c>
      <c r="E278" s="215" t="s">
        <v>1857</v>
      </c>
      <c r="F278" s="216" t="s">
        <v>1858</v>
      </c>
      <c r="G278" s="217" t="s">
        <v>180</v>
      </c>
      <c r="H278" s="218">
        <v>2.88</v>
      </c>
      <c r="I278" s="219"/>
      <c r="J278" s="220">
        <f>ROUND(I278*H278,2)</f>
        <v>0</v>
      </c>
      <c r="K278" s="221"/>
      <c r="L278" s="45"/>
      <c r="M278" s="222" t="s">
        <v>19</v>
      </c>
      <c r="N278" s="223" t="s">
        <v>44</v>
      </c>
      <c r="O278" s="85"/>
      <c r="P278" s="224">
        <f>O278*H278</f>
        <v>0</v>
      </c>
      <c r="Q278" s="224">
        <v>0</v>
      </c>
      <c r="R278" s="224">
        <f>Q278*H278</f>
        <v>0</v>
      </c>
      <c r="S278" s="224">
        <v>0</v>
      </c>
      <c r="T278" s="225">
        <f>S278*H278</f>
        <v>0</v>
      </c>
      <c r="U278" s="39"/>
      <c r="V278" s="39"/>
      <c r="W278" s="39"/>
      <c r="X278" s="39"/>
      <c r="Y278" s="39"/>
      <c r="Z278" s="39"/>
      <c r="AA278" s="39"/>
      <c r="AB278" s="39"/>
      <c r="AC278" s="39"/>
      <c r="AD278" s="39"/>
      <c r="AE278" s="39"/>
      <c r="AR278" s="226" t="s">
        <v>181</v>
      </c>
      <c r="AT278" s="226" t="s">
        <v>177</v>
      </c>
      <c r="AU278" s="226" t="s">
        <v>83</v>
      </c>
      <c r="AY278" s="18" t="s">
        <v>175</v>
      </c>
      <c r="BE278" s="227">
        <f>IF(N278="základní",J278,0)</f>
        <v>0</v>
      </c>
      <c r="BF278" s="227">
        <f>IF(N278="snížená",J278,0)</f>
        <v>0</v>
      </c>
      <c r="BG278" s="227">
        <f>IF(N278="zákl. přenesená",J278,0)</f>
        <v>0</v>
      </c>
      <c r="BH278" s="227">
        <f>IF(N278="sníž. přenesená",J278,0)</f>
        <v>0</v>
      </c>
      <c r="BI278" s="227">
        <f>IF(N278="nulová",J278,0)</f>
        <v>0</v>
      </c>
      <c r="BJ278" s="18" t="s">
        <v>81</v>
      </c>
      <c r="BK278" s="227">
        <f>ROUND(I278*H278,2)</f>
        <v>0</v>
      </c>
      <c r="BL278" s="18" t="s">
        <v>181</v>
      </c>
      <c r="BM278" s="226" t="s">
        <v>1859</v>
      </c>
    </row>
    <row r="279" spans="1:47" s="2" customFormat="1" ht="12">
      <c r="A279" s="39"/>
      <c r="B279" s="40"/>
      <c r="C279" s="41"/>
      <c r="D279" s="228" t="s">
        <v>183</v>
      </c>
      <c r="E279" s="41"/>
      <c r="F279" s="229" t="s">
        <v>1860</v>
      </c>
      <c r="G279" s="41"/>
      <c r="H279" s="41"/>
      <c r="I279" s="230"/>
      <c r="J279" s="41"/>
      <c r="K279" s="41"/>
      <c r="L279" s="45"/>
      <c r="M279" s="231"/>
      <c r="N279" s="232"/>
      <c r="O279" s="85"/>
      <c r="P279" s="85"/>
      <c r="Q279" s="85"/>
      <c r="R279" s="85"/>
      <c r="S279" s="85"/>
      <c r="T279" s="86"/>
      <c r="U279" s="39"/>
      <c r="V279" s="39"/>
      <c r="W279" s="39"/>
      <c r="X279" s="39"/>
      <c r="Y279" s="39"/>
      <c r="Z279" s="39"/>
      <c r="AA279" s="39"/>
      <c r="AB279" s="39"/>
      <c r="AC279" s="39"/>
      <c r="AD279" s="39"/>
      <c r="AE279" s="39"/>
      <c r="AT279" s="18" t="s">
        <v>183</v>
      </c>
      <c r="AU279" s="18" t="s">
        <v>83</v>
      </c>
    </row>
    <row r="280" spans="1:65" s="2" customFormat="1" ht="37.8" customHeight="1">
      <c r="A280" s="39"/>
      <c r="B280" s="40"/>
      <c r="C280" s="214" t="s">
        <v>445</v>
      </c>
      <c r="D280" s="214" t="s">
        <v>177</v>
      </c>
      <c r="E280" s="215" t="s">
        <v>1861</v>
      </c>
      <c r="F280" s="216" t="s">
        <v>1862</v>
      </c>
      <c r="G280" s="217" t="s">
        <v>342</v>
      </c>
      <c r="H280" s="218">
        <v>18.4</v>
      </c>
      <c r="I280" s="219"/>
      <c r="J280" s="220">
        <f>ROUND(I280*H280,2)</f>
        <v>0</v>
      </c>
      <c r="K280" s="221"/>
      <c r="L280" s="45"/>
      <c r="M280" s="222" t="s">
        <v>19</v>
      </c>
      <c r="N280" s="223" t="s">
        <v>44</v>
      </c>
      <c r="O280" s="85"/>
      <c r="P280" s="224">
        <f>O280*H280</f>
        <v>0</v>
      </c>
      <c r="Q280" s="224">
        <v>2E-05</v>
      </c>
      <c r="R280" s="224">
        <f>Q280*H280</f>
        <v>0.000368</v>
      </c>
      <c r="S280" s="224">
        <v>0</v>
      </c>
      <c r="T280" s="225">
        <f>S280*H280</f>
        <v>0</v>
      </c>
      <c r="U280" s="39"/>
      <c r="V280" s="39"/>
      <c r="W280" s="39"/>
      <c r="X280" s="39"/>
      <c r="Y280" s="39"/>
      <c r="Z280" s="39"/>
      <c r="AA280" s="39"/>
      <c r="AB280" s="39"/>
      <c r="AC280" s="39"/>
      <c r="AD280" s="39"/>
      <c r="AE280" s="39"/>
      <c r="AR280" s="226" t="s">
        <v>181</v>
      </c>
      <c r="AT280" s="226" t="s">
        <v>177</v>
      </c>
      <c r="AU280" s="226" t="s">
        <v>83</v>
      </c>
      <c r="AY280" s="18" t="s">
        <v>175</v>
      </c>
      <c r="BE280" s="227">
        <f>IF(N280="základní",J280,0)</f>
        <v>0</v>
      </c>
      <c r="BF280" s="227">
        <f>IF(N280="snížená",J280,0)</f>
        <v>0</v>
      </c>
      <c r="BG280" s="227">
        <f>IF(N280="zákl. přenesená",J280,0)</f>
        <v>0</v>
      </c>
      <c r="BH280" s="227">
        <f>IF(N280="sníž. přenesená",J280,0)</f>
        <v>0</v>
      </c>
      <c r="BI280" s="227">
        <f>IF(N280="nulová",J280,0)</f>
        <v>0</v>
      </c>
      <c r="BJ280" s="18" t="s">
        <v>81</v>
      </c>
      <c r="BK280" s="227">
        <f>ROUND(I280*H280,2)</f>
        <v>0</v>
      </c>
      <c r="BL280" s="18" t="s">
        <v>181</v>
      </c>
      <c r="BM280" s="226" t="s">
        <v>1863</v>
      </c>
    </row>
    <row r="281" spans="1:47" s="2" customFormat="1" ht="12">
      <c r="A281" s="39"/>
      <c r="B281" s="40"/>
      <c r="C281" s="41"/>
      <c r="D281" s="228" t="s">
        <v>183</v>
      </c>
      <c r="E281" s="41"/>
      <c r="F281" s="229" t="s">
        <v>1864</v>
      </c>
      <c r="G281" s="41"/>
      <c r="H281" s="41"/>
      <c r="I281" s="230"/>
      <c r="J281" s="41"/>
      <c r="K281" s="41"/>
      <c r="L281" s="45"/>
      <c r="M281" s="231"/>
      <c r="N281" s="232"/>
      <c r="O281" s="85"/>
      <c r="P281" s="85"/>
      <c r="Q281" s="85"/>
      <c r="R281" s="85"/>
      <c r="S281" s="85"/>
      <c r="T281" s="86"/>
      <c r="U281" s="39"/>
      <c r="V281" s="39"/>
      <c r="W281" s="39"/>
      <c r="X281" s="39"/>
      <c r="Y281" s="39"/>
      <c r="Z281" s="39"/>
      <c r="AA281" s="39"/>
      <c r="AB281" s="39"/>
      <c r="AC281" s="39"/>
      <c r="AD281" s="39"/>
      <c r="AE281" s="39"/>
      <c r="AT281" s="18" t="s">
        <v>183</v>
      </c>
      <c r="AU281" s="18" t="s">
        <v>83</v>
      </c>
    </row>
    <row r="282" spans="1:51" s="15" customFormat="1" ht="12">
      <c r="A282" s="15"/>
      <c r="B282" s="257"/>
      <c r="C282" s="258"/>
      <c r="D282" s="235" t="s">
        <v>189</v>
      </c>
      <c r="E282" s="259" t="s">
        <v>19</v>
      </c>
      <c r="F282" s="260" t="s">
        <v>1865</v>
      </c>
      <c r="G282" s="258"/>
      <c r="H282" s="259" t="s">
        <v>19</v>
      </c>
      <c r="I282" s="261"/>
      <c r="J282" s="258"/>
      <c r="K282" s="258"/>
      <c r="L282" s="262"/>
      <c r="M282" s="263"/>
      <c r="N282" s="264"/>
      <c r="O282" s="264"/>
      <c r="P282" s="264"/>
      <c r="Q282" s="264"/>
      <c r="R282" s="264"/>
      <c r="S282" s="264"/>
      <c r="T282" s="265"/>
      <c r="U282" s="15"/>
      <c r="V282" s="15"/>
      <c r="W282" s="15"/>
      <c r="X282" s="15"/>
      <c r="Y282" s="15"/>
      <c r="Z282" s="15"/>
      <c r="AA282" s="15"/>
      <c r="AB282" s="15"/>
      <c r="AC282" s="15"/>
      <c r="AD282" s="15"/>
      <c r="AE282" s="15"/>
      <c r="AT282" s="266" t="s">
        <v>189</v>
      </c>
      <c r="AU282" s="266" t="s">
        <v>83</v>
      </c>
      <c r="AV282" s="15" t="s">
        <v>81</v>
      </c>
      <c r="AW282" s="15" t="s">
        <v>35</v>
      </c>
      <c r="AX282" s="15" t="s">
        <v>73</v>
      </c>
      <c r="AY282" s="266" t="s">
        <v>175</v>
      </c>
    </row>
    <row r="283" spans="1:51" s="13" customFormat="1" ht="12">
      <c r="A283" s="13"/>
      <c r="B283" s="233"/>
      <c r="C283" s="234"/>
      <c r="D283" s="235" t="s">
        <v>189</v>
      </c>
      <c r="E283" s="236" t="s">
        <v>19</v>
      </c>
      <c r="F283" s="237" t="s">
        <v>1866</v>
      </c>
      <c r="G283" s="234"/>
      <c r="H283" s="238">
        <v>18.4</v>
      </c>
      <c r="I283" s="239"/>
      <c r="J283" s="234"/>
      <c r="K283" s="234"/>
      <c r="L283" s="240"/>
      <c r="M283" s="241"/>
      <c r="N283" s="242"/>
      <c r="O283" s="242"/>
      <c r="P283" s="242"/>
      <c r="Q283" s="242"/>
      <c r="R283" s="242"/>
      <c r="S283" s="242"/>
      <c r="T283" s="243"/>
      <c r="U283" s="13"/>
      <c r="V283" s="13"/>
      <c r="W283" s="13"/>
      <c r="X283" s="13"/>
      <c r="Y283" s="13"/>
      <c r="Z283" s="13"/>
      <c r="AA283" s="13"/>
      <c r="AB283" s="13"/>
      <c r="AC283" s="13"/>
      <c r="AD283" s="13"/>
      <c r="AE283" s="13"/>
      <c r="AT283" s="244" t="s">
        <v>189</v>
      </c>
      <c r="AU283" s="244" t="s">
        <v>83</v>
      </c>
      <c r="AV283" s="13" t="s">
        <v>83</v>
      </c>
      <c r="AW283" s="13" t="s">
        <v>35</v>
      </c>
      <c r="AX283" s="13" t="s">
        <v>81</v>
      </c>
      <c r="AY283" s="244" t="s">
        <v>175</v>
      </c>
    </row>
    <row r="284" spans="1:65" s="2" customFormat="1" ht="33" customHeight="1">
      <c r="A284" s="39"/>
      <c r="B284" s="40"/>
      <c r="C284" s="214" t="s">
        <v>451</v>
      </c>
      <c r="D284" s="214" t="s">
        <v>177</v>
      </c>
      <c r="E284" s="215" t="s">
        <v>1867</v>
      </c>
      <c r="F284" s="216" t="s">
        <v>1868</v>
      </c>
      <c r="G284" s="217" t="s">
        <v>342</v>
      </c>
      <c r="H284" s="218">
        <v>55.2</v>
      </c>
      <c r="I284" s="219"/>
      <c r="J284" s="220">
        <f>ROUND(I284*H284,2)</f>
        <v>0</v>
      </c>
      <c r="K284" s="221"/>
      <c r="L284" s="45"/>
      <c r="M284" s="222" t="s">
        <v>19</v>
      </c>
      <c r="N284" s="223" t="s">
        <v>44</v>
      </c>
      <c r="O284" s="85"/>
      <c r="P284" s="224">
        <f>O284*H284</f>
        <v>0</v>
      </c>
      <c r="Q284" s="224">
        <v>0.00085</v>
      </c>
      <c r="R284" s="224">
        <f>Q284*H284</f>
        <v>0.046919999999999996</v>
      </c>
      <c r="S284" s="224">
        <v>0</v>
      </c>
      <c r="T284" s="225">
        <f>S284*H284</f>
        <v>0</v>
      </c>
      <c r="U284" s="39"/>
      <c r="V284" s="39"/>
      <c r="W284" s="39"/>
      <c r="X284" s="39"/>
      <c r="Y284" s="39"/>
      <c r="Z284" s="39"/>
      <c r="AA284" s="39"/>
      <c r="AB284" s="39"/>
      <c r="AC284" s="39"/>
      <c r="AD284" s="39"/>
      <c r="AE284" s="39"/>
      <c r="AR284" s="226" t="s">
        <v>181</v>
      </c>
      <c r="AT284" s="226" t="s">
        <v>177</v>
      </c>
      <c r="AU284" s="226" t="s">
        <v>83</v>
      </c>
      <c r="AY284" s="18" t="s">
        <v>175</v>
      </c>
      <c r="BE284" s="227">
        <f>IF(N284="základní",J284,0)</f>
        <v>0</v>
      </c>
      <c r="BF284" s="227">
        <f>IF(N284="snížená",J284,0)</f>
        <v>0</v>
      </c>
      <c r="BG284" s="227">
        <f>IF(N284="zákl. přenesená",J284,0)</f>
        <v>0</v>
      </c>
      <c r="BH284" s="227">
        <f>IF(N284="sníž. přenesená",J284,0)</f>
        <v>0</v>
      </c>
      <c r="BI284" s="227">
        <f>IF(N284="nulová",J284,0)</f>
        <v>0</v>
      </c>
      <c r="BJ284" s="18" t="s">
        <v>81</v>
      </c>
      <c r="BK284" s="227">
        <f>ROUND(I284*H284,2)</f>
        <v>0</v>
      </c>
      <c r="BL284" s="18" t="s">
        <v>181</v>
      </c>
      <c r="BM284" s="226" t="s">
        <v>1869</v>
      </c>
    </row>
    <row r="285" spans="1:47" s="2" customFormat="1" ht="12">
      <c r="A285" s="39"/>
      <c r="B285" s="40"/>
      <c r="C285" s="41"/>
      <c r="D285" s="228" t="s">
        <v>183</v>
      </c>
      <c r="E285" s="41"/>
      <c r="F285" s="229" t="s">
        <v>1870</v>
      </c>
      <c r="G285" s="41"/>
      <c r="H285" s="41"/>
      <c r="I285" s="230"/>
      <c r="J285" s="41"/>
      <c r="K285" s="41"/>
      <c r="L285" s="45"/>
      <c r="M285" s="231"/>
      <c r="N285" s="232"/>
      <c r="O285" s="85"/>
      <c r="P285" s="85"/>
      <c r="Q285" s="85"/>
      <c r="R285" s="85"/>
      <c r="S285" s="85"/>
      <c r="T285" s="86"/>
      <c r="U285" s="39"/>
      <c r="V285" s="39"/>
      <c r="W285" s="39"/>
      <c r="X285" s="39"/>
      <c r="Y285" s="39"/>
      <c r="Z285" s="39"/>
      <c r="AA285" s="39"/>
      <c r="AB285" s="39"/>
      <c r="AC285" s="39"/>
      <c r="AD285" s="39"/>
      <c r="AE285" s="39"/>
      <c r="AT285" s="18" t="s">
        <v>183</v>
      </c>
      <c r="AU285" s="18" t="s">
        <v>83</v>
      </c>
    </row>
    <row r="286" spans="1:65" s="2" customFormat="1" ht="44.25" customHeight="1">
      <c r="A286" s="39"/>
      <c r="B286" s="40"/>
      <c r="C286" s="214" t="s">
        <v>456</v>
      </c>
      <c r="D286" s="214" t="s">
        <v>177</v>
      </c>
      <c r="E286" s="215" t="s">
        <v>1871</v>
      </c>
      <c r="F286" s="216" t="s">
        <v>1872</v>
      </c>
      <c r="G286" s="217" t="s">
        <v>342</v>
      </c>
      <c r="H286" s="218">
        <v>55.2</v>
      </c>
      <c r="I286" s="219"/>
      <c r="J286" s="220">
        <f>ROUND(I286*H286,2)</f>
        <v>0</v>
      </c>
      <c r="K286" s="221"/>
      <c r="L286" s="45"/>
      <c r="M286" s="222" t="s">
        <v>19</v>
      </c>
      <c r="N286" s="223" t="s">
        <v>44</v>
      </c>
      <c r="O286" s="85"/>
      <c r="P286" s="224">
        <f>O286*H286</f>
        <v>0</v>
      </c>
      <c r="Q286" s="224">
        <v>2E-05</v>
      </c>
      <c r="R286" s="224">
        <f>Q286*H286</f>
        <v>0.0011040000000000002</v>
      </c>
      <c r="S286" s="224">
        <v>0</v>
      </c>
      <c r="T286" s="225">
        <f>S286*H286</f>
        <v>0</v>
      </c>
      <c r="U286" s="39"/>
      <c r="V286" s="39"/>
      <c r="W286" s="39"/>
      <c r="X286" s="39"/>
      <c r="Y286" s="39"/>
      <c r="Z286" s="39"/>
      <c r="AA286" s="39"/>
      <c r="AB286" s="39"/>
      <c r="AC286" s="39"/>
      <c r="AD286" s="39"/>
      <c r="AE286" s="39"/>
      <c r="AR286" s="226" t="s">
        <v>181</v>
      </c>
      <c r="AT286" s="226" t="s">
        <v>177</v>
      </c>
      <c r="AU286" s="226" t="s">
        <v>83</v>
      </c>
      <c r="AY286" s="18" t="s">
        <v>175</v>
      </c>
      <c r="BE286" s="227">
        <f>IF(N286="základní",J286,0)</f>
        <v>0</v>
      </c>
      <c r="BF286" s="227">
        <f>IF(N286="snížená",J286,0)</f>
        <v>0</v>
      </c>
      <c r="BG286" s="227">
        <f>IF(N286="zákl. přenesená",J286,0)</f>
        <v>0</v>
      </c>
      <c r="BH286" s="227">
        <f>IF(N286="sníž. přenesená",J286,0)</f>
        <v>0</v>
      </c>
      <c r="BI286" s="227">
        <f>IF(N286="nulová",J286,0)</f>
        <v>0</v>
      </c>
      <c r="BJ286" s="18" t="s">
        <v>81</v>
      </c>
      <c r="BK286" s="227">
        <f>ROUND(I286*H286,2)</f>
        <v>0</v>
      </c>
      <c r="BL286" s="18" t="s">
        <v>181</v>
      </c>
      <c r="BM286" s="226" t="s">
        <v>1873</v>
      </c>
    </row>
    <row r="287" spans="1:47" s="2" customFormat="1" ht="12">
      <c r="A287" s="39"/>
      <c r="B287" s="40"/>
      <c r="C287" s="41"/>
      <c r="D287" s="228" t="s">
        <v>183</v>
      </c>
      <c r="E287" s="41"/>
      <c r="F287" s="229" t="s">
        <v>1874</v>
      </c>
      <c r="G287" s="41"/>
      <c r="H287" s="41"/>
      <c r="I287" s="230"/>
      <c r="J287" s="41"/>
      <c r="K287" s="41"/>
      <c r="L287" s="45"/>
      <c r="M287" s="231"/>
      <c r="N287" s="232"/>
      <c r="O287" s="85"/>
      <c r="P287" s="85"/>
      <c r="Q287" s="85"/>
      <c r="R287" s="85"/>
      <c r="S287" s="85"/>
      <c r="T287" s="86"/>
      <c r="U287" s="39"/>
      <c r="V287" s="39"/>
      <c r="W287" s="39"/>
      <c r="X287" s="39"/>
      <c r="Y287" s="39"/>
      <c r="Z287" s="39"/>
      <c r="AA287" s="39"/>
      <c r="AB287" s="39"/>
      <c r="AC287" s="39"/>
      <c r="AD287" s="39"/>
      <c r="AE287" s="39"/>
      <c r="AT287" s="18" t="s">
        <v>183</v>
      </c>
      <c r="AU287" s="18" t="s">
        <v>83</v>
      </c>
    </row>
    <row r="288" spans="1:51" s="15" customFormat="1" ht="12">
      <c r="A288" s="15"/>
      <c r="B288" s="257"/>
      <c r="C288" s="258"/>
      <c r="D288" s="235" t="s">
        <v>189</v>
      </c>
      <c r="E288" s="259" t="s">
        <v>19</v>
      </c>
      <c r="F288" s="260" t="s">
        <v>1875</v>
      </c>
      <c r="G288" s="258"/>
      <c r="H288" s="259" t="s">
        <v>19</v>
      </c>
      <c r="I288" s="261"/>
      <c r="J288" s="258"/>
      <c r="K288" s="258"/>
      <c r="L288" s="262"/>
      <c r="M288" s="263"/>
      <c r="N288" s="264"/>
      <c r="O288" s="264"/>
      <c r="P288" s="264"/>
      <c r="Q288" s="264"/>
      <c r="R288" s="264"/>
      <c r="S288" s="264"/>
      <c r="T288" s="265"/>
      <c r="U288" s="15"/>
      <c r="V288" s="15"/>
      <c r="W288" s="15"/>
      <c r="X288" s="15"/>
      <c r="Y288" s="15"/>
      <c r="Z288" s="15"/>
      <c r="AA288" s="15"/>
      <c r="AB288" s="15"/>
      <c r="AC288" s="15"/>
      <c r="AD288" s="15"/>
      <c r="AE288" s="15"/>
      <c r="AT288" s="266" t="s">
        <v>189</v>
      </c>
      <c r="AU288" s="266" t="s">
        <v>83</v>
      </c>
      <c r="AV288" s="15" t="s">
        <v>81</v>
      </c>
      <c r="AW288" s="15" t="s">
        <v>35</v>
      </c>
      <c r="AX288" s="15" t="s">
        <v>73</v>
      </c>
      <c r="AY288" s="266" t="s">
        <v>175</v>
      </c>
    </row>
    <row r="289" spans="1:51" s="13" customFormat="1" ht="12">
      <c r="A289" s="13"/>
      <c r="B289" s="233"/>
      <c r="C289" s="234"/>
      <c r="D289" s="235" t="s">
        <v>189</v>
      </c>
      <c r="E289" s="236" t="s">
        <v>19</v>
      </c>
      <c r="F289" s="237" t="s">
        <v>1876</v>
      </c>
      <c r="G289" s="234"/>
      <c r="H289" s="238">
        <v>55.2</v>
      </c>
      <c r="I289" s="239"/>
      <c r="J289" s="234"/>
      <c r="K289" s="234"/>
      <c r="L289" s="240"/>
      <c r="M289" s="241"/>
      <c r="N289" s="242"/>
      <c r="O289" s="242"/>
      <c r="P289" s="242"/>
      <c r="Q289" s="242"/>
      <c r="R289" s="242"/>
      <c r="S289" s="242"/>
      <c r="T289" s="243"/>
      <c r="U289" s="13"/>
      <c r="V289" s="13"/>
      <c r="W289" s="13"/>
      <c r="X289" s="13"/>
      <c r="Y289" s="13"/>
      <c r="Z289" s="13"/>
      <c r="AA289" s="13"/>
      <c r="AB289" s="13"/>
      <c r="AC289" s="13"/>
      <c r="AD289" s="13"/>
      <c r="AE289" s="13"/>
      <c r="AT289" s="244" t="s">
        <v>189</v>
      </c>
      <c r="AU289" s="244" t="s">
        <v>83</v>
      </c>
      <c r="AV289" s="13" t="s">
        <v>83</v>
      </c>
      <c r="AW289" s="13" t="s">
        <v>35</v>
      </c>
      <c r="AX289" s="13" t="s">
        <v>81</v>
      </c>
      <c r="AY289" s="244" t="s">
        <v>175</v>
      </c>
    </row>
    <row r="290" spans="1:65" s="2" customFormat="1" ht="37.8" customHeight="1">
      <c r="A290" s="39"/>
      <c r="B290" s="40"/>
      <c r="C290" s="214" t="s">
        <v>461</v>
      </c>
      <c r="D290" s="214" t="s">
        <v>177</v>
      </c>
      <c r="E290" s="215" t="s">
        <v>1877</v>
      </c>
      <c r="F290" s="216" t="s">
        <v>1878</v>
      </c>
      <c r="G290" s="217" t="s">
        <v>180</v>
      </c>
      <c r="H290" s="218">
        <v>37.4</v>
      </c>
      <c r="I290" s="219"/>
      <c r="J290" s="220">
        <f>ROUND(I290*H290,2)</f>
        <v>0</v>
      </c>
      <c r="K290" s="221"/>
      <c r="L290" s="45"/>
      <c r="M290" s="222" t="s">
        <v>19</v>
      </c>
      <c r="N290" s="223" t="s">
        <v>44</v>
      </c>
      <c r="O290" s="85"/>
      <c r="P290" s="224">
        <f>O290*H290</f>
        <v>0</v>
      </c>
      <c r="Q290" s="224">
        <v>0</v>
      </c>
      <c r="R290" s="224">
        <f>Q290*H290</f>
        <v>0</v>
      </c>
      <c r="S290" s="224">
        <v>0</v>
      </c>
      <c r="T290" s="225">
        <f>S290*H290</f>
        <v>0</v>
      </c>
      <c r="U290" s="39"/>
      <c r="V290" s="39"/>
      <c r="W290" s="39"/>
      <c r="X290" s="39"/>
      <c r="Y290" s="39"/>
      <c r="Z290" s="39"/>
      <c r="AA290" s="39"/>
      <c r="AB290" s="39"/>
      <c r="AC290" s="39"/>
      <c r="AD290" s="39"/>
      <c r="AE290" s="39"/>
      <c r="AR290" s="226" t="s">
        <v>181</v>
      </c>
      <c r="AT290" s="226" t="s">
        <v>177</v>
      </c>
      <c r="AU290" s="226" t="s">
        <v>83</v>
      </c>
      <c r="AY290" s="18" t="s">
        <v>175</v>
      </c>
      <c r="BE290" s="227">
        <f>IF(N290="základní",J290,0)</f>
        <v>0</v>
      </c>
      <c r="BF290" s="227">
        <f>IF(N290="snížená",J290,0)</f>
        <v>0</v>
      </c>
      <c r="BG290" s="227">
        <f>IF(N290="zákl. přenesená",J290,0)</f>
        <v>0</v>
      </c>
      <c r="BH290" s="227">
        <f>IF(N290="sníž. přenesená",J290,0)</f>
        <v>0</v>
      </c>
      <c r="BI290" s="227">
        <f>IF(N290="nulová",J290,0)</f>
        <v>0</v>
      </c>
      <c r="BJ290" s="18" t="s">
        <v>81</v>
      </c>
      <c r="BK290" s="227">
        <f>ROUND(I290*H290,2)</f>
        <v>0</v>
      </c>
      <c r="BL290" s="18" t="s">
        <v>181</v>
      </c>
      <c r="BM290" s="226" t="s">
        <v>1879</v>
      </c>
    </row>
    <row r="291" spans="1:47" s="2" customFormat="1" ht="12">
      <c r="A291" s="39"/>
      <c r="B291" s="40"/>
      <c r="C291" s="41"/>
      <c r="D291" s="228" t="s">
        <v>183</v>
      </c>
      <c r="E291" s="41"/>
      <c r="F291" s="229" t="s">
        <v>1880</v>
      </c>
      <c r="G291" s="41"/>
      <c r="H291" s="41"/>
      <c r="I291" s="230"/>
      <c r="J291" s="41"/>
      <c r="K291" s="41"/>
      <c r="L291" s="45"/>
      <c r="M291" s="231"/>
      <c r="N291" s="232"/>
      <c r="O291" s="85"/>
      <c r="P291" s="85"/>
      <c r="Q291" s="85"/>
      <c r="R291" s="85"/>
      <c r="S291" s="85"/>
      <c r="T291" s="86"/>
      <c r="U291" s="39"/>
      <c r="V291" s="39"/>
      <c r="W291" s="39"/>
      <c r="X291" s="39"/>
      <c r="Y291" s="39"/>
      <c r="Z291" s="39"/>
      <c r="AA291" s="39"/>
      <c r="AB291" s="39"/>
      <c r="AC291" s="39"/>
      <c r="AD291" s="39"/>
      <c r="AE291" s="39"/>
      <c r="AT291" s="18" t="s">
        <v>183</v>
      </c>
      <c r="AU291" s="18" t="s">
        <v>83</v>
      </c>
    </row>
    <row r="292" spans="1:51" s="13" customFormat="1" ht="12">
      <c r="A292" s="13"/>
      <c r="B292" s="233"/>
      <c r="C292" s="234"/>
      <c r="D292" s="235" t="s">
        <v>189</v>
      </c>
      <c r="E292" s="236" t="s">
        <v>19</v>
      </c>
      <c r="F292" s="237" t="s">
        <v>1881</v>
      </c>
      <c r="G292" s="234"/>
      <c r="H292" s="238">
        <v>12.6</v>
      </c>
      <c r="I292" s="239"/>
      <c r="J292" s="234"/>
      <c r="K292" s="234"/>
      <c r="L292" s="240"/>
      <c r="M292" s="241"/>
      <c r="N292" s="242"/>
      <c r="O292" s="242"/>
      <c r="P292" s="242"/>
      <c r="Q292" s="242"/>
      <c r="R292" s="242"/>
      <c r="S292" s="242"/>
      <c r="T292" s="243"/>
      <c r="U292" s="13"/>
      <c r="V292" s="13"/>
      <c r="W292" s="13"/>
      <c r="X292" s="13"/>
      <c r="Y292" s="13"/>
      <c r="Z292" s="13"/>
      <c r="AA292" s="13"/>
      <c r="AB292" s="13"/>
      <c r="AC292" s="13"/>
      <c r="AD292" s="13"/>
      <c r="AE292" s="13"/>
      <c r="AT292" s="244" t="s">
        <v>189</v>
      </c>
      <c r="AU292" s="244" t="s">
        <v>83</v>
      </c>
      <c r="AV292" s="13" t="s">
        <v>83</v>
      </c>
      <c r="AW292" s="13" t="s">
        <v>35</v>
      </c>
      <c r="AX292" s="13" t="s">
        <v>73</v>
      </c>
      <c r="AY292" s="244" t="s">
        <v>175</v>
      </c>
    </row>
    <row r="293" spans="1:51" s="13" customFormat="1" ht="12">
      <c r="A293" s="13"/>
      <c r="B293" s="233"/>
      <c r="C293" s="234"/>
      <c r="D293" s="235" t="s">
        <v>189</v>
      </c>
      <c r="E293" s="236" t="s">
        <v>19</v>
      </c>
      <c r="F293" s="237" t="s">
        <v>1882</v>
      </c>
      <c r="G293" s="234"/>
      <c r="H293" s="238">
        <v>24.8</v>
      </c>
      <c r="I293" s="239"/>
      <c r="J293" s="234"/>
      <c r="K293" s="234"/>
      <c r="L293" s="240"/>
      <c r="M293" s="241"/>
      <c r="N293" s="242"/>
      <c r="O293" s="242"/>
      <c r="P293" s="242"/>
      <c r="Q293" s="242"/>
      <c r="R293" s="242"/>
      <c r="S293" s="242"/>
      <c r="T293" s="243"/>
      <c r="U293" s="13"/>
      <c r="V293" s="13"/>
      <c r="W293" s="13"/>
      <c r="X293" s="13"/>
      <c r="Y293" s="13"/>
      <c r="Z293" s="13"/>
      <c r="AA293" s="13"/>
      <c r="AB293" s="13"/>
      <c r="AC293" s="13"/>
      <c r="AD293" s="13"/>
      <c r="AE293" s="13"/>
      <c r="AT293" s="244" t="s">
        <v>189</v>
      </c>
      <c r="AU293" s="244" t="s">
        <v>83</v>
      </c>
      <c r="AV293" s="13" t="s">
        <v>83</v>
      </c>
      <c r="AW293" s="13" t="s">
        <v>35</v>
      </c>
      <c r="AX293" s="13" t="s">
        <v>73</v>
      </c>
      <c r="AY293" s="244" t="s">
        <v>175</v>
      </c>
    </row>
    <row r="294" spans="1:51" s="14" customFormat="1" ht="12">
      <c r="A294" s="14"/>
      <c r="B294" s="245"/>
      <c r="C294" s="246"/>
      <c r="D294" s="235" t="s">
        <v>189</v>
      </c>
      <c r="E294" s="247" t="s">
        <v>19</v>
      </c>
      <c r="F294" s="248" t="s">
        <v>198</v>
      </c>
      <c r="G294" s="246"/>
      <c r="H294" s="249">
        <v>37.4</v>
      </c>
      <c r="I294" s="250"/>
      <c r="J294" s="246"/>
      <c r="K294" s="246"/>
      <c r="L294" s="251"/>
      <c r="M294" s="252"/>
      <c r="N294" s="253"/>
      <c r="O294" s="253"/>
      <c r="P294" s="253"/>
      <c r="Q294" s="253"/>
      <c r="R294" s="253"/>
      <c r="S294" s="253"/>
      <c r="T294" s="254"/>
      <c r="U294" s="14"/>
      <c r="V294" s="14"/>
      <c r="W294" s="14"/>
      <c r="X294" s="14"/>
      <c r="Y294" s="14"/>
      <c r="Z294" s="14"/>
      <c r="AA294" s="14"/>
      <c r="AB294" s="14"/>
      <c r="AC294" s="14"/>
      <c r="AD294" s="14"/>
      <c r="AE294" s="14"/>
      <c r="AT294" s="255" t="s">
        <v>189</v>
      </c>
      <c r="AU294" s="255" t="s">
        <v>83</v>
      </c>
      <c r="AV294" s="14" t="s">
        <v>181</v>
      </c>
      <c r="AW294" s="14" t="s">
        <v>35</v>
      </c>
      <c r="AX294" s="14" t="s">
        <v>81</v>
      </c>
      <c r="AY294" s="255" t="s">
        <v>175</v>
      </c>
    </row>
    <row r="295" spans="1:65" s="2" customFormat="1" ht="24.15" customHeight="1">
      <c r="A295" s="39"/>
      <c r="B295" s="40"/>
      <c r="C295" s="267" t="s">
        <v>466</v>
      </c>
      <c r="D295" s="267" t="s">
        <v>307</v>
      </c>
      <c r="E295" s="268" t="s">
        <v>1883</v>
      </c>
      <c r="F295" s="269" t="s">
        <v>1884</v>
      </c>
      <c r="G295" s="270" t="s">
        <v>358</v>
      </c>
      <c r="H295" s="271">
        <v>6</v>
      </c>
      <c r="I295" s="272"/>
      <c r="J295" s="273">
        <f>ROUND(I295*H295,2)</f>
        <v>0</v>
      </c>
      <c r="K295" s="274"/>
      <c r="L295" s="275"/>
      <c r="M295" s="276" t="s">
        <v>19</v>
      </c>
      <c r="N295" s="277" t="s">
        <v>44</v>
      </c>
      <c r="O295" s="85"/>
      <c r="P295" s="224">
        <f>O295*H295</f>
        <v>0</v>
      </c>
      <c r="Q295" s="224">
        <v>0</v>
      </c>
      <c r="R295" s="224">
        <f>Q295*H295</f>
        <v>0</v>
      </c>
      <c r="S295" s="224">
        <v>0</v>
      </c>
      <c r="T295" s="225">
        <f>S295*H295</f>
        <v>0</v>
      </c>
      <c r="U295" s="39"/>
      <c r="V295" s="39"/>
      <c r="W295" s="39"/>
      <c r="X295" s="39"/>
      <c r="Y295" s="39"/>
      <c r="Z295" s="39"/>
      <c r="AA295" s="39"/>
      <c r="AB295" s="39"/>
      <c r="AC295" s="39"/>
      <c r="AD295" s="39"/>
      <c r="AE295" s="39"/>
      <c r="AR295" s="226" t="s">
        <v>239</v>
      </c>
      <c r="AT295" s="226" t="s">
        <v>307</v>
      </c>
      <c r="AU295" s="226" t="s">
        <v>83</v>
      </c>
      <c r="AY295" s="18" t="s">
        <v>175</v>
      </c>
      <c r="BE295" s="227">
        <f>IF(N295="základní",J295,0)</f>
        <v>0</v>
      </c>
      <c r="BF295" s="227">
        <f>IF(N295="snížená",J295,0)</f>
        <v>0</v>
      </c>
      <c r="BG295" s="227">
        <f>IF(N295="zákl. přenesená",J295,0)</f>
        <v>0</v>
      </c>
      <c r="BH295" s="227">
        <f>IF(N295="sníž. přenesená",J295,0)</f>
        <v>0</v>
      </c>
      <c r="BI295" s="227">
        <f>IF(N295="nulová",J295,0)</f>
        <v>0</v>
      </c>
      <c r="BJ295" s="18" t="s">
        <v>81</v>
      </c>
      <c r="BK295" s="227">
        <f>ROUND(I295*H295,2)</f>
        <v>0</v>
      </c>
      <c r="BL295" s="18" t="s">
        <v>181</v>
      </c>
      <c r="BM295" s="226" t="s">
        <v>1885</v>
      </c>
    </row>
    <row r="296" spans="1:65" s="2" customFormat="1" ht="24.15" customHeight="1">
      <c r="A296" s="39"/>
      <c r="B296" s="40"/>
      <c r="C296" s="267" t="s">
        <v>471</v>
      </c>
      <c r="D296" s="267" t="s">
        <v>307</v>
      </c>
      <c r="E296" s="268" t="s">
        <v>1886</v>
      </c>
      <c r="F296" s="269" t="s">
        <v>1887</v>
      </c>
      <c r="G296" s="270" t="s">
        <v>358</v>
      </c>
      <c r="H296" s="271">
        <v>8</v>
      </c>
      <c r="I296" s="272"/>
      <c r="J296" s="273">
        <f>ROUND(I296*H296,2)</f>
        <v>0</v>
      </c>
      <c r="K296" s="274"/>
      <c r="L296" s="275"/>
      <c r="M296" s="276" t="s">
        <v>19</v>
      </c>
      <c r="N296" s="277" t="s">
        <v>44</v>
      </c>
      <c r="O296" s="85"/>
      <c r="P296" s="224">
        <f>O296*H296</f>
        <v>0</v>
      </c>
      <c r="Q296" s="224">
        <v>0</v>
      </c>
      <c r="R296" s="224">
        <f>Q296*H296</f>
        <v>0</v>
      </c>
      <c r="S296" s="224">
        <v>0</v>
      </c>
      <c r="T296" s="225">
        <f>S296*H296</f>
        <v>0</v>
      </c>
      <c r="U296" s="39"/>
      <c r="V296" s="39"/>
      <c r="W296" s="39"/>
      <c r="X296" s="39"/>
      <c r="Y296" s="39"/>
      <c r="Z296" s="39"/>
      <c r="AA296" s="39"/>
      <c r="AB296" s="39"/>
      <c r="AC296" s="39"/>
      <c r="AD296" s="39"/>
      <c r="AE296" s="39"/>
      <c r="AR296" s="226" t="s">
        <v>239</v>
      </c>
      <c r="AT296" s="226" t="s">
        <v>307</v>
      </c>
      <c r="AU296" s="226" t="s">
        <v>83</v>
      </c>
      <c r="AY296" s="18" t="s">
        <v>175</v>
      </c>
      <c r="BE296" s="227">
        <f>IF(N296="základní",J296,0)</f>
        <v>0</v>
      </c>
      <c r="BF296" s="227">
        <f>IF(N296="snížená",J296,0)</f>
        <v>0</v>
      </c>
      <c r="BG296" s="227">
        <f>IF(N296="zákl. přenesená",J296,0)</f>
        <v>0</v>
      </c>
      <c r="BH296" s="227">
        <f>IF(N296="sníž. přenesená",J296,0)</f>
        <v>0</v>
      </c>
      <c r="BI296" s="227">
        <f>IF(N296="nulová",J296,0)</f>
        <v>0</v>
      </c>
      <c r="BJ296" s="18" t="s">
        <v>81</v>
      </c>
      <c r="BK296" s="227">
        <f>ROUND(I296*H296,2)</f>
        <v>0</v>
      </c>
      <c r="BL296" s="18" t="s">
        <v>181</v>
      </c>
      <c r="BM296" s="226" t="s">
        <v>1888</v>
      </c>
    </row>
    <row r="297" spans="1:63" s="12" customFormat="1" ht="22.8" customHeight="1">
      <c r="A297" s="12"/>
      <c r="B297" s="198"/>
      <c r="C297" s="199"/>
      <c r="D297" s="200" t="s">
        <v>72</v>
      </c>
      <c r="E297" s="212" t="s">
        <v>246</v>
      </c>
      <c r="F297" s="212" t="s">
        <v>557</v>
      </c>
      <c r="G297" s="199"/>
      <c r="H297" s="199"/>
      <c r="I297" s="202"/>
      <c r="J297" s="213">
        <f>BK297</f>
        <v>0</v>
      </c>
      <c r="K297" s="199"/>
      <c r="L297" s="204"/>
      <c r="M297" s="205"/>
      <c r="N297" s="206"/>
      <c r="O297" s="206"/>
      <c r="P297" s="207">
        <f>SUM(P298:P301)</f>
        <v>0</v>
      </c>
      <c r="Q297" s="206"/>
      <c r="R297" s="207">
        <f>SUM(R298:R301)</f>
        <v>0</v>
      </c>
      <c r="S297" s="206"/>
      <c r="T297" s="208">
        <f>SUM(T298:T301)</f>
        <v>0</v>
      </c>
      <c r="U297" s="12"/>
      <c r="V297" s="12"/>
      <c r="W297" s="12"/>
      <c r="X297" s="12"/>
      <c r="Y297" s="12"/>
      <c r="Z297" s="12"/>
      <c r="AA297" s="12"/>
      <c r="AB297" s="12"/>
      <c r="AC297" s="12"/>
      <c r="AD297" s="12"/>
      <c r="AE297" s="12"/>
      <c r="AR297" s="209" t="s">
        <v>81</v>
      </c>
      <c r="AT297" s="210" t="s">
        <v>72</v>
      </c>
      <c r="AU297" s="210" t="s">
        <v>81</v>
      </c>
      <c r="AY297" s="209" t="s">
        <v>175</v>
      </c>
      <c r="BK297" s="211">
        <f>SUM(BK298:BK301)</f>
        <v>0</v>
      </c>
    </row>
    <row r="298" spans="1:65" s="2" customFormat="1" ht="37.8" customHeight="1">
      <c r="A298" s="39"/>
      <c r="B298" s="40"/>
      <c r="C298" s="214" t="s">
        <v>478</v>
      </c>
      <c r="D298" s="214" t="s">
        <v>177</v>
      </c>
      <c r="E298" s="215" t="s">
        <v>627</v>
      </c>
      <c r="F298" s="216" t="s">
        <v>1889</v>
      </c>
      <c r="G298" s="217" t="s">
        <v>1053</v>
      </c>
      <c r="H298" s="218">
        <v>1</v>
      </c>
      <c r="I298" s="219"/>
      <c r="J298" s="220">
        <f>ROUND(I298*H298,2)</f>
        <v>0</v>
      </c>
      <c r="K298" s="221"/>
      <c r="L298" s="45"/>
      <c r="M298" s="222" t="s">
        <v>19</v>
      </c>
      <c r="N298" s="223" t="s">
        <v>44</v>
      </c>
      <c r="O298" s="85"/>
      <c r="P298" s="224">
        <f>O298*H298</f>
        <v>0</v>
      </c>
      <c r="Q298" s="224">
        <v>0</v>
      </c>
      <c r="R298" s="224">
        <f>Q298*H298</f>
        <v>0</v>
      </c>
      <c r="S298" s="224">
        <v>0</v>
      </c>
      <c r="T298" s="225">
        <f>S298*H298</f>
        <v>0</v>
      </c>
      <c r="U298" s="39"/>
      <c r="V298" s="39"/>
      <c r="W298" s="39"/>
      <c r="X298" s="39"/>
      <c r="Y298" s="39"/>
      <c r="Z298" s="39"/>
      <c r="AA298" s="39"/>
      <c r="AB298" s="39"/>
      <c r="AC298" s="39"/>
      <c r="AD298" s="39"/>
      <c r="AE298" s="39"/>
      <c r="AR298" s="226" t="s">
        <v>181</v>
      </c>
      <c r="AT298" s="226" t="s">
        <v>177</v>
      </c>
      <c r="AU298" s="226" t="s">
        <v>83</v>
      </c>
      <c r="AY298" s="18" t="s">
        <v>175</v>
      </c>
      <c r="BE298" s="227">
        <f>IF(N298="základní",J298,0)</f>
        <v>0</v>
      </c>
      <c r="BF298" s="227">
        <f>IF(N298="snížená",J298,0)</f>
        <v>0</v>
      </c>
      <c r="BG298" s="227">
        <f>IF(N298="zákl. přenesená",J298,0)</f>
        <v>0</v>
      </c>
      <c r="BH298" s="227">
        <f>IF(N298="sníž. přenesená",J298,0)</f>
        <v>0</v>
      </c>
      <c r="BI298" s="227">
        <f>IF(N298="nulová",J298,0)</f>
        <v>0</v>
      </c>
      <c r="BJ298" s="18" t="s">
        <v>81</v>
      </c>
      <c r="BK298" s="227">
        <f>ROUND(I298*H298,2)</f>
        <v>0</v>
      </c>
      <c r="BL298" s="18" t="s">
        <v>181</v>
      </c>
      <c r="BM298" s="226" t="s">
        <v>1890</v>
      </c>
    </row>
    <row r="299" spans="1:47" s="2" customFormat="1" ht="12">
      <c r="A299" s="39"/>
      <c r="B299" s="40"/>
      <c r="C299" s="41"/>
      <c r="D299" s="235" t="s">
        <v>203</v>
      </c>
      <c r="E299" s="41"/>
      <c r="F299" s="256" t="s">
        <v>1891</v>
      </c>
      <c r="G299" s="41"/>
      <c r="H299" s="41"/>
      <c r="I299" s="230"/>
      <c r="J299" s="41"/>
      <c r="K299" s="41"/>
      <c r="L299" s="45"/>
      <c r="M299" s="231"/>
      <c r="N299" s="232"/>
      <c r="O299" s="85"/>
      <c r="P299" s="85"/>
      <c r="Q299" s="85"/>
      <c r="R299" s="85"/>
      <c r="S299" s="85"/>
      <c r="T299" s="86"/>
      <c r="U299" s="39"/>
      <c r="V299" s="39"/>
      <c r="W299" s="39"/>
      <c r="X299" s="39"/>
      <c r="Y299" s="39"/>
      <c r="Z299" s="39"/>
      <c r="AA299" s="39"/>
      <c r="AB299" s="39"/>
      <c r="AC299" s="39"/>
      <c r="AD299" s="39"/>
      <c r="AE299" s="39"/>
      <c r="AT299" s="18" t="s">
        <v>203</v>
      </c>
      <c r="AU299" s="18" t="s">
        <v>83</v>
      </c>
    </row>
    <row r="300" spans="1:65" s="2" customFormat="1" ht="37.8" customHeight="1">
      <c r="A300" s="39"/>
      <c r="B300" s="40"/>
      <c r="C300" s="214" t="s">
        <v>483</v>
      </c>
      <c r="D300" s="214" t="s">
        <v>177</v>
      </c>
      <c r="E300" s="215" t="s">
        <v>662</v>
      </c>
      <c r="F300" s="216" t="s">
        <v>1892</v>
      </c>
      <c r="G300" s="217" t="s">
        <v>1053</v>
      </c>
      <c r="H300" s="218">
        <v>1</v>
      </c>
      <c r="I300" s="219"/>
      <c r="J300" s="220">
        <f>ROUND(I300*H300,2)</f>
        <v>0</v>
      </c>
      <c r="K300" s="221"/>
      <c r="L300" s="45"/>
      <c r="M300" s="222" t="s">
        <v>19</v>
      </c>
      <c r="N300" s="223" t="s">
        <v>44</v>
      </c>
      <c r="O300" s="85"/>
      <c r="P300" s="224">
        <f>O300*H300</f>
        <v>0</v>
      </c>
      <c r="Q300" s="224">
        <v>0</v>
      </c>
      <c r="R300" s="224">
        <f>Q300*H300</f>
        <v>0</v>
      </c>
      <c r="S300" s="224">
        <v>0</v>
      </c>
      <c r="T300" s="225">
        <f>S300*H300</f>
        <v>0</v>
      </c>
      <c r="U300" s="39"/>
      <c r="V300" s="39"/>
      <c r="W300" s="39"/>
      <c r="X300" s="39"/>
      <c r="Y300" s="39"/>
      <c r="Z300" s="39"/>
      <c r="AA300" s="39"/>
      <c r="AB300" s="39"/>
      <c r="AC300" s="39"/>
      <c r="AD300" s="39"/>
      <c r="AE300" s="39"/>
      <c r="AR300" s="226" t="s">
        <v>181</v>
      </c>
      <c r="AT300" s="226" t="s">
        <v>177</v>
      </c>
      <c r="AU300" s="226" t="s">
        <v>83</v>
      </c>
      <c r="AY300" s="18" t="s">
        <v>175</v>
      </c>
      <c r="BE300" s="227">
        <f>IF(N300="základní",J300,0)</f>
        <v>0</v>
      </c>
      <c r="BF300" s="227">
        <f>IF(N300="snížená",J300,0)</f>
        <v>0</v>
      </c>
      <c r="BG300" s="227">
        <f>IF(N300="zákl. přenesená",J300,0)</f>
        <v>0</v>
      </c>
      <c r="BH300" s="227">
        <f>IF(N300="sníž. přenesená",J300,0)</f>
        <v>0</v>
      </c>
      <c r="BI300" s="227">
        <f>IF(N300="nulová",J300,0)</f>
        <v>0</v>
      </c>
      <c r="BJ300" s="18" t="s">
        <v>81</v>
      </c>
      <c r="BK300" s="227">
        <f>ROUND(I300*H300,2)</f>
        <v>0</v>
      </c>
      <c r="BL300" s="18" t="s">
        <v>181</v>
      </c>
      <c r="BM300" s="226" t="s">
        <v>1893</v>
      </c>
    </row>
    <row r="301" spans="1:47" s="2" customFormat="1" ht="12">
      <c r="A301" s="39"/>
      <c r="B301" s="40"/>
      <c r="C301" s="41"/>
      <c r="D301" s="235" t="s">
        <v>203</v>
      </c>
      <c r="E301" s="41"/>
      <c r="F301" s="256" t="s">
        <v>1894</v>
      </c>
      <c r="G301" s="41"/>
      <c r="H301" s="41"/>
      <c r="I301" s="230"/>
      <c r="J301" s="41"/>
      <c r="K301" s="41"/>
      <c r="L301" s="45"/>
      <c r="M301" s="231"/>
      <c r="N301" s="232"/>
      <c r="O301" s="85"/>
      <c r="P301" s="85"/>
      <c r="Q301" s="85"/>
      <c r="R301" s="85"/>
      <c r="S301" s="85"/>
      <c r="T301" s="86"/>
      <c r="U301" s="39"/>
      <c r="V301" s="39"/>
      <c r="W301" s="39"/>
      <c r="X301" s="39"/>
      <c r="Y301" s="39"/>
      <c r="Z301" s="39"/>
      <c r="AA301" s="39"/>
      <c r="AB301" s="39"/>
      <c r="AC301" s="39"/>
      <c r="AD301" s="39"/>
      <c r="AE301" s="39"/>
      <c r="AT301" s="18" t="s">
        <v>203</v>
      </c>
      <c r="AU301" s="18" t="s">
        <v>83</v>
      </c>
    </row>
    <row r="302" spans="1:63" s="12" customFormat="1" ht="22.8" customHeight="1">
      <c r="A302" s="12"/>
      <c r="B302" s="198"/>
      <c r="C302" s="199"/>
      <c r="D302" s="200" t="s">
        <v>72</v>
      </c>
      <c r="E302" s="212" t="s">
        <v>715</v>
      </c>
      <c r="F302" s="212" t="s">
        <v>716</v>
      </c>
      <c r="G302" s="199"/>
      <c r="H302" s="199"/>
      <c r="I302" s="202"/>
      <c r="J302" s="213">
        <f>BK302</f>
        <v>0</v>
      </c>
      <c r="K302" s="199"/>
      <c r="L302" s="204"/>
      <c r="M302" s="205"/>
      <c r="N302" s="206"/>
      <c r="O302" s="206"/>
      <c r="P302" s="207">
        <f>SUM(P303:P305)</f>
        <v>0</v>
      </c>
      <c r="Q302" s="206"/>
      <c r="R302" s="207">
        <f>SUM(R303:R305)</f>
        <v>0</v>
      </c>
      <c r="S302" s="206"/>
      <c r="T302" s="208">
        <f>SUM(T303:T305)</f>
        <v>0</v>
      </c>
      <c r="U302" s="12"/>
      <c r="V302" s="12"/>
      <c r="W302" s="12"/>
      <c r="X302" s="12"/>
      <c r="Y302" s="12"/>
      <c r="Z302" s="12"/>
      <c r="AA302" s="12"/>
      <c r="AB302" s="12"/>
      <c r="AC302" s="12"/>
      <c r="AD302" s="12"/>
      <c r="AE302" s="12"/>
      <c r="AR302" s="209" t="s">
        <v>81</v>
      </c>
      <c r="AT302" s="210" t="s">
        <v>72</v>
      </c>
      <c r="AU302" s="210" t="s">
        <v>81</v>
      </c>
      <c r="AY302" s="209" t="s">
        <v>175</v>
      </c>
      <c r="BK302" s="211">
        <f>SUM(BK303:BK305)</f>
        <v>0</v>
      </c>
    </row>
    <row r="303" spans="1:65" s="2" customFormat="1" ht="55.5" customHeight="1">
      <c r="A303" s="39"/>
      <c r="B303" s="40"/>
      <c r="C303" s="214" t="s">
        <v>489</v>
      </c>
      <c r="D303" s="214" t="s">
        <v>177</v>
      </c>
      <c r="E303" s="215" t="s">
        <v>1895</v>
      </c>
      <c r="F303" s="216" t="s">
        <v>1896</v>
      </c>
      <c r="G303" s="217" t="s">
        <v>281</v>
      </c>
      <c r="H303" s="218">
        <v>305.985</v>
      </c>
      <c r="I303" s="219"/>
      <c r="J303" s="220">
        <f>ROUND(I303*H303,2)</f>
        <v>0</v>
      </c>
      <c r="K303" s="221"/>
      <c r="L303" s="45"/>
      <c r="M303" s="222" t="s">
        <v>19</v>
      </c>
      <c r="N303" s="223" t="s">
        <v>44</v>
      </c>
      <c r="O303" s="85"/>
      <c r="P303" s="224">
        <f>O303*H303</f>
        <v>0</v>
      </c>
      <c r="Q303" s="224">
        <v>0</v>
      </c>
      <c r="R303" s="224">
        <f>Q303*H303</f>
        <v>0</v>
      </c>
      <c r="S303" s="224">
        <v>0</v>
      </c>
      <c r="T303" s="225">
        <f>S303*H303</f>
        <v>0</v>
      </c>
      <c r="U303" s="39"/>
      <c r="V303" s="39"/>
      <c r="W303" s="39"/>
      <c r="X303" s="39"/>
      <c r="Y303" s="39"/>
      <c r="Z303" s="39"/>
      <c r="AA303" s="39"/>
      <c r="AB303" s="39"/>
      <c r="AC303" s="39"/>
      <c r="AD303" s="39"/>
      <c r="AE303" s="39"/>
      <c r="AR303" s="226" t="s">
        <v>181</v>
      </c>
      <c r="AT303" s="226" t="s">
        <v>177</v>
      </c>
      <c r="AU303" s="226" t="s">
        <v>83</v>
      </c>
      <c r="AY303" s="18" t="s">
        <v>175</v>
      </c>
      <c r="BE303" s="227">
        <f>IF(N303="základní",J303,0)</f>
        <v>0</v>
      </c>
      <c r="BF303" s="227">
        <f>IF(N303="snížená",J303,0)</f>
        <v>0</v>
      </c>
      <c r="BG303" s="227">
        <f>IF(N303="zákl. přenesená",J303,0)</f>
        <v>0</v>
      </c>
      <c r="BH303" s="227">
        <f>IF(N303="sníž. přenesená",J303,0)</f>
        <v>0</v>
      </c>
      <c r="BI303" s="227">
        <f>IF(N303="nulová",J303,0)</f>
        <v>0</v>
      </c>
      <c r="BJ303" s="18" t="s">
        <v>81</v>
      </c>
      <c r="BK303" s="227">
        <f>ROUND(I303*H303,2)</f>
        <v>0</v>
      </c>
      <c r="BL303" s="18" t="s">
        <v>181</v>
      </c>
      <c r="BM303" s="226" t="s">
        <v>1897</v>
      </c>
    </row>
    <row r="304" spans="1:47" s="2" customFormat="1" ht="12">
      <c r="A304" s="39"/>
      <c r="B304" s="40"/>
      <c r="C304" s="41"/>
      <c r="D304" s="228" t="s">
        <v>183</v>
      </c>
      <c r="E304" s="41"/>
      <c r="F304" s="229" t="s">
        <v>1898</v>
      </c>
      <c r="G304" s="41"/>
      <c r="H304" s="41"/>
      <c r="I304" s="230"/>
      <c r="J304" s="41"/>
      <c r="K304" s="41"/>
      <c r="L304" s="45"/>
      <c r="M304" s="231"/>
      <c r="N304" s="232"/>
      <c r="O304" s="85"/>
      <c r="P304" s="85"/>
      <c r="Q304" s="85"/>
      <c r="R304" s="85"/>
      <c r="S304" s="85"/>
      <c r="T304" s="86"/>
      <c r="U304" s="39"/>
      <c r="V304" s="39"/>
      <c r="W304" s="39"/>
      <c r="X304" s="39"/>
      <c r="Y304" s="39"/>
      <c r="Z304" s="39"/>
      <c r="AA304" s="39"/>
      <c r="AB304" s="39"/>
      <c r="AC304" s="39"/>
      <c r="AD304" s="39"/>
      <c r="AE304" s="39"/>
      <c r="AT304" s="18" t="s">
        <v>183</v>
      </c>
      <c r="AU304" s="18" t="s">
        <v>83</v>
      </c>
    </row>
    <row r="305" spans="1:47" s="2" customFormat="1" ht="12">
      <c r="A305" s="39"/>
      <c r="B305" s="40"/>
      <c r="C305" s="41"/>
      <c r="D305" s="235" t="s">
        <v>203</v>
      </c>
      <c r="E305" s="41"/>
      <c r="F305" s="256" t="s">
        <v>1899</v>
      </c>
      <c r="G305" s="41"/>
      <c r="H305" s="41"/>
      <c r="I305" s="230"/>
      <c r="J305" s="41"/>
      <c r="K305" s="41"/>
      <c r="L305" s="45"/>
      <c r="M305" s="231"/>
      <c r="N305" s="232"/>
      <c r="O305" s="85"/>
      <c r="P305" s="85"/>
      <c r="Q305" s="85"/>
      <c r="R305" s="85"/>
      <c r="S305" s="85"/>
      <c r="T305" s="86"/>
      <c r="U305" s="39"/>
      <c r="V305" s="39"/>
      <c r="W305" s="39"/>
      <c r="X305" s="39"/>
      <c r="Y305" s="39"/>
      <c r="Z305" s="39"/>
      <c r="AA305" s="39"/>
      <c r="AB305" s="39"/>
      <c r="AC305" s="39"/>
      <c r="AD305" s="39"/>
      <c r="AE305" s="39"/>
      <c r="AT305" s="18" t="s">
        <v>203</v>
      </c>
      <c r="AU305" s="18" t="s">
        <v>83</v>
      </c>
    </row>
    <row r="306" spans="1:63" s="12" customFormat="1" ht="25.9" customHeight="1">
      <c r="A306" s="12"/>
      <c r="B306" s="198"/>
      <c r="C306" s="199"/>
      <c r="D306" s="200" t="s">
        <v>72</v>
      </c>
      <c r="E306" s="201" t="s">
        <v>733</v>
      </c>
      <c r="F306" s="201" t="s">
        <v>734</v>
      </c>
      <c r="G306" s="199"/>
      <c r="H306" s="199"/>
      <c r="I306" s="202"/>
      <c r="J306" s="203">
        <f>BK306</f>
        <v>0</v>
      </c>
      <c r="K306" s="199"/>
      <c r="L306" s="204"/>
      <c r="M306" s="205"/>
      <c r="N306" s="206"/>
      <c r="O306" s="206"/>
      <c r="P306" s="207">
        <f>P307+P318+P347+P360+P371</f>
        <v>0</v>
      </c>
      <c r="Q306" s="206"/>
      <c r="R306" s="207">
        <f>R307+R318+R347+R360+R371</f>
        <v>2.4038383999999997</v>
      </c>
      <c r="S306" s="206"/>
      <c r="T306" s="208">
        <f>T307+T318+T347+T360+T371</f>
        <v>0</v>
      </c>
      <c r="U306" s="12"/>
      <c r="V306" s="12"/>
      <c r="W306" s="12"/>
      <c r="X306" s="12"/>
      <c r="Y306" s="12"/>
      <c r="Z306" s="12"/>
      <c r="AA306" s="12"/>
      <c r="AB306" s="12"/>
      <c r="AC306" s="12"/>
      <c r="AD306" s="12"/>
      <c r="AE306" s="12"/>
      <c r="AR306" s="209" t="s">
        <v>83</v>
      </c>
      <c r="AT306" s="210" t="s">
        <v>72</v>
      </c>
      <c r="AU306" s="210" t="s">
        <v>73</v>
      </c>
      <c r="AY306" s="209" t="s">
        <v>175</v>
      </c>
      <c r="BK306" s="211">
        <f>BK307+BK318+BK347+BK360+BK371</f>
        <v>0</v>
      </c>
    </row>
    <row r="307" spans="1:63" s="12" customFormat="1" ht="22.8" customHeight="1">
      <c r="A307" s="12"/>
      <c r="B307" s="198"/>
      <c r="C307" s="199"/>
      <c r="D307" s="200" t="s">
        <v>72</v>
      </c>
      <c r="E307" s="212" t="s">
        <v>1900</v>
      </c>
      <c r="F307" s="212" t="s">
        <v>1901</v>
      </c>
      <c r="G307" s="199"/>
      <c r="H307" s="199"/>
      <c r="I307" s="202"/>
      <c r="J307" s="213">
        <f>BK307</f>
        <v>0</v>
      </c>
      <c r="K307" s="199"/>
      <c r="L307" s="204"/>
      <c r="M307" s="205"/>
      <c r="N307" s="206"/>
      <c r="O307" s="206"/>
      <c r="P307" s="207">
        <f>SUM(P308:P317)</f>
        <v>0</v>
      </c>
      <c r="Q307" s="206"/>
      <c r="R307" s="207">
        <f>SUM(R308:R317)</f>
        <v>0.6212835999999999</v>
      </c>
      <c r="S307" s="206"/>
      <c r="T307" s="208">
        <f>SUM(T308:T317)</f>
        <v>0</v>
      </c>
      <c r="U307" s="12"/>
      <c r="V307" s="12"/>
      <c r="W307" s="12"/>
      <c r="X307" s="12"/>
      <c r="Y307" s="12"/>
      <c r="Z307" s="12"/>
      <c r="AA307" s="12"/>
      <c r="AB307" s="12"/>
      <c r="AC307" s="12"/>
      <c r="AD307" s="12"/>
      <c r="AE307" s="12"/>
      <c r="AR307" s="209" t="s">
        <v>83</v>
      </c>
      <c r="AT307" s="210" t="s">
        <v>72</v>
      </c>
      <c r="AU307" s="210" t="s">
        <v>81</v>
      </c>
      <c r="AY307" s="209" t="s">
        <v>175</v>
      </c>
      <c r="BK307" s="211">
        <f>SUM(BK308:BK317)</f>
        <v>0</v>
      </c>
    </row>
    <row r="308" spans="1:65" s="2" customFormat="1" ht="37.8" customHeight="1">
      <c r="A308" s="39"/>
      <c r="B308" s="40"/>
      <c r="C308" s="214" t="s">
        <v>494</v>
      </c>
      <c r="D308" s="214" t="s">
        <v>177</v>
      </c>
      <c r="E308" s="215" t="s">
        <v>1902</v>
      </c>
      <c r="F308" s="216" t="s">
        <v>1903</v>
      </c>
      <c r="G308" s="217" t="s">
        <v>180</v>
      </c>
      <c r="H308" s="218">
        <v>390.08</v>
      </c>
      <c r="I308" s="219"/>
      <c r="J308" s="220">
        <f>ROUND(I308*H308,2)</f>
        <v>0</v>
      </c>
      <c r="K308" s="221"/>
      <c r="L308" s="45"/>
      <c r="M308" s="222" t="s">
        <v>19</v>
      </c>
      <c r="N308" s="223" t="s">
        <v>44</v>
      </c>
      <c r="O308" s="85"/>
      <c r="P308" s="224">
        <f>O308*H308</f>
        <v>0</v>
      </c>
      <c r="Q308" s="224">
        <v>0.00018</v>
      </c>
      <c r="R308" s="224">
        <f>Q308*H308</f>
        <v>0.0702144</v>
      </c>
      <c r="S308" s="224">
        <v>0</v>
      </c>
      <c r="T308" s="225">
        <f>S308*H308</f>
        <v>0</v>
      </c>
      <c r="U308" s="39"/>
      <c r="V308" s="39"/>
      <c r="W308" s="39"/>
      <c r="X308" s="39"/>
      <c r="Y308" s="39"/>
      <c r="Z308" s="39"/>
      <c r="AA308" s="39"/>
      <c r="AB308" s="39"/>
      <c r="AC308" s="39"/>
      <c r="AD308" s="39"/>
      <c r="AE308" s="39"/>
      <c r="AR308" s="226" t="s">
        <v>296</v>
      </c>
      <c r="AT308" s="226" t="s">
        <v>177</v>
      </c>
      <c r="AU308" s="226" t="s">
        <v>83</v>
      </c>
      <c r="AY308" s="18" t="s">
        <v>175</v>
      </c>
      <c r="BE308" s="227">
        <f>IF(N308="základní",J308,0)</f>
        <v>0</v>
      </c>
      <c r="BF308" s="227">
        <f>IF(N308="snížená",J308,0)</f>
        <v>0</v>
      </c>
      <c r="BG308" s="227">
        <f>IF(N308="zákl. přenesená",J308,0)</f>
        <v>0</v>
      </c>
      <c r="BH308" s="227">
        <f>IF(N308="sníž. přenesená",J308,0)</f>
        <v>0</v>
      </c>
      <c r="BI308" s="227">
        <f>IF(N308="nulová",J308,0)</f>
        <v>0</v>
      </c>
      <c r="BJ308" s="18" t="s">
        <v>81</v>
      </c>
      <c r="BK308" s="227">
        <f>ROUND(I308*H308,2)</f>
        <v>0</v>
      </c>
      <c r="BL308" s="18" t="s">
        <v>296</v>
      </c>
      <c r="BM308" s="226" t="s">
        <v>1904</v>
      </c>
    </row>
    <row r="309" spans="1:47" s="2" customFormat="1" ht="12">
      <c r="A309" s="39"/>
      <c r="B309" s="40"/>
      <c r="C309" s="41"/>
      <c r="D309" s="228" t="s">
        <v>183</v>
      </c>
      <c r="E309" s="41"/>
      <c r="F309" s="229" t="s">
        <v>1905</v>
      </c>
      <c r="G309" s="41"/>
      <c r="H309" s="41"/>
      <c r="I309" s="230"/>
      <c r="J309" s="41"/>
      <c r="K309" s="41"/>
      <c r="L309" s="45"/>
      <c r="M309" s="231"/>
      <c r="N309" s="232"/>
      <c r="O309" s="85"/>
      <c r="P309" s="85"/>
      <c r="Q309" s="85"/>
      <c r="R309" s="85"/>
      <c r="S309" s="85"/>
      <c r="T309" s="86"/>
      <c r="U309" s="39"/>
      <c r="V309" s="39"/>
      <c r="W309" s="39"/>
      <c r="X309" s="39"/>
      <c r="Y309" s="39"/>
      <c r="Z309" s="39"/>
      <c r="AA309" s="39"/>
      <c r="AB309" s="39"/>
      <c r="AC309" s="39"/>
      <c r="AD309" s="39"/>
      <c r="AE309" s="39"/>
      <c r="AT309" s="18" t="s">
        <v>183</v>
      </c>
      <c r="AU309" s="18" t="s">
        <v>83</v>
      </c>
    </row>
    <row r="310" spans="1:51" s="13" customFormat="1" ht="12">
      <c r="A310" s="13"/>
      <c r="B310" s="233"/>
      <c r="C310" s="234"/>
      <c r="D310" s="235" t="s">
        <v>189</v>
      </c>
      <c r="E310" s="236" t="s">
        <v>19</v>
      </c>
      <c r="F310" s="237" t="s">
        <v>1906</v>
      </c>
      <c r="G310" s="234"/>
      <c r="H310" s="238">
        <v>390.08</v>
      </c>
      <c r="I310" s="239"/>
      <c r="J310" s="234"/>
      <c r="K310" s="234"/>
      <c r="L310" s="240"/>
      <c r="M310" s="241"/>
      <c r="N310" s="242"/>
      <c r="O310" s="242"/>
      <c r="P310" s="242"/>
      <c r="Q310" s="242"/>
      <c r="R310" s="242"/>
      <c r="S310" s="242"/>
      <c r="T310" s="243"/>
      <c r="U310" s="13"/>
      <c r="V310" s="13"/>
      <c r="W310" s="13"/>
      <c r="X310" s="13"/>
      <c r="Y310" s="13"/>
      <c r="Z310" s="13"/>
      <c r="AA310" s="13"/>
      <c r="AB310" s="13"/>
      <c r="AC310" s="13"/>
      <c r="AD310" s="13"/>
      <c r="AE310" s="13"/>
      <c r="AT310" s="244" t="s">
        <v>189</v>
      </c>
      <c r="AU310" s="244" t="s">
        <v>83</v>
      </c>
      <c r="AV310" s="13" t="s">
        <v>83</v>
      </c>
      <c r="AW310" s="13" t="s">
        <v>35</v>
      </c>
      <c r="AX310" s="13" t="s">
        <v>81</v>
      </c>
      <c r="AY310" s="244" t="s">
        <v>175</v>
      </c>
    </row>
    <row r="311" spans="1:65" s="2" customFormat="1" ht="33" customHeight="1">
      <c r="A311" s="39"/>
      <c r="B311" s="40"/>
      <c r="C311" s="214" t="s">
        <v>499</v>
      </c>
      <c r="D311" s="214" t="s">
        <v>177</v>
      </c>
      <c r="E311" s="215" t="s">
        <v>1907</v>
      </c>
      <c r="F311" s="216" t="s">
        <v>1908</v>
      </c>
      <c r="G311" s="217" t="s">
        <v>180</v>
      </c>
      <c r="H311" s="218">
        <v>3.4</v>
      </c>
      <c r="I311" s="219"/>
      <c r="J311" s="220">
        <f>ROUND(I311*H311,2)</f>
        <v>0</v>
      </c>
      <c r="K311" s="221"/>
      <c r="L311" s="45"/>
      <c r="M311" s="222" t="s">
        <v>19</v>
      </c>
      <c r="N311" s="223" t="s">
        <v>44</v>
      </c>
      <c r="O311" s="85"/>
      <c r="P311" s="224">
        <f>O311*H311</f>
        <v>0</v>
      </c>
      <c r="Q311" s="224">
        <v>0.00022</v>
      </c>
      <c r="R311" s="224">
        <f>Q311*H311</f>
        <v>0.000748</v>
      </c>
      <c r="S311" s="224">
        <v>0</v>
      </c>
      <c r="T311" s="225">
        <f>S311*H311</f>
        <v>0</v>
      </c>
      <c r="U311" s="39"/>
      <c r="V311" s="39"/>
      <c r="W311" s="39"/>
      <c r="X311" s="39"/>
      <c r="Y311" s="39"/>
      <c r="Z311" s="39"/>
      <c r="AA311" s="39"/>
      <c r="AB311" s="39"/>
      <c r="AC311" s="39"/>
      <c r="AD311" s="39"/>
      <c r="AE311" s="39"/>
      <c r="AR311" s="226" t="s">
        <v>296</v>
      </c>
      <c r="AT311" s="226" t="s">
        <v>177</v>
      </c>
      <c r="AU311" s="226" t="s">
        <v>83</v>
      </c>
      <c r="AY311" s="18" t="s">
        <v>175</v>
      </c>
      <c r="BE311" s="227">
        <f>IF(N311="základní",J311,0)</f>
        <v>0</v>
      </c>
      <c r="BF311" s="227">
        <f>IF(N311="snížená",J311,0)</f>
        <v>0</v>
      </c>
      <c r="BG311" s="227">
        <f>IF(N311="zákl. přenesená",J311,0)</f>
        <v>0</v>
      </c>
      <c r="BH311" s="227">
        <f>IF(N311="sníž. přenesená",J311,0)</f>
        <v>0</v>
      </c>
      <c r="BI311" s="227">
        <f>IF(N311="nulová",J311,0)</f>
        <v>0</v>
      </c>
      <c r="BJ311" s="18" t="s">
        <v>81</v>
      </c>
      <c r="BK311" s="227">
        <f>ROUND(I311*H311,2)</f>
        <v>0</v>
      </c>
      <c r="BL311" s="18" t="s">
        <v>296</v>
      </c>
      <c r="BM311" s="226" t="s">
        <v>1909</v>
      </c>
    </row>
    <row r="312" spans="1:47" s="2" customFormat="1" ht="12">
      <c r="A312" s="39"/>
      <c r="B312" s="40"/>
      <c r="C312" s="41"/>
      <c r="D312" s="228" t="s">
        <v>183</v>
      </c>
      <c r="E312" s="41"/>
      <c r="F312" s="229" t="s">
        <v>1910</v>
      </c>
      <c r="G312" s="41"/>
      <c r="H312" s="41"/>
      <c r="I312" s="230"/>
      <c r="J312" s="41"/>
      <c r="K312" s="41"/>
      <c r="L312" s="45"/>
      <c r="M312" s="231"/>
      <c r="N312" s="232"/>
      <c r="O312" s="85"/>
      <c r="P312" s="85"/>
      <c r="Q312" s="85"/>
      <c r="R312" s="85"/>
      <c r="S312" s="85"/>
      <c r="T312" s="86"/>
      <c r="U312" s="39"/>
      <c r="V312" s="39"/>
      <c r="W312" s="39"/>
      <c r="X312" s="39"/>
      <c r="Y312" s="39"/>
      <c r="Z312" s="39"/>
      <c r="AA312" s="39"/>
      <c r="AB312" s="39"/>
      <c r="AC312" s="39"/>
      <c r="AD312" s="39"/>
      <c r="AE312" s="39"/>
      <c r="AT312" s="18" t="s">
        <v>183</v>
      </c>
      <c r="AU312" s="18" t="s">
        <v>83</v>
      </c>
    </row>
    <row r="313" spans="1:51" s="13" customFormat="1" ht="12">
      <c r="A313" s="13"/>
      <c r="B313" s="233"/>
      <c r="C313" s="234"/>
      <c r="D313" s="235" t="s">
        <v>189</v>
      </c>
      <c r="E313" s="236" t="s">
        <v>19</v>
      </c>
      <c r="F313" s="237" t="s">
        <v>1911</v>
      </c>
      <c r="G313" s="234"/>
      <c r="H313" s="238">
        <v>3.4</v>
      </c>
      <c r="I313" s="239"/>
      <c r="J313" s="234"/>
      <c r="K313" s="234"/>
      <c r="L313" s="240"/>
      <c r="M313" s="241"/>
      <c r="N313" s="242"/>
      <c r="O313" s="242"/>
      <c r="P313" s="242"/>
      <c r="Q313" s="242"/>
      <c r="R313" s="242"/>
      <c r="S313" s="242"/>
      <c r="T313" s="243"/>
      <c r="U313" s="13"/>
      <c r="V313" s="13"/>
      <c r="W313" s="13"/>
      <c r="X313" s="13"/>
      <c r="Y313" s="13"/>
      <c r="Z313" s="13"/>
      <c r="AA313" s="13"/>
      <c r="AB313" s="13"/>
      <c r="AC313" s="13"/>
      <c r="AD313" s="13"/>
      <c r="AE313" s="13"/>
      <c r="AT313" s="244" t="s">
        <v>189</v>
      </c>
      <c r="AU313" s="244" t="s">
        <v>83</v>
      </c>
      <c r="AV313" s="13" t="s">
        <v>83</v>
      </c>
      <c r="AW313" s="13" t="s">
        <v>35</v>
      </c>
      <c r="AX313" s="13" t="s">
        <v>81</v>
      </c>
      <c r="AY313" s="244" t="s">
        <v>175</v>
      </c>
    </row>
    <row r="314" spans="1:65" s="2" customFormat="1" ht="24.15" customHeight="1">
      <c r="A314" s="39"/>
      <c r="B314" s="40"/>
      <c r="C314" s="267" t="s">
        <v>505</v>
      </c>
      <c r="D314" s="267" t="s">
        <v>307</v>
      </c>
      <c r="E314" s="268" t="s">
        <v>1912</v>
      </c>
      <c r="F314" s="269" t="s">
        <v>1913</v>
      </c>
      <c r="G314" s="270" t="s">
        <v>180</v>
      </c>
      <c r="H314" s="271">
        <v>458.601</v>
      </c>
      <c r="I314" s="272"/>
      <c r="J314" s="273">
        <f>ROUND(I314*H314,2)</f>
        <v>0</v>
      </c>
      <c r="K314" s="274"/>
      <c r="L314" s="275"/>
      <c r="M314" s="276" t="s">
        <v>19</v>
      </c>
      <c r="N314" s="277" t="s">
        <v>44</v>
      </c>
      <c r="O314" s="85"/>
      <c r="P314" s="224">
        <f>O314*H314</f>
        <v>0</v>
      </c>
      <c r="Q314" s="224">
        <v>0.0012</v>
      </c>
      <c r="R314" s="224">
        <f>Q314*H314</f>
        <v>0.5503212</v>
      </c>
      <c r="S314" s="224">
        <v>0</v>
      </c>
      <c r="T314" s="225">
        <f>S314*H314</f>
        <v>0</v>
      </c>
      <c r="U314" s="39"/>
      <c r="V314" s="39"/>
      <c r="W314" s="39"/>
      <c r="X314" s="39"/>
      <c r="Y314" s="39"/>
      <c r="Z314" s="39"/>
      <c r="AA314" s="39"/>
      <c r="AB314" s="39"/>
      <c r="AC314" s="39"/>
      <c r="AD314" s="39"/>
      <c r="AE314" s="39"/>
      <c r="AR314" s="226" t="s">
        <v>396</v>
      </c>
      <c r="AT314" s="226" t="s">
        <v>307</v>
      </c>
      <c r="AU314" s="226" t="s">
        <v>83</v>
      </c>
      <c r="AY314" s="18" t="s">
        <v>175</v>
      </c>
      <c r="BE314" s="227">
        <f>IF(N314="základní",J314,0)</f>
        <v>0</v>
      </c>
      <c r="BF314" s="227">
        <f>IF(N314="snížená",J314,0)</f>
        <v>0</v>
      </c>
      <c r="BG314" s="227">
        <f>IF(N314="zákl. přenesená",J314,0)</f>
        <v>0</v>
      </c>
      <c r="BH314" s="227">
        <f>IF(N314="sníž. přenesená",J314,0)</f>
        <v>0</v>
      </c>
      <c r="BI314" s="227">
        <f>IF(N314="nulová",J314,0)</f>
        <v>0</v>
      </c>
      <c r="BJ314" s="18" t="s">
        <v>81</v>
      </c>
      <c r="BK314" s="227">
        <f>ROUND(I314*H314,2)</f>
        <v>0</v>
      </c>
      <c r="BL314" s="18" t="s">
        <v>296</v>
      </c>
      <c r="BM314" s="226" t="s">
        <v>1914</v>
      </c>
    </row>
    <row r="315" spans="1:51" s="13" customFormat="1" ht="12">
      <c r="A315" s="13"/>
      <c r="B315" s="233"/>
      <c r="C315" s="234"/>
      <c r="D315" s="235" t="s">
        <v>189</v>
      </c>
      <c r="E315" s="234"/>
      <c r="F315" s="237" t="s">
        <v>1915</v>
      </c>
      <c r="G315" s="234"/>
      <c r="H315" s="238">
        <v>458.601</v>
      </c>
      <c r="I315" s="239"/>
      <c r="J315" s="234"/>
      <c r="K315" s="234"/>
      <c r="L315" s="240"/>
      <c r="M315" s="241"/>
      <c r="N315" s="242"/>
      <c r="O315" s="242"/>
      <c r="P315" s="242"/>
      <c r="Q315" s="242"/>
      <c r="R315" s="242"/>
      <c r="S315" s="242"/>
      <c r="T315" s="243"/>
      <c r="U315" s="13"/>
      <c r="V315" s="13"/>
      <c r="W315" s="13"/>
      <c r="X315" s="13"/>
      <c r="Y315" s="13"/>
      <c r="Z315" s="13"/>
      <c r="AA315" s="13"/>
      <c r="AB315" s="13"/>
      <c r="AC315" s="13"/>
      <c r="AD315" s="13"/>
      <c r="AE315" s="13"/>
      <c r="AT315" s="244" t="s">
        <v>189</v>
      </c>
      <c r="AU315" s="244" t="s">
        <v>83</v>
      </c>
      <c r="AV315" s="13" t="s">
        <v>83</v>
      </c>
      <c r="AW315" s="13" t="s">
        <v>4</v>
      </c>
      <c r="AX315" s="13" t="s">
        <v>81</v>
      </c>
      <c r="AY315" s="244" t="s">
        <v>175</v>
      </c>
    </row>
    <row r="316" spans="1:65" s="2" customFormat="1" ht="49.05" customHeight="1">
      <c r="A316" s="39"/>
      <c r="B316" s="40"/>
      <c r="C316" s="214" t="s">
        <v>509</v>
      </c>
      <c r="D316" s="214" t="s">
        <v>177</v>
      </c>
      <c r="E316" s="215" t="s">
        <v>1916</v>
      </c>
      <c r="F316" s="216" t="s">
        <v>1917</v>
      </c>
      <c r="G316" s="217" t="s">
        <v>281</v>
      </c>
      <c r="H316" s="218">
        <v>0.621</v>
      </c>
      <c r="I316" s="219"/>
      <c r="J316" s="220">
        <f>ROUND(I316*H316,2)</f>
        <v>0</v>
      </c>
      <c r="K316" s="221"/>
      <c r="L316" s="45"/>
      <c r="M316" s="222" t="s">
        <v>19</v>
      </c>
      <c r="N316" s="223" t="s">
        <v>44</v>
      </c>
      <c r="O316" s="85"/>
      <c r="P316" s="224">
        <f>O316*H316</f>
        <v>0</v>
      </c>
      <c r="Q316" s="224">
        <v>0</v>
      </c>
      <c r="R316" s="224">
        <f>Q316*H316</f>
        <v>0</v>
      </c>
      <c r="S316" s="224">
        <v>0</v>
      </c>
      <c r="T316" s="225">
        <f>S316*H316</f>
        <v>0</v>
      </c>
      <c r="U316" s="39"/>
      <c r="V316" s="39"/>
      <c r="W316" s="39"/>
      <c r="X316" s="39"/>
      <c r="Y316" s="39"/>
      <c r="Z316" s="39"/>
      <c r="AA316" s="39"/>
      <c r="AB316" s="39"/>
      <c r="AC316" s="39"/>
      <c r="AD316" s="39"/>
      <c r="AE316" s="39"/>
      <c r="AR316" s="226" t="s">
        <v>296</v>
      </c>
      <c r="AT316" s="226" t="s">
        <v>177</v>
      </c>
      <c r="AU316" s="226" t="s">
        <v>83</v>
      </c>
      <c r="AY316" s="18" t="s">
        <v>175</v>
      </c>
      <c r="BE316" s="227">
        <f>IF(N316="základní",J316,0)</f>
        <v>0</v>
      </c>
      <c r="BF316" s="227">
        <f>IF(N316="snížená",J316,0)</f>
        <v>0</v>
      </c>
      <c r="BG316" s="227">
        <f>IF(N316="zákl. přenesená",J316,0)</f>
        <v>0</v>
      </c>
      <c r="BH316" s="227">
        <f>IF(N316="sníž. přenesená",J316,0)</f>
        <v>0</v>
      </c>
      <c r="BI316" s="227">
        <f>IF(N316="nulová",J316,0)</f>
        <v>0</v>
      </c>
      <c r="BJ316" s="18" t="s">
        <v>81</v>
      </c>
      <c r="BK316" s="227">
        <f>ROUND(I316*H316,2)</f>
        <v>0</v>
      </c>
      <c r="BL316" s="18" t="s">
        <v>296</v>
      </c>
      <c r="BM316" s="226" t="s">
        <v>1918</v>
      </c>
    </row>
    <row r="317" spans="1:47" s="2" customFormat="1" ht="12">
      <c r="A317" s="39"/>
      <c r="B317" s="40"/>
      <c r="C317" s="41"/>
      <c r="D317" s="228" t="s">
        <v>183</v>
      </c>
      <c r="E317" s="41"/>
      <c r="F317" s="229" t="s">
        <v>1919</v>
      </c>
      <c r="G317" s="41"/>
      <c r="H317" s="41"/>
      <c r="I317" s="230"/>
      <c r="J317" s="41"/>
      <c r="K317" s="41"/>
      <c r="L317" s="45"/>
      <c r="M317" s="231"/>
      <c r="N317" s="232"/>
      <c r="O317" s="85"/>
      <c r="P317" s="85"/>
      <c r="Q317" s="85"/>
      <c r="R317" s="85"/>
      <c r="S317" s="85"/>
      <c r="T317" s="86"/>
      <c r="U317" s="39"/>
      <c r="V317" s="39"/>
      <c r="W317" s="39"/>
      <c r="X317" s="39"/>
      <c r="Y317" s="39"/>
      <c r="Z317" s="39"/>
      <c r="AA317" s="39"/>
      <c r="AB317" s="39"/>
      <c r="AC317" s="39"/>
      <c r="AD317" s="39"/>
      <c r="AE317" s="39"/>
      <c r="AT317" s="18" t="s">
        <v>183</v>
      </c>
      <c r="AU317" s="18" t="s">
        <v>83</v>
      </c>
    </row>
    <row r="318" spans="1:63" s="12" customFormat="1" ht="22.8" customHeight="1">
      <c r="A318" s="12"/>
      <c r="B318" s="198"/>
      <c r="C318" s="199"/>
      <c r="D318" s="200" t="s">
        <v>72</v>
      </c>
      <c r="E318" s="212" t="s">
        <v>1920</v>
      </c>
      <c r="F318" s="212" t="s">
        <v>1921</v>
      </c>
      <c r="G318" s="199"/>
      <c r="H318" s="199"/>
      <c r="I318" s="202"/>
      <c r="J318" s="213">
        <f>BK318</f>
        <v>0</v>
      </c>
      <c r="K318" s="199"/>
      <c r="L318" s="204"/>
      <c r="M318" s="205"/>
      <c r="N318" s="206"/>
      <c r="O318" s="206"/>
      <c r="P318" s="207">
        <f>SUM(P319:P346)</f>
        <v>0</v>
      </c>
      <c r="Q318" s="206"/>
      <c r="R318" s="207">
        <f>SUM(R319:R346)</f>
        <v>0.789334</v>
      </c>
      <c r="S318" s="206"/>
      <c r="T318" s="208">
        <f>SUM(T319:T346)</f>
        <v>0</v>
      </c>
      <c r="U318" s="12"/>
      <c r="V318" s="12"/>
      <c r="W318" s="12"/>
      <c r="X318" s="12"/>
      <c r="Y318" s="12"/>
      <c r="Z318" s="12"/>
      <c r="AA318" s="12"/>
      <c r="AB318" s="12"/>
      <c r="AC318" s="12"/>
      <c r="AD318" s="12"/>
      <c r="AE318" s="12"/>
      <c r="AR318" s="209" t="s">
        <v>83</v>
      </c>
      <c r="AT318" s="210" t="s">
        <v>72</v>
      </c>
      <c r="AU318" s="210" t="s">
        <v>81</v>
      </c>
      <c r="AY318" s="209" t="s">
        <v>175</v>
      </c>
      <c r="BK318" s="211">
        <f>SUM(BK319:BK346)</f>
        <v>0</v>
      </c>
    </row>
    <row r="319" spans="1:65" s="2" customFormat="1" ht="44.25" customHeight="1">
      <c r="A319" s="39"/>
      <c r="B319" s="40"/>
      <c r="C319" s="214" t="s">
        <v>517</v>
      </c>
      <c r="D319" s="214" t="s">
        <v>177</v>
      </c>
      <c r="E319" s="215" t="s">
        <v>1922</v>
      </c>
      <c r="F319" s="216" t="s">
        <v>1923</v>
      </c>
      <c r="G319" s="217" t="s">
        <v>342</v>
      </c>
      <c r="H319" s="218">
        <v>37</v>
      </c>
      <c r="I319" s="219"/>
      <c r="J319" s="220">
        <f>ROUND(I319*H319,2)</f>
        <v>0</v>
      </c>
      <c r="K319" s="221"/>
      <c r="L319" s="45"/>
      <c r="M319" s="222" t="s">
        <v>19</v>
      </c>
      <c r="N319" s="223" t="s">
        <v>44</v>
      </c>
      <c r="O319" s="85"/>
      <c r="P319" s="224">
        <f>O319*H319</f>
        <v>0</v>
      </c>
      <c r="Q319" s="224">
        <v>0.00437</v>
      </c>
      <c r="R319" s="224">
        <f>Q319*H319</f>
        <v>0.16169</v>
      </c>
      <c r="S319" s="224">
        <v>0</v>
      </c>
      <c r="T319" s="225">
        <f>S319*H319</f>
        <v>0</v>
      </c>
      <c r="U319" s="39"/>
      <c r="V319" s="39"/>
      <c r="W319" s="39"/>
      <c r="X319" s="39"/>
      <c r="Y319" s="39"/>
      <c r="Z319" s="39"/>
      <c r="AA319" s="39"/>
      <c r="AB319" s="39"/>
      <c r="AC319" s="39"/>
      <c r="AD319" s="39"/>
      <c r="AE319" s="39"/>
      <c r="AR319" s="226" t="s">
        <v>296</v>
      </c>
      <c r="AT319" s="226" t="s">
        <v>177</v>
      </c>
      <c r="AU319" s="226" t="s">
        <v>83</v>
      </c>
      <c r="AY319" s="18" t="s">
        <v>175</v>
      </c>
      <c r="BE319" s="227">
        <f>IF(N319="základní",J319,0)</f>
        <v>0</v>
      </c>
      <c r="BF319" s="227">
        <f>IF(N319="snížená",J319,0)</f>
        <v>0</v>
      </c>
      <c r="BG319" s="227">
        <f>IF(N319="zákl. přenesená",J319,0)</f>
        <v>0</v>
      </c>
      <c r="BH319" s="227">
        <f>IF(N319="sníž. přenesená",J319,0)</f>
        <v>0</v>
      </c>
      <c r="BI319" s="227">
        <f>IF(N319="nulová",J319,0)</f>
        <v>0</v>
      </c>
      <c r="BJ319" s="18" t="s">
        <v>81</v>
      </c>
      <c r="BK319" s="227">
        <f>ROUND(I319*H319,2)</f>
        <v>0</v>
      </c>
      <c r="BL319" s="18" t="s">
        <v>296</v>
      </c>
      <c r="BM319" s="226" t="s">
        <v>1924</v>
      </c>
    </row>
    <row r="320" spans="1:47" s="2" customFormat="1" ht="12">
      <c r="A320" s="39"/>
      <c r="B320" s="40"/>
      <c r="C320" s="41"/>
      <c r="D320" s="228" t="s">
        <v>183</v>
      </c>
      <c r="E320" s="41"/>
      <c r="F320" s="229" t="s">
        <v>1925</v>
      </c>
      <c r="G320" s="41"/>
      <c r="H320" s="41"/>
      <c r="I320" s="230"/>
      <c r="J320" s="41"/>
      <c r="K320" s="41"/>
      <c r="L320" s="45"/>
      <c r="M320" s="231"/>
      <c r="N320" s="232"/>
      <c r="O320" s="85"/>
      <c r="P320" s="85"/>
      <c r="Q320" s="85"/>
      <c r="R320" s="85"/>
      <c r="S320" s="85"/>
      <c r="T320" s="86"/>
      <c r="U320" s="39"/>
      <c r="V320" s="39"/>
      <c r="W320" s="39"/>
      <c r="X320" s="39"/>
      <c r="Y320" s="39"/>
      <c r="Z320" s="39"/>
      <c r="AA320" s="39"/>
      <c r="AB320" s="39"/>
      <c r="AC320" s="39"/>
      <c r="AD320" s="39"/>
      <c r="AE320" s="39"/>
      <c r="AT320" s="18" t="s">
        <v>183</v>
      </c>
      <c r="AU320" s="18" t="s">
        <v>83</v>
      </c>
    </row>
    <row r="321" spans="1:65" s="2" customFormat="1" ht="33" customHeight="1">
      <c r="A321" s="39"/>
      <c r="B321" s="40"/>
      <c r="C321" s="214" t="s">
        <v>522</v>
      </c>
      <c r="D321" s="214" t="s">
        <v>177</v>
      </c>
      <c r="E321" s="215" t="s">
        <v>1926</v>
      </c>
      <c r="F321" s="216" t="s">
        <v>1927</v>
      </c>
      <c r="G321" s="217" t="s">
        <v>342</v>
      </c>
      <c r="H321" s="218">
        <v>22.8</v>
      </c>
      <c r="I321" s="219"/>
      <c r="J321" s="220">
        <f>ROUND(I321*H321,2)</f>
        <v>0</v>
      </c>
      <c r="K321" s="221"/>
      <c r="L321" s="45"/>
      <c r="M321" s="222" t="s">
        <v>19</v>
      </c>
      <c r="N321" s="223" t="s">
        <v>44</v>
      </c>
      <c r="O321" s="85"/>
      <c r="P321" s="224">
        <f>O321*H321</f>
        <v>0</v>
      </c>
      <c r="Q321" s="224">
        <v>0.00287</v>
      </c>
      <c r="R321" s="224">
        <f>Q321*H321</f>
        <v>0.06543600000000001</v>
      </c>
      <c r="S321" s="224">
        <v>0</v>
      </c>
      <c r="T321" s="225">
        <f>S321*H321</f>
        <v>0</v>
      </c>
      <c r="U321" s="39"/>
      <c r="V321" s="39"/>
      <c r="W321" s="39"/>
      <c r="X321" s="39"/>
      <c r="Y321" s="39"/>
      <c r="Z321" s="39"/>
      <c r="AA321" s="39"/>
      <c r="AB321" s="39"/>
      <c r="AC321" s="39"/>
      <c r="AD321" s="39"/>
      <c r="AE321" s="39"/>
      <c r="AR321" s="226" t="s">
        <v>296</v>
      </c>
      <c r="AT321" s="226" t="s">
        <v>177</v>
      </c>
      <c r="AU321" s="226" t="s">
        <v>83</v>
      </c>
      <c r="AY321" s="18" t="s">
        <v>175</v>
      </c>
      <c r="BE321" s="227">
        <f>IF(N321="základní",J321,0)</f>
        <v>0</v>
      </c>
      <c r="BF321" s="227">
        <f>IF(N321="snížená",J321,0)</f>
        <v>0</v>
      </c>
      <c r="BG321" s="227">
        <f>IF(N321="zákl. přenesená",J321,0)</f>
        <v>0</v>
      </c>
      <c r="BH321" s="227">
        <f>IF(N321="sníž. přenesená",J321,0)</f>
        <v>0</v>
      </c>
      <c r="BI321" s="227">
        <f>IF(N321="nulová",J321,0)</f>
        <v>0</v>
      </c>
      <c r="BJ321" s="18" t="s">
        <v>81</v>
      </c>
      <c r="BK321" s="227">
        <f>ROUND(I321*H321,2)</f>
        <v>0</v>
      </c>
      <c r="BL321" s="18" t="s">
        <v>296</v>
      </c>
      <c r="BM321" s="226" t="s">
        <v>1928</v>
      </c>
    </row>
    <row r="322" spans="1:47" s="2" customFormat="1" ht="12">
      <c r="A322" s="39"/>
      <c r="B322" s="40"/>
      <c r="C322" s="41"/>
      <c r="D322" s="228" t="s">
        <v>183</v>
      </c>
      <c r="E322" s="41"/>
      <c r="F322" s="229" t="s">
        <v>1929</v>
      </c>
      <c r="G322" s="41"/>
      <c r="H322" s="41"/>
      <c r="I322" s="230"/>
      <c r="J322" s="41"/>
      <c r="K322" s="41"/>
      <c r="L322" s="45"/>
      <c r="M322" s="231"/>
      <c r="N322" s="232"/>
      <c r="O322" s="85"/>
      <c r="P322" s="85"/>
      <c r="Q322" s="85"/>
      <c r="R322" s="85"/>
      <c r="S322" s="85"/>
      <c r="T322" s="86"/>
      <c r="U322" s="39"/>
      <c r="V322" s="39"/>
      <c r="W322" s="39"/>
      <c r="X322" s="39"/>
      <c r="Y322" s="39"/>
      <c r="Z322" s="39"/>
      <c r="AA322" s="39"/>
      <c r="AB322" s="39"/>
      <c r="AC322" s="39"/>
      <c r="AD322" s="39"/>
      <c r="AE322" s="39"/>
      <c r="AT322" s="18" t="s">
        <v>183</v>
      </c>
      <c r="AU322" s="18" t="s">
        <v>83</v>
      </c>
    </row>
    <row r="323" spans="1:51" s="13" customFormat="1" ht="12">
      <c r="A323" s="13"/>
      <c r="B323" s="233"/>
      <c r="C323" s="234"/>
      <c r="D323" s="235" t="s">
        <v>189</v>
      </c>
      <c r="E323" s="236" t="s">
        <v>19</v>
      </c>
      <c r="F323" s="237" t="s">
        <v>1930</v>
      </c>
      <c r="G323" s="234"/>
      <c r="H323" s="238">
        <v>22.8</v>
      </c>
      <c r="I323" s="239"/>
      <c r="J323" s="234"/>
      <c r="K323" s="234"/>
      <c r="L323" s="240"/>
      <c r="M323" s="241"/>
      <c r="N323" s="242"/>
      <c r="O323" s="242"/>
      <c r="P323" s="242"/>
      <c r="Q323" s="242"/>
      <c r="R323" s="242"/>
      <c r="S323" s="242"/>
      <c r="T323" s="243"/>
      <c r="U323" s="13"/>
      <c r="V323" s="13"/>
      <c r="W323" s="13"/>
      <c r="X323" s="13"/>
      <c r="Y323" s="13"/>
      <c r="Z323" s="13"/>
      <c r="AA323" s="13"/>
      <c r="AB323" s="13"/>
      <c r="AC323" s="13"/>
      <c r="AD323" s="13"/>
      <c r="AE323" s="13"/>
      <c r="AT323" s="244" t="s">
        <v>189</v>
      </c>
      <c r="AU323" s="244" t="s">
        <v>83</v>
      </c>
      <c r="AV323" s="13" t="s">
        <v>83</v>
      </c>
      <c r="AW323" s="13" t="s">
        <v>35</v>
      </c>
      <c r="AX323" s="13" t="s">
        <v>81</v>
      </c>
      <c r="AY323" s="244" t="s">
        <v>175</v>
      </c>
    </row>
    <row r="324" spans="1:65" s="2" customFormat="1" ht="37.8" customHeight="1">
      <c r="A324" s="39"/>
      <c r="B324" s="40"/>
      <c r="C324" s="214" t="s">
        <v>526</v>
      </c>
      <c r="D324" s="214" t="s">
        <v>177</v>
      </c>
      <c r="E324" s="215" t="s">
        <v>1931</v>
      </c>
      <c r="F324" s="216" t="s">
        <v>1932</v>
      </c>
      <c r="G324" s="217" t="s">
        <v>342</v>
      </c>
      <c r="H324" s="218">
        <v>74</v>
      </c>
      <c r="I324" s="219"/>
      <c r="J324" s="220">
        <f>ROUND(I324*H324,2)</f>
        <v>0</v>
      </c>
      <c r="K324" s="221"/>
      <c r="L324" s="45"/>
      <c r="M324" s="222" t="s">
        <v>19</v>
      </c>
      <c r="N324" s="223" t="s">
        <v>44</v>
      </c>
      <c r="O324" s="85"/>
      <c r="P324" s="224">
        <f>O324*H324</f>
        <v>0</v>
      </c>
      <c r="Q324" s="224">
        <v>0.00228</v>
      </c>
      <c r="R324" s="224">
        <f>Q324*H324</f>
        <v>0.16871999999999998</v>
      </c>
      <c r="S324" s="224">
        <v>0</v>
      </c>
      <c r="T324" s="225">
        <f>S324*H324</f>
        <v>0</v>
      </c>
      <c r="U324" s="39"/>
      <c r="V324" s="39"/>
      <c r="W324" s="39"/>
      <c r="X324" s="39"/>
      <c r="Y324" s="39"/>
      <c r="Z324" s="39"/>
      <c r="AA324" s="39"/>
      <c r="AB324" s="39"/>
      <c r="AC324" s="39"/>
      <c r="AD324" s="39"/>
      <c r="AE324" s="39"/>
      <c r="AR324" s="226" t="s">
        <v>296</v>
      </c>
      <c r="AT324" s="226" t="s">
        <v>177</v>
      </c>
      <c r="AU324" s="226" t="s">
        <v>83</v>
      </c>
      <c r="AY324" s="18" t="s">
        <v>175</v>
      </c>
      <c r="BE324" s="227">
        <f>IF(N324="základní",J324,0)</f>
        <v>0</v>
      </c>
      <c r="BF324" s="227">
        <f>IF(N324="snížená",J324,0)</f>
        <v>0</v>
      </c>
      <c r="BG324" s="227">
        <f>IF(N324="zákl. přenesená",J324,0)</f>
        <v>0</v>
      </c>
      <c r="BH324" s="227">
        <f>IF(N324="sníž. přenesená",J324,0)</f>
        <v>0</v>
      </c>
      <c r="BI324" s="227">
        <f>IF(N324="nulová",J324,0)</f>
        <v>0</v>
      </c>
      <c r="BJ324" s="18" t="s">
        <v>81</v>
      </c>
      <c r="BK324" s="227">
        <f>ROUND(I324*H324,2)</f>
        <v>0</v>
      </c>
      <c r="BL324" s="18" t="s">
        <v>296</v>
      </c>
      <c r="BM324" s="226" t="s">
        <v>1933</v>
      </c>
    </row>
    <row r="325" spans="1:47" s="2" customFormat="1" ht="12">
      <c r="A325" s="39"/>
      <c r="B325" s="40"/>
      <c r="C325" s="41"/>
      <c r="D325" s="228" t="s">
        <v>183</v>
      </c>
      <c r="E325" s="41"/>
      <c r="F325" s="229" t="s">
        <v>1934</v>
      </c>
      <c r="G325" s="41"/>
      <c r="H325" s="41"/>
      <c r="I325" s="230"/>
      <c r="J325" s="41"/>
      <c r="K325" s="41"/>
      <c r="L325" s="45"/>
      <c r="M325" s="231"/>
      <c r="N325" s="232"/>
      <c r="O325" s="85"/>
      <c r="P325" s="85"/>
      <c r="Q325" s="85"/>
      <c r="R325" s="85"/>
      <c r="S325" s="85"/>
      <c r="T325" s="86"/>
      <c r="U325" s="39"/>
      <c r="V325" s="39"/>
      <c r="W325" s="39"/>
      <c r="X325" s="39"/>
      <c r="Y325" s="39"/>
      <c r="Z325" s="39"/>
      <c r="AA325" s="39"/>
      <c r="AB325" s="39"/>
      <c r="AC325" s="39"/>
      <c r="AD325" s="39"/>
      <c r="AE325" s="39"/>
      <c r="AT325" s="18" t="s">
        <v>183</v>
      </c>
      <c r="AU325" s="18" t="s">
        <v>83</v>
      </c>
    </row>
    <row r="326" spans="1:51" s="13" customFormat="1" ht="12">
      <c r="A326" s="13"/>
      <c r="B326" s="233"/>
      <c r="C326" s="234"/>
      <c r="D326" s="235" t="s">
        <v>189</v>
      </c>
      <c r="E326" s="236" t="s">
        <v>19</v>
      </c>
      <c r="F326" s="237" t="s">
        <v>1935</v>
      </c>
      <c r="G326" s="234"/>
      <c r="H326" s="238">
        <v>74</v>
      </c>
      <c r="I326" s="239"/>
      <c r="J326" s="234"/>
      <c r="K326" s="234"/>
      <c r="L326" s="240"/>
      <c r="M326" s="241"/>
      <c r="N326" s="242"/>
      <c r="O326" s="242"/>
      <c r="P326" s="242"/>
      <c r="Q326" s="242"/>
      <c r="R326" s="242"/>
      <c r="S326" s="242"/>
      <c r="T326" s="243"/>
      <c r="U326" s="13"/>
      <c r="V326" s="13"/>
      <c r="W326" s="13"/>
      <c r="X326" s="13"/>
      <c r="Y326" s="13"/>
      <c r="Z326" s="13"/>
      <c r="AA326" s="13"/>
      <c r="AB326" s="13"/>
      <c r="AC326" s="13"/>
      <c r="AD326" s="13"/>
      <c r="AE326" s="13"/>
      <c r="AT326" s="244" t="s">
        <v>189</v>
      </c>
      <c r="AU326" s="244" t="s">
        <v>83</v>
      </c>
      <c r="AV326" s="13" t="s">
        <v>83</v>
      </c>
      <c r="AW326" s="13" t="s">
        <v>35</v>
      </c>
      <c r="AX326" s="13" t="s">
        <v>81</v>
      </c>
      <c r="AY326" s="244" t="s">
        <v>175</v>
      </c>
    </row>
    <row r="327" spans="1:65" s="2" customFormat="1" ht="37.8" customHeight="1">
      <c r="A327" s="39"/>
      <c r="B327" s="40"/>
      <c r="C327" s="214" t="s">
        <v>531</v>
      </c>
      <c r="D327" s="214" t="s">
        <v>177</v>
      </c>
      <c r="E327" s="215" t="s">
        <v>1936</v>
      </c>
      <c r="F327" s="216" t="s">
        <v>1937</v>
      </c>
      <c r="G327" s="217" t="s">
        <v>342</v>
      </c>
      <c r="H327" s="218">
        <v>37.4</v>
      </c>
      <c r="I327" s="219"/>
      <c r="J327" s="220">
        <f>ROUND(I327*H327,2)</f>
        <v>0</v>
      </c>
      <c r="K327" s="221"/>
      <c r="L327" s="45"/>
      <c r="M327" s="222" t="s">
        <v>19</v>
      </c>
      <c r="N327" s="223" t="s">
        <v>44</v>
      </c>
      <c r="O327" s="85"/>
      <c r="P327" s="224">
        <f>O327*H327</f>
        <v>0</v>
      </c>
      <c r="Q327" s="224">
        <v>0.00093</v>
      </c>
      <c r="R327" s="224">
        <f>Q327*H327</f>
        <v>0.034782</v>
      </c>
      <c r="S327" s="224">
        <v>0</v>
      </c>
      <c r="T327" s="225">
        <f>S327*H327</f>
        <v>0</v>
      </c>
      <c r="U327" s="39"/>
      <c r="V327" s="39"/>
      <c r="W327" s="39"/>
      <c r="X327" s="39"/>
      <c r="Y327" s="39"/>
      <c r="Z327" s="39"/>
      <c r="AA327" s="39"/>
      <c r="AB327" s="39"/>
      <c r="AC327" s="39"/>
      <c r="AD327" s="39"/>
      <c r="AE327" s="39"/>
      <c r="AR327" s="226" t="s">
        <v>296</v>
      </c>
      <c r="AT327" s="226" t="s">
        <v>177</v>
      </c>
      <c r="AU327" s="226" t="s">
        <v>83</v>
      </c>
      <c r="AY327" s="18" t="s">
        <v>175</v>
      </c>
      <c r="BE327" s="227">
        <f>IF(N327="základní",J327,0)</f>
        <v>0</v>
      </c>
      <c r="BF327" s="227">
        <f>IF(N327="snížená",J327,0)</f>
        <v>0</v>
      </c>
      <c r="BG327" s="227">
        <f>IF(N327="zákl. přenesená",J327,0)</f>
        <v>0</v>
      </c>
      <c r="BH327" s="227">
        <f>IF(N327="sníž. přenesená",J327,0)</f>
        <v>0</v>
      </c>
      <c r="BI327" s="227">
        <f>IF(N327="nulová",J327,0)</f>
        <v>0</v>
      </c>
      <c r="BJ327" s="18" t="s">
        <v>81</v>
      </c>
      <c r="BK327" s="227">
        <f>ROUND(I327*H327,2)</f>
        <v>0</v>
      </c>
      <c r="BL327" s="18" t="s">
        <v>296</v>
      </c>
      <c r="BM327" s="226" t="s">
        <v>1938</v>
      </c>
    </row>
    <row r="328" spans="1:47" s="2" customFormat="1" ht="12">
      <c r="A328" s="39"/>
      <c r="B328" s="40"/>
      <c r="C328" s="41"/>
      <c r="D328" s="228" t="s">
        <v>183</v>
      </c>
      <c r="E328" s="41"/>
      <c r="F328" s="229" t="s">
        <v>1939</v>
      </c>
      <c r="G328" s="41"/>
      <c r="H328" s="41"/>
      <c r="I328" s="230"/>
      <c r="J328" s="41"/>
      <c r="K328" s="41"/>
      <c r="L328" s="45"/>
      <c r="M328" s="231"/>
      <c r="N328" s="232"/>
      <c r="O328" s="85"/>
      <c r="P328" s="85"/>
      <c r="Q328" s="85"/>
      <c r="R328" s="85"/>
      <c r="S328" s="85"/>
      <c r="T328" s="86"/>
      <c r="U328" s="39"/>
      <c r="V328" s="39"/>
      <c r="W328" s="39"/>
      <c r="X328" s="39"/>
      <c r="Y328" s="39"/>
      <c r="Z328" s="39"/>
      <c r="AA328" s="39"/>
      <c r="AB328" s="39"/>
      <c r="AC328" s="39"/>
      <c r="AD328" s="39"/>
      <c r="AE328" s="39"/>
      <c r="AT328" s="18" t="s">
        <v>183</v>
      </c>
      <c r="AU328" s="18" t="s">
        <v>83</v>
      </c>
    </row>
    <row r="329" spans="1:51" s="13" customFormat="1" ht="12">
      <c r="A329" s="13"/>
      <c r="B329" s="233"/>
      <c r="C329" s="234"/>
      <c r="D329" s="235" t="s">
        <v>189</v>
      </c>
      <c r="E329" s="236" t="s">
        <v>19</v>
      </c>
      <c r="F329" s="237" t="s">
        <v>1940</v>
      </c>
      <c r="G329" s="234"/>
      <c r="H329" s="238">
        <v>24.8</v>
      </c>
      <c r="I329" s="239"/>
      <c r="J329" s="234"/>
      <c r="K329" s="234"/>
      <c r="L329" s="240"/>
      <c r="M329" s="241"/>
      <c r="N329" s="242"/>
      <c r="O329" s="242"/>
      <c r="P329" s="242"/>
      <c r="Q329" s="242"/>
      <c r="R329" s="242"/>
      <c r="S329" s="242"/>
      <c r="T329" s="243"/>
      <c r="U329" s="13"/>
      <c r="V329" s="13"/>
      <c r="W329" s="13"/>
      <c r="X329" s="13"/>
      <c r="Y329" s="13"/>
      <c r="Z329" s="13"/>
      <c r="AA329" s="13"/>
      <c r="AB329" s="13"/>
      <c r="AC329" s="13"/>
      <c r="AD329" s="13"/>
      <c r="AE329" s="13"/>
      <c r="AT329" s="244" t="s">
        <v>189</v>
      </c>
      <c r="AU329" s="244" t="s">
        <v>83</v>
      </c>
      <c r="AV329" s="13" t="s">
        <v>83</v>
      </c>
      <c r="AW329" s="13" t="s">
        <v>35</v>
      </c>
      <c r="AX329" s="13" t="s">
        <v>73</v>
      </c>
      <c r="AY329" s="244" t="s">
        <v>175</v>
      </c>
    </row>
    <row r="330" spans="1:51" s="13" customFormat="1" ht="12">
      <c r="A330" s="13"/>
      <c r="B330" s="233"/>
      <c r="C330" s="234"/>
      <c r="D330" s="235" t="s">
        <v>189</v>
      </c>
      <c r="E330" s="236" t="s">
        <v>19</v>
      </c>
      <c r="F330" s="237" t="s">
        <v>1941</v>
      </c>
      <c r="G330" s="234"/>
      <c r="H330" s="238">
        <v>12.6</v>
      </c>
      <c r="I330" s="239"/>
      <c r="J330" s="234"/>
      <c r="K330" s="234"/>
      <c r="L330" s="240"/>
      <c r="M330" s="241"/>
      <c r="N330" s="242"/>
      <c r="O330" s="242"/>
      <c r="P330" s="242"/>
      <c r="Q330" s="242"/>
      <c r="R330" s="242"/>
      <c r="S330" s="242"/>
      <c r="T330" s="243"/>
      <c r="U330" s="13"/>
      <c r="V330" s="13"/>
      <c r="W330" s="13"/>
      <c r="X330" s="13"/>
      <c r="Y330" s="13"/>
      <c r="Z330" s="13"/>
      <c r="AA330" s="13"/>
      <c r="AB330" s="13"/>
      <c r="AC330" s="13"/>
      <c r="AD330" s="13"/>
      <c r="AE330" s="13"/>
      <c r="AT330" s="244" t="s">
        <v>189</v>
      </c>
      <c r="AU330" s="244" t="s">
        <v>83</v>
      </c>
      <c r="AV330" s="13" t="s">
        <v>83</v>
      </c>
      <c r="AW330" s="13" t="s">
        <v>35</v>
      </c>
      <c r="AX330" s="13" t="s">
        <v>73</v>
      </c>
      <c r="AY330" s="244" t="s">
        <v>175</v>
      </c>
    </row>
    <row r="331" spans="1:51" s="14" customFormat="1" ht="12">
      <c r="A331" s="14"/>
      <c r="B331" s="245"/>
      <c r="C331" s="246"/>
      <c r="D331" s="235" t="s">
        <v>189</v>
      </c>
      <c r="E331" s="247" t="s">
        <v>19</v>
      </c>
      <c r="F331" s="248" t="s">
        <v>198</v>
      </c>
      <c r="G331" s="246"/>
      <c r="H331" s="249">
        <v>37.4</v>
      </c>
      <c r="I331" s="250"/>
      <c r="J331" s="246"/>
      <c r="K331" s="246"/>
      <c r="L331" s="251"/>
      <c r="M331" s="252"/>
      <c r="N331" s="253"/>
      <c r="O331" s="253"/>
      <c r="P331" s="253"/>
      <c r="Q331" s="253"/>
      <c r="R331" s="253"/>
      <c r="S331" s="253"/>
      <c r="T331" s="254"/>
      <c r="U331" s="14"/>
      <c r="V331" s="14"/>
      <c r="W331" s="14"/>
      <c r="X331" s="14"/>
      <c r="Y331" s="14"/>
      <c r="Z331" s="14"/>
      <c r="AA331" s="14"/>
      <c r="AB331" s="14"/>
      <c r="AC331" s="14"/>
      <c r="AD331" s="14"/>
      <c r="AE331" s="14"/>
      <c r="AT331" s="255" t="s">
        <v>189</v>
      </c>
      <c r="AU331" s="255" t="s">
        <v>83</v>
      </c>
      <c r="AV331" s="14" t="s">
        <v>181</v>
      </c>
      <c r="AW331" s="14" t="s">
        <v>35</v>
      </c>
      <c r="AX331" s="14" t="s">
        <v>81</v>
      </c>
      <c r="AY331" s="255" t="s">
        <v>175</v>
      </c>
    </row>
    <row r="332" spans="1:65" s="2" customFormat="1" ht="24.15" customHeight="1">
      <c r="A332" s="39"/>
      <c r="B332" s="40"/>
      <c r="C332" s="214" t="s">
        <v>535</v>
      </c>
      <c r="D332" s="214" t="s">
        <v>177</v>
      </c>
      <c r="E332" s="215" t="s">
        <v>1942</v>
      </c>
      <c r="F332" s="216" t="s">
        <v>1943</v>
      </c>
      <c r="G332" s="217" t="s">
        <v>358</v>
      </c>
      <c r="H332" s="218">
        <v>8</v>
      </c>
      <c r="I332" s="219"/>
      <c r="J332" s="220">
        <f>ROUND(I332*H332,2)</f>
        <v>0</v>
      </c>
      <c r="K332" s="221"/>
      <c r="L332" s="45"/>
      <c r="M332" s="222" t="s">
        <v>19</v>
      </c>
      <c r="N332" s="223" t="s">
        <v>44</v>
      </c>
      <c r="O332" s="85"/>
      <c r="P332" s="224">
        <f>O332*H332</f>
        <v>0</v>
      </c>
      <c r="Q332" s="224">
        <v>0</v>
      </c>
      <c r="R332" s="224">
        <f>Q332*H332</f>
        <v>0</v>
      </c>
      <c r="S332" s="224">
        <v>0</v>
      </c>
      <c r="T332" s="225">
        <f>S332*H332</f>
        <v>0</v>
      </c>
      <c r="U332" s="39"/>
      <c r="V332" s="39"/>
      <c r="W332" s="39"/>
      <c r="X332" s="39"/>
      <c r="Y332" s="39"/>
      <c r="Z332" s="39"/>
      <c r="AA332" s="39"/>
      <c r="AB332" s="39"/>
      <c r="AC332" s="39"/>
      <c r="AD332" s="39"/>
      <c r="AE332" s="39"/>
      <c r="AR332" s="226" t="s">
        <v>296</v>
      </c>
      <c r="AT332" s="226" t="s">
        <v>177</v>
      </c>
      <c r="AU332" s="226" t="s">
        <v>83</v>
      </c>
      <c r="AY332" s="18" t="s">
        <v>175</v>
      </c>
      <c r="BE332" s="227">
        <f>IF(N332="základní",J332,0)</f>
        <v>0</v>
      </c>
      <c r="BF332" s="227">
        <f>IF(N332="snížená",J332,0)</f>
        <v>0</v>
      </c>
      <c r="BG332" s="227">
        <f>IF(N332="zákl. přenesená",J332,0)</f>
        <v>0</v>
      </c>
      <c r="BH332" s="227">
        <f>IF(N332="sníž. přenesená",J332,0)</f>
        <v>0</v>
      </c>
      <c r="BI332" s="227">
        <f>IF(N332="nulová",J332,0)</f>
        <v>0</v>
      </c>
      <c r="BJ332" s="18" t="s">
        <v>81</v>
      </c>
      <c r="BK332" s="227">
        <f>ROUND(I332*H332,2)</f>
        <v>0</v>
      </c>
      <c r="BL332" s="18" t="s">
        <v>296</v>
      </c>
      <c r="BM332" s="226" t="s">
        <v>1944</v>
      </c>
    </row>
    <row r="333" spans="1:47" s="2" customFormat="1" ht="12">
      <c r="A333" s="39"/>
      <c r="B333" s="40"/>
      <c r="C333" s="41"/>
      <c r="D333" s="228" t="s">
        <v>183</v>
      </c>
      <c r="E333" s="41"/>
      <c r="F333" s="229" t="s">
        <v>1945</v>
      </c>
      <c r="G333" s="41"/>
      <c r="H333" s="41"/>
      <c r="I333" s="230"/>
      <c r="J333" s="41"/>
      <c r="K333" s="41"/>
      <c r="L333" s="45"/>
      <c r="M333" s="231"/>
      <c r="N333" s="232"/>
      <c r="O333" s="85"/>
      <c r="P333" s="85"/>
      <c r="Q333" s="85"/>
      <c r="R333" s="85"/>
      <c r="S333" s="85"/>
      <c r="T333" s="86"/>
      <c r="U333" s="39"/>
      <c r="V333" s="39"/>
      <c r="W333" s="39"/>
      <c r="X333" s="39"/>
      <c r="Y333" s="39"/>
      <c r="Z333" s="39"/>
      <c r="AA333" s="39"/>
      <c r="AB333" s="39"/>
      <c r="AC333" s="39"/>
      <c r="AD333" s="39"/>
      <c r="AE333" s="39"/>
      <c r="AT333" s="18" t="s">
        <v>183</v>
      </c>
      <c r="AU333" s="18" t="s">
        <v>83</v>
      </c>
    </row>
    <row r="334" spans="1:65" s="2" customFormat="1" ht="24.15" customHeight="1">
      <c r="A334" s="39"/>
      <c r="B334" s="40"/>
      <c r="C334" s="267" t="s">
        <v>540</v>
      </c>
      <c r="D334" s="267" t="s">
        <v>307</v>
      </c>
      <c r="E334" s="268" t="s">
        <v>1946</v>
      </c>
      <c r="F334" s="269" t="s">
        <v>1947</v>
      </c>
      <c r="G334" s="270" t="s">
        <v>358</v>
      </c>
      <c r="H334" s="271">
        <v>8</v>
      </c>
      <c r="I334" s="272"/>
      <c r="J334" s="273">
        <f>ROUND(I334*H334,2)</f>
        <v>0</v>
      </c>
      <c r="K334" s="274"/>
      <c r="L334" s="275"/>
      <c r="M334" s="276" t="s">
        <v>19</v>
      </c>
      <c r="N334" s="277" t="s">
        <v>44</v>
      </c>
      <c r="O334" s="85"/>
      <c r="P334" s="224">
        <f>O334*H334</f>
        <v>0</v>
      </c>
      <c r="Q334" s="224">
        <v>0.0056</v>
      </c>
      <c r="R334" s="224">
        <f>Q334*H334</f>
        <v>0.0448</v>
      </c>
      <c r="S334" s="224">
        <v>0</v>
      </c>
      <c r="T334" s="225">
        <f>S334*H334</f>
        <v>0</v>
      </c>
      <c r="U334" s="39"/>
      <c r="V334" s="39"/>
      <c r="W334" s="39"/>
      <c r="X334" s="39"/>
      <c r="Y334" s="39"/>
      <c r="Z334" s="39"/>
      <c r="AA334" s="39"/>
      <c r="AB334" s="39"/>
      <c r="AC334" s="39"/>
      <c r="AD334" s="39"/>
      <c r="AE334" s="39"/>
      <c r="AR334" s="226" t="s">
        <v>396</v>
      </c>
      <c r="AT334" s="226" t="s">
        <v>307</v>
      </c>
      <c r="AU334" s="226" t="s">
        <v>83</v>
      </c>
      <c r="AY334" s="18" t="s">
        <v>175</v>
      </c>
      <c r="BE334" s="227">
        <f>IF(N334="základní",J334,0)</f>
        <v>0</v>
      </c>
      <c r="BF334" s="227">
        <f>IF(N334="snížená",J334,0)</f>
        <v>0</v>
      </c>
      <c r="BG334" s="227">
        <f>IF(N334="zákl. přenesená",J334,0)</f>
        <v>0</v>
      </c>
      <c r="BH334" s="227">
        <f>IF(N334="sníž. přenesená",J334,0)</f>
        <v>0</v>
      </c>
      <c r="BI334" s="227">
        <f>IF(N334="nulová",J334,0)</f>
        <v>0</v>
      </c>
      <c r="BJ334" s="18" t="s">
        <v>81</v>
      </c>
      <c r="BK334" s="227">
        <f>ROUND(I334*H334,2)</f>
        <v>0</v>
      </c>
      <c r="BL334" s="18" t="s">
        <v>296</v>
      </c>
      <c r="BM334" s="226" t="s">
        <v>1948</v>
      </c>
    </row>
    <row r="335" spans="1:65" s="2" customFormat="1" ht="44.25" customHeight="1">
      <c r="A335" s="39"/>
      <c r="B335" s="40"/>
      <c r="C335" s="214" t="s">
        <v>544</v>
      </c>
      <c r="D335" s="214" t="s">
        <v>177</v>
      </c>
      <c r="E335" s="215" t="s">
        <v>1949</v>
      </c>
      <c r="F335" s="216" t="s">
        <v>1950</v>
      </c>
      <c r="G335" s="217" t="s">
        <v>358</v>
      </c>
      <c r="H335" s="218">
        <v>8</v>
      </c>
      <c r="I335" s="219"/>
      <c r="J335" s="220">
        <f>ROUND(I335*H335,2)</f>
        <v>0</v>
      </c>
      <c r="K335" s="221"/>
      <c r="L335" s="45"/>
      <c r="M335" s="222" t="s">
        <v>19</v>
      </c>
      <c r="N335" s="223" t="s">
        <v>44</v>
      </c>
      <c r="O335" s="85"/>
      <c r="P335" s="224">
        <f>O335*H335</f>
        <v>0</v>
      </c>
      <c r="Q335" s="224">
        <v>0.01471</v>
      </c>
      <c r="R335" s="224">
        <f>Q335*H335</f>
        <v>0.11768</v>
      </c>
      <c r="S335" s="224">
        <v>0</v>
      </c>
      <c r="T335" s="225">
        <f>S335*H335</f>
        <v>0</v>
      </c>
      <c r="U335" s="39"/>
      <c r="V335" s="39"/>
      <c r="W335" s="39"/>
      <c r="X335" s="39"/>
      <c r="Y335" s="39"/>
      <c r="Z335" s="39"/>
      <c r="AA335" s="39"/>
      <c r="AB335" s="39"/>
      <c r="AC335" s="39"/>
      <c r="AD335" s="39"/>
      <c r="AE335" s="39"/>
      <c r="AR335" s="226" t="s">
        <v>296</v>
      </c>
      <c r="AT335" s="226" t="s">
        <v>177</v>
      </c>
      <c r="AU335" s="226" t="s">
        <v>83</v>
      </c>
      <c r="AY335" s="18" t="s">
        <v>175</v>
      </c>
      <c r="BE335" s="227">
        <f>IF(N335="základní",J335,0)</f>
        <v>0</v>
      </c>
      <c r="BF335" s="227">
        <f>IF(N335="snížená",J335,0)</f>
        <v>0</v>
      </c>
      <c r="BG335" s="227">
        <f>IF(N335="zákl. přenesená",J335,0)</f>
        <v>0</v>
      </c>
      <c r="BH335" s="227">
        <f>IF(N335="sníž. přenesená",J335,0)</f>
        <v>0</v>
      </c>
      <c r="BI335" s="227">
        <f>IF(N335="nulová",J335,0)</f>
        <v>0</v>
      </c>
      <c r="BJ335" s="18" t="s">
        <v>81</v>
      </c>
      <c r="BK335" s="227">
        <f>ROUND(I335*H335,2)</f>
        <v>0</v>
      </c>
      <c r="BL335" s="18" t="s">
        <v>296</v>
      </c>
      <c r="BM335" s="226" t="s">
        <v>1951</v>
      </c>
    </row>
    <row r="336" spans="1:47" s="2" customFormat="1" ht="12">
      <c r="A336" s="39"/>
      <c r="B336" s="40"/>
      <c r="C336" s="41"/>
      <c r="D336" s="228" t="s">
        <v>183</v>
      </c>
      <c r="E336" s="41"/>
      <c r="F336" s="229" t="s">
        <v>1952</v>
      </c>
      <c r="G336" s="41"/>
      <c r="H336" s="41"/>
      <c r="I336" s="230"/>
      <c r="J336" s="41"/>
      <c r="K336" s="41"/>
      <c r="L336" s="45"/>
      <c r="M336" s="231"/>
      <c r="N336" s="232"/>
      <c r="O336" s="85"/>
      <c r="P336" s="85"/>
      <c r="Q336" s="85"/>
      <c r="R336" s="85"/>
      <c r="S336" s="85"/>
      <c r="T336" s="86"/>
      <c r="U336" s="39"/>
      <c r="V336" s="39"/>
      <c r="W336" s="39"/>
      <c r="X336" s="39"/>
      <c r="Y336" s="39"/>
      <c r="Z336" s="39"/>
      <c r="AA336" s="39"/>
      <c r="AB336" s="39"/>
      <c r="AC336" s="39"/>
      <c r="AD336" s="39"/>
      <c r="AE336" s="39"/>
      <c r="AT336" s="18" t="s">
        <v>183</v>
      </c>
      <c r="AU336" s="18" t="s">
        <v>83</v>
      </c>
    </row>
    <row r="337" spans="1:65" s="2" customFormat="1" ht="33" customHeight="1">
      <c r="A337" s="39"/>
      <c r="B337" s="40"/>
      <c r="C337" s="214" t="s">
        <v>549</v>
      </c>
      <c r="D337" s="214" t="s">
        <v>177</v>
      </c>
      <c r="E337" s="215" t="s">
        <v>1953</v>
      </c>
      <c r="F337" s="216" t="s">
        <v>1954</v>
      </c>
      <c r="G337" s="217" t="s">
        <v>342</v>
      </c>
      <c r="H337" s="218">
        <v>74</v>
      </c>
      <c r="I337" s="219"/>
      <c r="J337" s="220">
        <f>ROUND(I337*H337,2)</f>
        <v>0</v>
      </c>
      <c r="K337" s="221"/>
      <c r="L337" s="45"/>
      <c r="M337" s="222" t="s">
        <v>19</v>
      </c>
      <c r="N337" s="223" t="s">
        <v>44</v>
      </c>
      <c r="O337" s="85"/>
      <c r="P337" s="224">
        <f>O337*H337</f>
        <v>0</v>
      </c>
      <c r="Q337" s="224">
        <v>0.00169</v>
      </c>
      <c r="R337" s="224">
        <f>Q337*H337</f>
        <v>0.12506</v>
      </c>
      <c r="S337" s="224">
        <v>0</v>
      </c>
      <c r="T337" s="225">
        <f>S337*H337</f>
        <v>0</v>
      </c>
      <c r="U337" s="39"/>
      <c r="V337" s="39"/>
      <c r="W337" s="39"/>
      <c r="X337" s="39"/>
      <c r="Y337" s="39"/>
      <c r="Z337" s="39"/>
      <c r="AA337" s="39"/>
      <c r="AB337" s="39"/>
      <c r="AC337" s="39"/>
      <c r="AD337" s="39"/>
      <c r="AE337" s="39"/>
      <c r="AR337" s="226" t="s">
        <v>296</v>
      </c>
      <c r="AT337" s="226" t="s">
        <v>177</v>
      </c>
      <c r="AU337" s="226" t="s">
        <v>83</v>
      </c>
      <c r="AY337" s="18" t="s">
        <v>175</v>
      </c>
      <c r="BE337" s="227">
        <f>IF(N337="základní",J337,0)</f>
        <v>0</v>
      </c>
      <c r="BF337" s="227">
        <f>IF(N337="snížená",J337,0)</f>
        <v>0</v>
      </c>
      <c r="BG337" s="227">
        <f>IF(N337="zákl. přenesená",J337,0)</f>
        <v>0</v>
      </c>
      <c r="BH337" s="227">
        <f>IF(N337="sníž. přenesená",J337,0)</f>
        <v>0</v>
      </c>
      <c r="BI337" s="227">
        <f>IF(N337="nulová",J337,0)</f>
        <v>0</v>
      </c>
      <c r="BJ337" s="18" t="s">
        <v>81</v>
      </c>
      <c r="BK337" s="227">
        <f>ROUND(I337*H337,2)</f>
        <v>0</v>
      </c>
      <c r="BL337" s="18" t="s">
        <v>296</v>
      </c>
      <c r="BM337" s="226" t="s">
        <v>1955</v>
      </c>
    </row>
    <row r="338" spans="1:47" s="2" customFormat="1" ht="12">
      <c r="A338" s="39"/>
      <c r="B338" s="40"/>
      <c r="C338" s="41"/>
      <c r="D338" s="228" t="s">
        <v>183</v>
      </c>
      <c r="E338" s="41"/>
      <c r="F338" s="229" t="s">
        <v>1956</v>
      </c>
      <c r="G338" s="41"/>
      <c r="H338" s="41"/>
      <c r="I338" s="230"/>
      <c r="J338" s="41"/>
      <c r="K338" s="41"/>
      <c r="L338" s="45"/>
      <c r="M338" s="231"/>
      <c r="N338" s="232"/>
      <c r="O338" s="85"/>
      <c r="P338" s="85"/>
      <c r="Q338" s="85"/>
      <c r="R338" s="85"/>
      <c r="S338" s="85"/>
      <c r="T338" s="86"/>
      <c r="U338" s="39"/>
      <c r="V338" s="39"/>
      <c r="W338" s="39"/>
      <c r="X338" s="39"/>
      <c r="Y338" s="39"/>
      <c r="Z338" s="39"/>
      <c r="AA338" s="39"/>
      <c r="AB338" s="39"/>
      <c r="AC338" s="39"/>
      <c r="AD338" s="39"/>
      <c r="AE338" s="39"/>
      <c r="AT338" s="18" t="s">
        <v>183</v>
      </c>
      <c r="AU338" s="18" t="s">
        <v>83</v>
      </c>
    </row>
    <row r="339" spans="1:51" s="13" customFormat="1" ht="12">
      <c r="A339" s="13"/>
      <c r="B339" s="233"/>
      <c r="C339" s="234"/>
      <c r="D339" s="235" t="s">
        <v>189</v>
      </c>
      <c r="E339" s="236" t="s">
        <v>19</v>
      </c>
      <c r="F339" s="237" t="s">
        <v>1935</v>
      </c>
      <c r="G339" s="234"/>
      <c r="H339" s="238">
        <v>74</v>
      </c>
      <c r="I339" s="239"/>
      <c r="J339" s="234"/>
      <c r="K339" s="234"/>
      <c r="L339" s="240"/>
      <c r="M339" s="241"/>
      <c r="N339" s="242"/>
      <c r="O339" s="242"/>
      <c r="P339" s="242"/>
      <c r="Q339" s="242"/>
      <c r="R339" s="242"/>
      <c r="S339" s="242"/>
      <c r="T339" s="243"/>
      <c r="U339" s="13"/>
      <c r="V339" s="13"/>
      <c r="W339" s="13"/>
      <c r="X339" s="13"/>
      <c r="Y339" s="13"/>
      <c r="Z339" s="13"/>
      <c r="AA339" s="13"/>
      <c r="AB339" s="13"/>
      <c r="AC339" s="13"/>
      <c r="AD339" s="13"/>
      <c r="AE339" s="13"/>
      <c r="AT339" s="244" t="s">
        <v>189</v>
      </c>
      <c r="AU339" s="244" t="s">
        <v>83</v>
      </c>
      <c r="AV339" s="13" t="s">
        <v>83</v>
      </c>
      <c r="AW339" s="13" t="s">
        <v>35</v>
      </c>
      <c r="AX339" s="13" t="s">
        <v>81</v>
      </c>
      <c r="AY339" s="244" t="s">
        <v>175</v>
      </c>
    </row>
    <row r="340" spans="1:65" s="2" customFormat="1" ht="24.15" customHeight="1">
      <c r="A340" s="39"/>
      <c r="B340" s="40"/>
      <c r="C340" s="214" t="s">
        <v>553</v>
      </c>
      <c r="D340" s="214" t="s">
        <v>177</v>
      </c>
      <c r="E340" s="215" t="s">
        <v>1957</v>
      </c>
      <c r="F340" s="216" t="s">
        <v>1958</v>
      </c>
      <c r="G340" s="217" t="s">
        <v>358</v>
      </c>
      <c r="H340" s="218">
        <v>6</v>
      </c>
      <c r="I340" s="219"/>
      <c r="J340" s="220">
        <f>ROUND(I340*H340,2)</f>
        <v>0</v>
      </c>
      <c r="K340" s="221"/>
      <c r="L340" s="45"/>
      <c r="M340" s="222" t="s">
        <v>19</v>
      </c>
      <c r="N340" s="223" t="s">
        <v>44</v>
      </c>
      <c r="O340" s="85"/>
      <c r="P340" s="224">
        <f>O340*H340</f>
        <v>0</v>
      </c>
      <c r="Q340" s="224">
        <v>0.00036</v>
      </c>
      <c r="R340" s="224">
        <f>Q340*H340</f>
        <v>0.00216</v>
      </c>
      <c r="S340" s="224">
        <v>0</v>
      </c>
      <c r="T340" s="225">
        <f>S340*H340</f>
        <v>0</v>
      </c>
      <c r="U340" s="39"/>
      <c r="V340" s="39"/>
      <c r="W340" s="39"/>
      <c r="X340" s="39"/>
      <c r="Y340" s="39"/>
      <c r="Z340" s="39"/>
      <c r="AA340" s="39"/>
      <c r="AB340" s="39"/>
      <c r="AC340" s="39"/>
      <c r="AD340" s="39"/>
      <c r="AE340" s="39"/>
      <c r="AR340" s="226" t="s">
        <v>296</v>
      </c>
      <c r="AT340" s="226" t="s">
        <v>177</v>
      </c>
      <c r="AU340" s="226" t="s">
        <v>83</v>
      </c>
      <c r="AY340" s="18" t="s">
        <v>175</v>
      </c>
      <c r="BE340" s="227">
        <f>IF(N340="základní",J340,0)</f>
        <v>0</v>
      </c>
      <c r="BF340" s="227">
        <f>IF(N340="snížená",J340,0)</f>
        <v>0</v>
      </c>
      <c r="BG340" s="227">
        <f>IF(N340="zákl. přenesená",J340,0)</f>
        <v>0</v>
      </c>
      <c r="BH340" s="227">
        <f>IF(N340="sníž. přenesená",J340,0)</f>
        <v>0</v>
      </c>
      <c r="BI340" s="227">
        <f>IF(N340="nulová",J340,0)</f>
        <v>0</v>
      </c>
      <c r="BJ340" s="18" t="s">
        <v>81</v>
      </c>
      <c r="BK340" s="227">
        <f>ROUND(I340*H340,2)</f>
        <v>0</v>
      </c>
      <c r="BL340" s="18" t="s">
        <v>296</v>
      </c>
      <c r="BM340" s="226" t="s">
        <v>1959</v>
      </c>
    </row>
    <row r="341" spans="1:47" s="2" customFormat="1" ht="12">
      <c r="A341" s="39"/>
      <c r="B341" s="40"/>
      <c r="C341" s="41"/>
      <c r="D341" s="228" t="s">
        <v>183</v>
      </c>
      <c r="E341" s="41"/>
      <c r="F341" s="229" t="s">
        <v>1960</v>
      </c>
      <c r="G341" s="41"/>
      <c r="H341" s="41"/>
      <c r="I341" s="230"/>
      <c r="J341" s="41"/>
      <c r="K341" s="41"/>
      <c r="L341" s="45"/>
      <c r="M341" s="231"/>
      <c r="N341" s="232"/>
      <c r="O341" s="85"/>
      <c r="P341" s="85"/>
      <c r="Q341" s="85"/>
      <c r="R341" s="85"/>
      <c r="S341" s="85"/>
      <c r="T341" s="86"/>
      <c r="U341" s="39"/>
      <c r="V341" s="39"/>
      <c r="W341" s="39"/>
      <c r="X341" s="39"/>
      <c r="Y341" s="39"/>
      <c r="Z341" s="39"/>
      <c r="AA341" s="39"/>
      <c r="AB341" s="39"/>
      <c r="AC341" s="39"/>
      <c r="AD341" s="39"/>
      <c r="AE341" s="39"/>
      <c r="AT341" s="18" t="s">
        <v>183</v>
      </c>
      <c r="AU341" s="18" t="s">
        <v>83</v>
      </c>
    </row>
    <row r="342" spans="1:65" s="2" customFormat="1" ht="37.8" customHeight="1">
      <c r="A342" s="39"/>
      <c r="B342" s="40"/>
      <c r="C342" s="214" t="s">
        <v>558</v>
      </c>
      <c r="D342" s="214" t="s">
        <v>177</v>
      </c>
      <c r="E342" s="215" t="s">
        <v>1961</v>
      </c>
      <c r="F342" s="216" t="s">
        <v>1962</v>
      </c>
      <c r="G342" s="217" t="s">
        <v>342</v>
      </c>
      <c r="H342" s="218">
        <v>31.8</v>
      </c>
      <c r="I342" s="219"/>
      <c r="J342" s="220">
        <f>ROUND(I342*H342,2)</f>
        <v>0</v>
      </c>
      <c r="K342" s="221"/>
      <c r="L342" s="45"/>
      <c r="M342" s="222" t="s">
        <v>19</v>
      </c>
      <c r="N342" s="223" t="s">
        <v>44</v>
      </c>
      <c r="O342" s="85"/>
      <c r="P342" s="224">
        <f>O342*H342</f>
        <v>0</v>
      </c>
      <c r="Q342" s="224">
        <v>0.00217</v>
      </c>
      <c r="R342" s="224">
        <f>Q342*H342</f>
        <v>0.069006</v>
      </c>
      <c r="S342" s="224">
        <v>0</v>
      </c>
      <c r="T342" s="225">
        <f>S342*H342</f>
        <v>0</v>
      </c>
      <c r="U342" s="39"/>
      <c r="V342" s="39"/>
      <c r="W342" s="39"/>
      <c r="X342" s="39"/>
      <c r="Y342" s="39"/>
      <c r="Z342" s="39"/>
      <c r="AA342" s="39"/>
      <c r="AB342" s="39"/>
      <c r="AC342" s="39"/>
      <c r="AD342" s="39"/>
      <c r="AE342" s="39"/>
      <c r="AR342" s="226" t="s">
        <v>296</v>
      </c>
      <c r="AT342" s="226" t="s">
        <v>177</v>
      </c>
      <c r="AU342" s="226" t="s">
        <v>83</v>
      </c>
      <c r="AY342" s="18" t="s">
        <v>175</v>
      </c>
      <c r="BE342" s="227">
        <f>IF(N342="základní",J342,0)</f>
        <v>0</v>
      </c>
      <c r="BF342" s="227">
        <f>IF(N342="snížená",J342,0)</f>
        <v>0</v>
      </c>
      <c r="BG342" s="227">
        <f>IF(N342="zákl. přenesená",J342,0)</f>
        <v>0</v>
      </c>
      <c r="BH342" s="227">
        <f>IF(N342="sníž. přenesená",J342,0)</f>
        <v>0</v>
      </c>
      <c r="BI342" s="227">
        <f>IF(N342="nulová",J342,0)</f>
        <v>0</v>
      </c>
      <c r="BJ342" s="18" t="s">
        <v>81</v>
      </c>
      <c r="BK342" s="227">
        <f>ROUND(I342*H342,2)</f>
        <v>0</v>
      </c>
      <c r="BL342" s="18" t="s">
        <v>296</v>
      </c>
      <c r="BM342" s="226" t="s">
        <v>1963</v>
      </c>
    </row>
    <row r="343" spans="1:47" s="2" customFormat="1" ht="12">
      <c r="A343" s="39"/>
      <c r="B343" s="40"/>
      <c r="C343" s="41"/>
      <c r="D343" s="228" t="s">
        <v>183</v>
      </c>
      <c r="E343" s="41"/>
      <c r="F343" s="229" t="s">
        <v>1964</v>
      </c>
      <c r="G343" s="41"/>
      <c r="H343" s="41"/>
      <c r="I343" s="230"/>
      <c r="J343" s="41"/>
      <c r="K343" s="41"/>
      <c r="L343" s="45"/>
      <c r="M343" s="231"/>
      <c r="N343" s="232"/>
      <c r="O343" s="85"/>
      <c r="P343" s="85"/>
      <c r="Q343" s="85"/>
      <c r="R343" s="85"/>
      <c r="S343" s="85"/>
      <c r="T343" s="86"/>
      <c r="U343" s="39"/>
      <c r="V343" s="39"/>
      <c r="W343" s="39"/>
      <c r="X343" s="39"/>
      <c r="Y343" s="39"/>
      <c r="Z343" s="39"/>
      <c r="AA343" s="39"/>
      <c r="AB343" s="39"/>
      <c r="AC343" s="39"/>
      <c r="AD343" s="39"/>
      <c r="AE343" s="39"/>
      <c r="AT343" s="18" t="s">
        <v>183</v>
      </c>
      <c r="AU343" s="18" t="s">
        <v>83</v>
      </c>
    </row>
    <row r="344" spans="1:51" s="13" customFormat="1" ht="12">
      <c r="A344" s="13"/>
      <c r="B344" s="233"/>
      <c r="C344" s="234"/>
      <c r="D344" s="235" t="s">
        <v>189</v>
      </c>
      <c r="E344" s="236" t="s">
        <v>19</v>
      </c>
      <c r="F344" s="237" t="s">
        <v>1965</v>
      </c>
      <c r="G344" s="234"/>
      <c r="H344" s="238">
        <v>31.8</v>
      </c>
      <c r="I344" s="239"/>
      <c r="J344" s="234"/>
      <c r="K344" s="234"/>
      <c r="L344" s="240"/>
      <c r="M344" s="241"/>
      <c r="N344" s="242"/>
      <c r="O344" s="242"/>
      <c r="P344" s="242"/>
      <c r="Q344" s="242"/>
      <c r="R344" s="242"/>
      <c r="S344" s="242"/>
      <c r="T344" s="243"/>
      <c r="U344" s="13"/>
      <c r="V344" s="13"/>
      <c r="W344" s="13"/>
      <c r="X344" s="13"/>
      <c r="Y344" s="13"/>
      <c r="Z344" s="13"/>
      <c r="AA344" s="13"/>
      <c r="AB344" s="13"/>
      <c r="AC344" s="13"/>
      <c r="AD344" s="13"/>
      <c r="AE344" s="13"/>
      <c r="AT344" s="244" t="s">
        <v>189</v>
      </c>
      <c r="AU344" s="244" t="s">
        <v>83</v>
      </c>
      <c r="AV344" s="13" t="s">
        <v>83</v>
      </c>
      <c r="AW344" s="13" t="s">
        <v>35</v>
      </c>
      <c r="AX344" s="13" t="s">
        <v>81</v>
      </c>
      <c r="AY344" s="244" t="s">
        <v>175</v>
      </c>
    </row>
    <row r="345" spans="1:65" s="2" customFormat="1" ht="44.25" customHeight="1">
      <c r="A345" s="39"/>
      <c r="B345" s="40"/>
      <c r="C345" s="214" t="s">
        <v>565</v>
      </c>
      <c r="D345" s="214" t="s">
        <v>177</v>
      </c>
      <c r="E345" s="215" t="s">
        <v>1966</v>
      </c>
      <c r="F345" s="216" t="s">
        <v>1967</v>
      </c>
      <c r="G345" s="217" t="s">
        <v>281</v>
      </c>
      <c r="H345" s="218">
        <v>0.789</v>
      </c>
      <c r="I345" s="219"/>
      <c r="J345" s="220">
        <f>ROUND(I345*H345,2)</f>
        <v>0</v>
      </c>
      <c r="K345" s="221"/>
      <c r="L345" s="45"/>
      <c r="M345" s="222" t="s">
        <v>19</v>
      </c>
      <c r="N345" s="223" t="s">
        <v>44</v>
      </c>
      <c r="O345" s="85"/>
      <c r="P345" s="224">
        <f>O345*H345</f>
        <v>0</v>
      </c>
      <c r="Q345" s="224">
        <v>0</v>
      </c>
      <c r="R345" s="224">
        <f>Q345*H345</f>
        <v>0</v>
      </c>
      <c r="S345" s="224">
        <v>0</v>
      </c>
      <c r="T345" s="225">
        <f>S345*H345</f>
        <v>0</v>
      </c>
      <c r="U345" s="39"/>
      <c r="V345" s="39"/>
      <c r="W345" s="39"/>
      <c r="X345" s="39"/>
      <c r="Y345" s="39"/>
      <c r="Z345" s="39"/>
      <c r="AA345" s="39"/>
      <c r="AB345" s="39"/>
      <c r="AC345" s="39"/>
      <c r="AD345" s="39"/>
      <c r="AE345" s="39"/>
      <c r="AR345" s="226" t="s">
        <v>296</v>
      </c>
      <c r="AT345" s="226" t="s">
        <v>177</v>
      </c>
      <c r="AU345" s="226" t="s">
        <v>83</v>
      </c>
      <c r="AY345" s="18" t="s">
        <v>175</v>
      </c>
      <c r="BE345" s="227">
        <f>IF(N345="základní",J345,0)</f>
        <v>0</v>
      </c>
      <c r="BF345" s="227">
        <f>IF(N345="snížená",J345,0)</f>
        <v>0</v>
      </c>
      <c r="BG345" s="227">
        <f>IF(N345="zákl. přenesená",J345,0)</f>
        <v>0</v>
      </c>
      <c r="BH345" s="227">
        <f>IF(N345="sníž. přenesená",J345,0)</f>
        <v>0</v>
      </c>
      <c r="BI345" s="227">
        <f>IF(N345="nulová",J345,0)</f>
        <v>0</v>
      </c>
      <c r="BJ345" s="18" t="s">
        <v>81</v>
      </c>
      <c r="BK345" s="227">
        <f>ROUND(I345*H345,2)</f>
        <v>0</v>
      </c>
      <c r="BL345" s="18" t="s">
        <v>296</v>
      </c>
      <c r="BM345" s="226" t="s">
        <v>1968</v>
      </c>
    </row>
    <row r="346" spans="1:47" s="2" customFormat="1" ht="12">
      <c r="A346" s="39"/>
      <c r="B346" s="40"/>
      <c r="C346" s="41"/>
      <c r="D346" s="228" t="s">
        <v>183</v>
      </c>
      <c r="E346" s="41"/>
      <c r="F346" s="229" t="s">
        <v>1969</v>
      </c>
      <c r="G346" s="41"/>
      <c r="H346" s="41"/>
      <c r="I346" s="230"/>
      <c r="J346" s="41"/>
      <c r="K346" s="41"/>
      <c r="L346" s="45"/>
      <c r="M346" s="231"/>
      <c r="N346" s="232"/>
      <c r="O346" s="85"/>
      <c r="P346" s="85"/>
      <c r="Q346" s="85"/>
      <c r="R346" s="85"/>
      <c r="S346" s="85"/>
      <c r="T346" s="86"/>
      <c r="U346" s="39"/>
      <c r="V346" s="39"/>
      <c r="W346" s="39"/>
      <c r="X346" s="39"/>
      <c r="Y346" s="39"/>
      <c r="Z346" s="39"/>
      <c r="AA346" s="39"/>
      <c r="AB346" s="39"/>
      <c r="AC346" s="39"/>
      <c r="AD346" s="39"/>
      <c r="AE346" s="39"/>
      <c r="AT346" s="18" t="s">
        <v>183</v>
      </c>
      <c r="AU346" s="18" t="s">
        <v>83</v>
      </c>
    </row>
    <row r="347" spans="1:63" s="12" customFormat="1" ht="22.8" customHeight="1">
      <c r="A347" s="12"/>
      <c r="B347" s="198"/>
      <c r="C347" s="199"/>
      <c r="D347" s="200" t="s">
        <v>72</v>
      </c>
      <c r="E347" s="212" t="s">
        <v>1970</v>
      </c>
      <c r="F347" s="212" t="s">
        <v>1971</v>
      </c>
      <c r="G347" s="199"/>
      <c r="H347" s="199"/>
      <c r="I347" s="202"/>
      <c r="J347" s="213">
        <f>BK347</f>
        <v>0</v>
      </c>
      <c r="K347" s="199"/>
      <c r="L347" s="204"/>
      <c r="M347" s="205"/>
      <c r="N347" s="206"/>
      <c r="O347" s="206"/>
      <c r="P347" s="207">
        <f>SUM(P348:P359)</f>
        <v>0</v>
      </c>
      <c r="Q347" s="206"/>
      <c r="R347" s="207">
        <f>SUM(R348:R359)</f>
        <v>0.9240999999999999</v>
      </c>
      <c r="S347" s="206"/>
      <c r="T347" s="208">
        <f>SUM(T348:T359)</f>
        <v>0</v>
      </c>
      <c r="U347" s="12"/>
      <c r="V347" s="12"/>
      <c r="W347" s="12"/>
      <c r="X347" s="12"/>
      <c r="Y347" s="12"/>
      <c r="Z347" s="12"/>
      <c r="AA347" s="12"/>
      <c r="AB347" s="12"/>
      <c r="AC347" s="12"/>
      <c r="AD347" s="12"/>
      <c r="AE347" s="12"/>
      <c r="AR347" s="209" t="s">
        <v>83</v>
      </c>
      <c r="AT347" s="210" t="s">
        <v>72</v>
      </c>
      <c r="AU347" s="210" t="s">
        <v>81</v>
      </c>
      <c r="AY347" s="209" t="s">
        <v>175</v>
      </c>
      <c r="BK347" s="211">
        <f>SUM(BK348:BK359)</f>
        <v>0</v>
      </c>
    </row>
    <row r="348" spans="1:65" s="2" customFormat="1" ht="16.5" customHeight="1">
      <c r="A348" s="39"/>
      <c r="B348" s="40"/>
      <c r="C348" s="214" t="s">
        <v>569</v>
      </c>
      <c r="D348" s="214" t="s">
        <v>177</v>
      </c>
      <c r="E348" s="215" t="s">
        <v>1972</v>
      </c>
      <c r="F348" s="216" t="s">
        <v>1973</v>
      </c>
      <c r="G348" s="217" t="s">
        <v>335</v>
      </c>
      <c r="H348" s="218">
        <v>322</v>
      </c>
      <c r="I348" s="219"/>
      <c r="J348" s="220">
        <f>ROUND(I348*H348,2)</f>
        <v>0</v>
      </c>
      <c r="K348" s="221"/>
      <c r="L348" s="45"/>
      <c r="M348" s="222" t="s">
        <v>19</v>
      </c>
      <c r="N348" s="223" t="s">
        <v>44</v>
      </c>
      <c r="O348" s="85"/>
      <c r="P348" s="224">
        <f>O348*H348</f>
        <v>0</v>
      </c>
      <c r="Q348" s="224">
        <v>5E-05</v>
      </c>
      <c r="R348" s="224">
        <f>Q348*H348</f>
        <v>0.0161</v>
      </c>
      <c r="S348" s="224">
        <v>0</v>
      </c>
      <c r="T348" s="225">
        <f>S348*H348</f>
        <v>0</v>
      </c>
      <c r="U348" s="39"/>
      <c r="V348" s="39"/>
      <c r="W348" s="39"/>
      <c r="X348" s="39"/>
      <c r="Y348" s="39"/>
      <c r="Z348" s="39"/>
      <c r="AA348" s="39"/>
      <c r="AB348" s="39"/>
      <c r="AC348" s="39"/>
      <c r="AD348" s="39"/>
      <c r="AE348" s="39"/>
      <c r="AR348" s="226" t="s">
        <v>296</v>
      </c>
      <c r="AT348" s="226" t="s">
        <v>177</v>
      </c>
      <c r="AU348" s="226" t="s">
        <v>83</v>
      </c>
      <c r="AY348" s="18" t="s">
        <v>175</v>
      </c>
      <c r="BE348" s="227">
        <f>IF(N348="základní",J348,0)</f>
        <v>0</v>
      </c>
      <c r="BF348" s="227">
        <f>IF(N348="snížená",J348,0)</f>
        <v>0</v>
      </c>
      <c r="BG348" s="227">
        <f>IF(N348="zákl. přenesená",J348,0)</f>
        <v>0</v>
      </c>
      <c r="BH348" s="227">
        <f>IF(N348="sníž. přenesená",J348,0)</f>
        <v>0</v>
      </c>
      <c r="BI348" s="227">
        <f>IF(N348="nulová",J348,0)</f>
        <v>0</v>
      </c>
      <c r="BJ348" s="18" t="s">
        <v>81</v>
      </c>
      <c r="BK348" s="227">
        <f>ROUND(I348*H348,2)</f>
        <v>0</v>
      </c>
      <c r="BL348" s="18" t="s">
        <v>296</v>
      </c>
      <c r="BM348" s="226" t="s">
        <v>1974</v>
      </c>
    </row>
    <row r="349" spans="1:47" s="2" customFormat="1" ht="12">
      <c r="A349" s="39"/>
      <c r="B349" s="40"/>
      <c r="C349" s="41"/>
      <c r="D349" s="228" t="s">
        <v>183</v>
      </c>
      <c r="E349" s="41"/>
      <c r="F349" s="229" t="s">
        <v>1975</v>
      </c>
      <c r="G349" s="41"/>
      <c r="H349" s="41"/>
      <c r="I349" s="230"/>
      <c r="J349" s="41"/>
      <c r="K349" s="41"/>
      <c r="L349" s="45"/>
      <c r="M349" s="231"/>
      <c r="N349" s="232"/>
      <c r="O349" s="85"/>
      <c r="P349" s="85"/>
      <c r="Q349" s="85"/>
      <c r="R349" s="85"/>
      <c r="S349" s="85"/>
      <c r="T349" s="86"/>
      <c r="U349" s="39"/>
      <c r="V349" s="39"/>
      <c r="W349" s="39"/>
      <c r="X349" s="39"/>
      <c r="Y349" s="39"/>
      <c r="Z349" s="39"/>
      <c r="AA349" s="39"/>
      <c r="AB349" s="39"/>
      <c r="AC349" s="39"/>
      <c r="AD349" s="39"/>
      <c r="AE349" s="39"/>
      <c r="AT349" s="18" t="s">
        <v>183</v>
      </c>
      <c r="AU349" s="18" t="s">
        <v>83</v>
      </c>
    </row>
    <row r="350" spans="1:65" s="2" customFormat="1" ht="24.15" customHeight="1">
      <c r="A350" s="39"/>
      <c r="B350" s="40"/>
      <c r="C350" s="267" t="s">
        <v>574</v>
      </c>
      <c r="D350" s="267" t="s">
        <v>307</v>
      </c>
      <c r="E350" s="268" t="s">
        <v>1976</v>
      </c>
      <c r="F350" s="269" t="s">
        <v>1977</v>
      </c>
      <c r="G350" s="270" t="s">
        <v>358</v>
      </c>
      <c r="H350" s="271">
        <v>7</v>
      </c>
      <c r="I350" s="272"/>
      <c r="J350" s="273">
        <f>ROUND(I350*H350,2)</f>
        <v>0</v>
      </c>
      <c r="K350" s="274"/>
      <c r="L350" s="275"/>
      <c r="M350" s="276" t="s">
        <v>19</v>
      </c>
      <c r="N350" s="277" t="s">
        <v>44</v>
      </c>
      <c r="O350" s="85"/>
      <c r="P350" s="224">
        <f>O350*H350</f>
        <v>0</v>
      </c>
      <c r="Q350" s="224">
        <v>0.046</v>
      </c>
      <c r="R350" s="224">
        <f>Q350*H350</f>
        <v>0.322</v>
      </c>
      <c r="S350" s="224">
        <v>0</v>
      </c>
      <c r="T350" s="225">
        <f>S350*H350</f>
        <v>0</v>
      </c>
      <c r="U350" s="39"/>
      <c r="V350" s="39"/>
      <c r="W350" s="39"/>
      <c r="X350" s="39"/>
      <c r="Y350" s="39"/>
      <c r="Z350" s="39"/>
      <c r="AA350" s="39"/>
      <c r="AB350" s="39"/>
      <c r="AC350" s="39"/>
      <c r="AD350" s="39"/>
      <c r="AE350" s="39"/>
      <c r="AR350" s="226" t="s">
        <v>396</v>
      </c>
      <c r="AT350" s="226" t="s">
        <v>307</v>
      </c>
      <c r="AU350" s="226" t="s">
        <v>83</v>
      </c>
      <c r="AY350" s="18" t="s">
        <v>175</v>
      </c>
      <c r="BE350" s="227">
        <f>IF(N350="základní",J350,0)</f>
        <v>0</v>
      </c>
      <c r="BF350" s="227">
        <f>IF(N350="snížená",J350,0)</f>
        <v>0</v>
      </c>
      <c r="BG350" s="227">
        <f>IF(N350="zákl. přenesená",J350,0)</f>
        <v>0</v>
      </c>
      <c r="BH350" s="227">
        <f>IF(N350="sníž. přenesená",J350,0)</f>
        <v>0</v>
      </c>
      <c r="BI350" s="227">
        <f>IF(N350="nulová",J350,0)</f>
        <v>0</v>
      </c>
      <c r="BJ350" s="18" t="s">
        <v>81</v>
      </c>
      <c r="BK350" s="227">
        <f>ROUND(I350*H350,2)</f>
        <v>0</v>
      </c>
      <c r="BL350" s="18" t="s">
        <v>296</v>
      </c>
      <c r="BM350" s="226" t="s">
        <v>1978</v>
      </c>
    </row>
    <row r="351" spans="1:65" s="2" customFormat="1" ht="21.75" customHeight="1">
      <c r="A351" s="39"/>
      <c r="B351" s="40"/>
      <c r="C351" s="214" t="s">
        <v>581</v>
      </c>
      <c r="D351" s="214" t="s">
        <v>177</v>
      </c>
      <c r="E351" s="215" t="s">
        <v>1979</v>
      </c>
      <c r="F351" s="216" t="s">
        <v>1980</v>
      </c>
      <c r="G351" s="217" t="s">
        <v>358</v>
      </c>
      <c r="H351" s="218">
        <v>8</v>
      </c>
      <c r="I351" s="219"/>
      <c r="J351" s="220">
        <f>ROUND(I351*H351,2)</f>
        <v>0</v>
      </c>
      <c r="K351" s="221"/>
      <c r="L351" s="45"/>
      <c r="M351" s="222" t="s">
        <v>19</v>
      </c>
      <c r="N351" s="223" t="s">
        <v>44</v>
      </c>
      <c r="O351" s="85"/>
      <c r="P351" s="224">
        <f>O351*H351</f>
        <v>0</v>
      </c>
      <c r="Q351" s="224">
        <v>0</v>
      </c>
      <c r="R351" s="224">
        <f>Q351*H351</f>
        <v>0</v>
      </c>
      <c r="S351" s="224">
        <v>0</v>
      </c>
      <c r="T351" s="225">
        <f>S351*H351</f>
        <v>0</v>
      </c>
      <c r="U351" s="39"/>
      <c r="V351" s="39"/>
      <c r="W351" s="39"/>
      <c r="X351" s="39"/>
      <c r="Y351" s="39"/>
      <c r="Z351" s="39"/>
      <c r="AA351" s="39"/>
      <c r="AB351" s="39"/>
      <c r="AC351" s="39"/>
      <c r="AD351" s="39"/>
      <c r="AE351" s="39"/>
      <c r="AR351" s="226" t="s">
        <v>296</v>
      </c>
      <c r="AT351" s="226" t="s">
        <v>177</v>
      </c>
      <c r="AU351" s="226" t="s">
        <v>83</v>
      </c>
      <c r="AY351" s="18" t="s">
        <v>175</v>
      </c>
      <c r="BE351" s="227">
        <f>IF(N351="základní",J351,0)</f>
        <v>0</v>
      </c>
      <c r="BF351" s="227">
        <f>IF(N351="snížená",J351,0)</f>
        <v>0</v>
      </c>
      <c r="BG351" s="227">
        <f>IF(N351="zákl. přenesená",J351,0)</f>
        <v>0</v>
      </c>
      <c r="BH351" s="227">
        <f>IF(N351="sníž. přenesená",J351,0)</f>
        <v>0</v>
      </c>
      <c r="BI351" s="227">
        <f>IF(N351="nulová",J351,0)</f>
        <v>0</v>
      </c>
      <c r="BJ351" s="18" t="s">
        <v>81</v>
      </c>
      <c r="BK351" s="227">
        <f>ROUND(I351*H351,2)</f>
        <v>0</v>
      </c>
      <c r="BL351" s="18" t="s">
        <v>296</v>
      </c>
      <c r="BM351" s="226" t="s">
        <v>1981</v>
      </c>
    </row>
    <row r="352" spans="1:47" s="2" customFormat="1" ht="12">
      <c r="A352" s="39"/>
      <c r="B352" s="40"/>
      <c r="C352" s="41"/>
      <c r="D352" s="228" t="s">
        <v>183</v>
      </c>
      <c r="E352" s="41"/>
      <c r="F352" s="229" t="s">
        <v>1982</v>
      </c>
      <c r="G352" s="41"/>
      <c r="H352" s="41"/>
      <c r="I352" s="230"/>
      <c r="J352" s="41"/>
      <c r="K352" s="41"/>
      <c r="L352" s="45"/>
      <c r="M352" s="231"/>
      <c r="N352" s="232"/>
      <c r="O352" s="85"/>
      <c r="P352" s="85"/>
      <c r="Q352" s="85"/>
      <c r="R352" s="85"/>
      <c r="S352" s="85"/>
      <c r="T352" s="86"/>
      <c r="U352" s="39"/>
      <c r="V352" s="39"/>
      <c r="W352" s="39"/>
      <c r="X352" s="39"/>
      <c r="Y352" s="39"/>
      <c r="Z352" s="39"/>
      <c r="AA352" s="39"/>
      <c r="AB352" s="39"/>
      <c r="AC352" s="39"/>
      <c r="AD352" s="39"/>
      <c r="AE352" s="39"/>
      <c r="AT352" s="18" t="s">
        <v>183</v>
      </c>
      <c r="AU352" s="18" t="s">
        <v>83</v>
      </c>
    </row>
    <row r="353" spans="1:65" s="2" customFormat="1" ht="16.5" customHeight="1">
      <c r="A353" s="39"/>
      <c r="B353" s="40"/>
      <c r="C353" s="267" t="s">
        <v>587</v>
      </c>
      <c r="D353" s="267" t="s">
        <v>307</v>
      </c>
      <c r="E353" s="268" t="s">
        <v>1983</v>
      </c>
      <c r="F353" s="269" t="s">
        <v>1984</v>
      </c>
      <c r="G353" s="270" t="s">
        <v>358</v>
      </c>
      <c r="H353" s="271">
        <v>6</v>
      </c>
      <c r="I353" s="272"/>
      <c r="J353" s="273">
        <f>ROUND(I353*H353,2)</f>
        <v>0</v>
      </c>
      <c r="K353" s="274"/>
      <c r="L353" s="275"/>
      <c r="M353" s="276" t="s">
        <v>19</v>
      </c>
      <c r="N353" s="277" t="s">
        <v>44</v>
      </c>
      <c r="O353" s="85"/>
      <c r="P353" s="224">
        <f>O353*H353</f>
        <v>0</v>
      </c>
      <c r="Q353" s="224">
        <v>0.06</v>
      </c>
      <c r="R353" s="224">
        <f>Q353*H353</f>
        <v>0.36</v>
      </c>
      <c r="S353" s="224">
        <v>0</v>
      </c>
      <c r="T353" s="225">
        <f>S353*H353</f>
        <v>0</v>
      </c>
      <c r="U353" s="39"/>
      <c r="V353" s="39"/>
      <c r="W353" s="39"/>
      <c r="X353" s="39"/>
      <c r="Y353" s="39"/>
      <c r="Z353" s="39"/>
      <c r="AA353" s="39"/>
      <c r="AB353" s="39"/>
      <c r="AC353" s="39"/>
      <c r="AD353" s="39"/>
      <c r="AE353" s="39"/>
      <c r="AR353" s="226" t="s">
        <v>396</v>
      </c>
      <c r="AT353" s="226" t="s">
        <v>307</v>
      </c>
      <c r="AU353" s="226" t="s">
        <v>83</v>
      </c>
      <c r="AY353" s="18" t="s">
        <v>175</v>
      </c>
      <c r="BE353" s="227">
        <f>IF(N353="základní",J353,0)</f>
        <v>0</v>
      </c>
      <c r="BF353" s="227">
        <f>IF(N353="snížená",J353,0)</f>
        <v>0</v>
      </c>
      <c r="BG353" s="227">
        <f>IF(N353="zákl. přenesená",J353,0)</f>
        <v>0</v>
      </c>
      <c r="BH353" s="227">
        <f>IF(N353="sníž. přenesená",J353,0)</f>
        <v>0</v>
      </c>
      <c r="BI353" s="227">
        <f>IF(N353="nulová",J353,0)</f>
        <v>0</v>
      </c>
      <c r="BJ353" s="18" t="s">
        <v>81</v>
      </c>
      <c r="BK353" s="227">
        <f>ROUND(I353*H353,2)</f>
        <v>0</v>
      </c>
      <c r="BL353" s="18" t="s">
        <v>296</v>
      </c>
      <c r="BM353" s="226" t="s">
        <v>1985</v>
      </c>
    </row>
    <row r="354" spans="1:65" s="2" customFormat="1" ht="24.15" customHeight="1">
      <c r="A354" s="39"/>
      <c r="B354" s="40"/>
      <c r="C354" s="267" t="s">
        <v>592</v>
      </c>
      <c r="D354" s="267" t="s">
        <v>307</v>
      </c>
      <c r="E354" s="268" t="s">
        <v>1986</v>
      </c>
      <c r="F354" s="269" t="s">
        <v>1987</v>
      </c>
      <c r="G354" s="270" t="s">
        <v>358</v>
      </c>
      <c r="H354" s="271">
        <v>2</v>
      </c>
      <c r="I354" s="272"/>
      <c r="J354" s="273">
        <f>ROUND(I354*H354,2)</f>
        <v>0</v>
      </c>
      <c r="K354" s="274"/>
      <c r="L354" s="275"/>
      <c r="M354" s="276" t="s">
        <v>19</v>
      </c>
      <c r="N354" s="277" t="s">
        <v>44</v>
      </c>
      <c r="O354" s="85"/>
      <c r="P354" s="224">
        <f>O354*H354</f>
        <v>0</v>
      </c>
      <c r="Q354" s="224">
        <v>0.065</v>
      </c>
      <c r="R354" s="224">
        <f>Q354*H354</f>
        <v>0.13</v>
      </c>
      <c r="S354" s="224">
        <v>0</v>
      </c>
      <c r="T354" s="225">
        <f>S354*H354</f>
        <v>0</v>
      </c>
      <c r="U354" s="39"/>
      <c r="V354" s="39"/>
      <c r="W354" s="39"/>
      <c r="X354" s="39"/>
      <c r="Y354" s="39"/>
      <c r="Z354" s="39"/>
      <c r="AA354" s="39"/>
      <c r="AB354" s="39"/>
      <c r="AC354" s="39"/>
      <c r="AD354" s="39"/>
      <c r="AE354" s="39"/>
      <c r="AR354" s="226" t="s">
        <v>396</v>
      </c>
      <c r="AT354" s="226" t="s">
        <v>307</v>
      </c>
      <c r="AU354" s="226" t="s">
        <v>83</v>
      </c>
      <c r="AY354" s="18" t="s">
        <v>175</v>
      </c>
      <c r="BE354" s="227">
        <f>IF(N354="základní",J354,0)</f>
        <v>0</v>
      </c>
      <c r="BF354" s="227">
        <f>IF(N354="snížená",J354,0)</f>
        <v>0</v>
      </c>
      <c r="BG354" s="227">
        <f>IF(N354="zákl. přenesená",J354,0)</f>
        <v>0</v>
      </c>
      <c r="BH354" s="227">
        <f>IF(N354="sníž. přenesená",J354,0)</f>
        <v>0</v>
      </c>
      <c r="BI354" s="227">
        <f>IF(N354="nulová",J354,0)</f>
        <v>0</v>
      </c>
      <c r="BJ354" s="18" t="s">
        <v>81</v>
      </c>
      <c r="BK354" s="227">
        <f>ROUND(I354*H354,2)</f>
        <v>0</v>
      </c>
      <c r="BL354" s="18" t="s">
        <v>296</v>
      </c>
      <c r="BM354" s="226" t="s">
        <v>1988</v>
      </c>
    </row>
    <row r="355" spans="1:65" s="2" customFormat="1" ht="24.15" customHeight="1">
      <c r="A355" s="39"/>
      <c r="B355" s="40"/>
      <c r="C355" s="214" t="s">
        <v>598</v>
      </c>
      <c r="D355" s="214" t="s">
        <v>177</v>
      </c>
      <c r="E355" s="215" t="s">
        <v>1989</v>
      </c>
      <c r="F355" s="216" t="s">
        <v>1990</v>
      </c>
      <c r="G355" s="217" t="s">
        <v>358</v>
      </c>
      <c r="H355" s="218">
        <v>8</v>
      </c>
      <c r="I355" s="219"/>
      <c r="J355" s="220">
        <f>ROUND(I355*H355,2)</f>
        <v>0</v>
      </c>
      <c r="K355" s="221"/>
      <c r="L355" s="45"/>
      <c r="M355" s="222" t="s">
        <v>19</v>
      </c>
      <c r="N355" s="223" t="s">
        <v>44</v>
      </c>
      <c r="O355" s="85"/>
      <c r="P355" s="224">
        <f>O355*H355</f>
        <v>0</v>
      </c>
      <c r="Q355" s="224">
        <v>0</v>
      </c>
      <c r="R355" s="224">
        <f>Q355*H355</f>
        <v>0</v>
      </c>
      <c r="S355" s="224">
        <v>0</v>
      </c>
      <c r="T355" s="225">
        <f>S355*H355</f>
        <v>0</v>
      </c>
      <c r="U355" s="39"/>
      <c r="V355" s="39"/>
      <c r="W355" s="39"/>
      <c r="X355" s="39"/>
      <c r="Y355" s="39"/>
      <c r="Z355" s="39"/>
      <c r="AA355" s="39"/>
      <c r="AB355" s="39"/>
      <c r="AC355" s="39"/>
      <c r="AD355" s="39"/>
      <c r="AE355" s="39"/>
      <c r="AR355" s="226" t="s">
        <v>296</v>
      </c>
      <c r="AT355" s="226" t="s">
        <v>177</v>
      </c>
      <c r="AU355" s="226" t="s">
        <v>83</v>
      </c>
      <c r="AY355" s="18" t="s">
        <v>175</v>
      </c>
      <c r="BE355" s="227">
        <f>IF(N355="základní",J355,0)</f>
        <v>0</v>
      </c>
      <c r="BF355" s="227">
        <f>IF(N355="snížená",J355,0)</f>
        <v>0</v>
      </c>
      <c r="BG355" s="227">
        <f>IF(N355="zákl. přenesená",J355,0)</f>
        <v>0</v>
      </c>
      <c r="BH355" s="227">
        <f>IF(N355="sníž. přenesená",J355,0)</f>
        <v>0</v>
      </c>
      <c r="BI355" s="227">
        <f>IF(N355="nulová",J355,0)</f>
        <v>0</v>
      </c>
      <c r="BJ355" s="18" t="s">
        <v>81</v>
      </c>
      <c r="BK355" s="227">
        <f>ROUND(I355*H355,2)</f>
        <v>0</v>
      </c>
      <c r="BL355" s="18" t="s">
        <v>296</v>
      </c>
      <c r="BM355" s="226" t="s">
        <v>1991</v>
      </c>
    </row>
    <row r="356" spans="1:47" s="2" customFormat="1" ht="12">
      <c r="A356" s="39"/>
      <c r="B356" s="40"/>
      <c r="C356" s="41"/>
      <c r="D356" s="228" t="s">
        <v>183</v>
      </c>
      <c r="E356" s="41"/>
      <c r="F356" s="229" t="s">
        <v>1992</v>
      </c>
      <c r="G356" s="41"/>
      <c r="H356" s="41"/>
      <c r="I356" s="230"/>
      <c r="J356" s="41"/>
      <c r="K356" s="41"/>
      <c r="L356" s="45"/>
      <c r="M356" s="231"/>
      <c r="N356" s="232"/>
      <c r="O356" s="85"/>
      <c r="P356" s="85"/>
      <c r="Q356" s="85"/>
      <c r="R356" s="85"/>
      <c r="S356" s="85"/>
      <c r="T356" s="86"/>
      <c r="U356" s="39"/>
      <c r="V356" s="39"/>
      <c r="W356" s="39"/>
      <c r="X356" s="39"/>
      <c r="Y356" s="39"/>
      <c r="Z356" s="39"/>
      <c r="AA356" s="39"/>
      <c r="AB356" s="39"/>
      <c r="AC356" s="39"/>
      <c r="AD356" s="39"/>
      <c r="AE356" s="39"/>
      <c r="AT356" s="18" t="s">
        <v>183</v>
      </c>
      <c r="AU356" s="18" t="s">
        <v>83</v>
      </c>
    </row>
    <row r="357" spans="1:65" s="2" customFormat="1" ht="24.15" customHeight="1">
      <c r="A357" s="39"/>
      <c r="B357" s="40"/>
      <c r="C357" s="267" t="s">
        <v>603</v>
      </c>
      <c r="D357" s="267" t="s">
        <v>307</v>
      </c>
      <c r="E357" s="268" t="s">
        <v>1993</v>
      </c>
      <c r="F357" s="269" t="s">
        <v>1994</v>
      </c>
      <c r="G357" s="270" t="s">
        <v>358</v>
      </c>
      <c r="H357" s="271">
        <v>8</v>
      </c>
      <c r="I357" s="272"/>
      <c r="J357" s="273">
        <f>ROUND(I357*H357,2)</f>
        <v>0</v>
      </c>
      <c r="K357" s="274"/>
      <c r="L357" s="275"/>
      <c r="M357" s="276" t="s">
        <v>19</v>
      </c>
      <c r="N357" s="277" t="s">
        <v>44</v>
      </c>
      <c r="O357" s="85"/>
      <c r="P357" s="224">
        <f>O357*H357</f>
        <v>0</v>
      </c>
      <c r="Q357" s="224">
        <v>0.012</v>
      </c>
      <c r="R357" s="224">
        <f>Q357*H357</f>
        <v>0.096</v>
      </c>
      <c r="S357" s="224">
        <v>0</v>
      </c>
      <c r="T357" s="225">
        <f>S357*H357</f>
        <v>0</v>
      </c>
      <c r="U357" s="39"/>
      <c r="V357" s="39"/>
      <c r="W357" s="39"/>
      <c r="X357" s="39"/>
      <c r="Y357" s="39"/>
      <c r="Z357" s="39"/>
      <c r="AA357" s="39"/>
      <c r="AB357" s="39"/>
      <c r="AC357" s="39"/>
      <c r="AD357" s="39"/>
      <c r="AE357" s="39"/>
      <c r="AR357" s="226" t="s">
        <v>396</v>
      </c>
      <c r="AT357" s="226" t="s">
        <v>307</v>
      </c>
      <c r="AU357" s="226" t="s">
        <v>83</v>
      </c>
      <c r="AY357" s="18" t="s">
        <v>175</v>
      </c>
      <c r="BE357" s="227">
        <f>IF(N357="základní",J357,0)</f>
        <v>0</v>
      </c>
      <c r="BF357" s="227">
        <f>IF(N357="snížená",J357,0)</f>
        <v>0</v>
      </c>
      <c r="BG357" s="227">
        <f>IF(N357="zákl. přenesená",J357,0)</f>
        <v>0</v>
      </c>
      <c r="BH357" s="227">
        <f>IF(N357="sníž. přenesená",J357,0)</f>
        <v>0</v>
      </c>
      <c r="BI357" s="227">
        <f>IF(N357="nulová",J357,0)</f>
        <v>0</v>
      </c>
      <c r="BJ357" s="18" t="s">
        <v>81</v>
      </c>
      <c r="BK357" s="227">
        <f>ROUND(I357*H357,2)</f>
        <v>0</v>
      </c>
      <c r="BL357" s="18" t="s">
        <v>296</v>
      </c>
      <c r="BM357" s="226" t="s">
        <v>1995</v>
      </c>
    </row>
    <row r="358" spans="1:65" s="2" customFormat="1" ht="44.25" customHeight="1">
      <c r="A358" s="39"/>
      <c r="B358" s="40"/>
      <c r="C358" s="214" t="s">
        <v>612</v>
      </c>
      <c r="D358" s="214" t="s">
        <v>177</v>
      </c>
      <c r="E358" s="215" t="s">
        <v>1996</v>
      </c>
      <c r="F358" s="216" t="s">
        <v>1997</v>
      </c>
      <c r="G358" s="217" t="s">
        <v>281</v>
      </c>
      <c r="H358" s="218">
        <v>0.924</v>
      </c>
      <c r="I358" s="219"/>
      <c r="J358" s="220">
        <f>ROUND(I358*H358,2)</f>
        <v>0</v>
      </c>
      <c r="K358" s="221"/>
      <c r="L358" s="45"/>
      <c r="M358" s="222" t="s">
        <v>19</v>
      </c>
      <c r="N358" s="223" t="s">
        <v>44</v>
      </c>
      <c r="O358" s="85"/>
      <c r="P358" s="224">
        <f>O358*H358</f>
        <v>0</v>
      </c>
      <c r="Q358" s="224">
        <v>0</v>
      </c>
      <c r="R358" s="224">
        <f>Q358*H358</f>
        <v>0</v>
      </c>
      <c r="S358" s="224">
        <v>0</v>
      </c>
      <c r="T358" s="225">
        <f>S358*H358</f>
        <v>0</v>
      </c>
      <c r="U358" s="39"/>
      <c r="V358" s="39"/>
      <c r="W358" s="39"/>
      <c r="X358" s="39"/>
      <c r="Y358" s="39"/>
      <c r="Z358" s="39"/>
      <c r="AA358" s="39"/>
      <c r="AB358" s="39"/>
      <c r="AC358" s="39"/>
      <c r="AD358" s="39"/>
      <c r="AE358" s="39"/>
      <c r="AR358" s="226" t="s">
        <v>296</v>
      </c>
      <c r="AT358" s="226" t="s">
        <v>177</v>
      </c>
      <c r="AU358" s="226" t="s">
        <v>83</v>
      </c>
      <c r="AY358" s="18" t="s">
        <v>175</v>
      </c>
      <c r="BE358" s="227">
        <f>IF(N358="základní",J358,0)</f>
        <v>0</v>
      </c>
      <c r="BF358" s="227">
        <f>IF(N358="snížená",J358,0)</f>
        <v>0</v>
      </c>
      <c r="BG358" s="227">
        <f>IF(N358="zákl. přenesená",J358,0)</f>
        <v>0</v>
      </c>
      <c r="BH358" s="227">
        <f>IF(N358="sníž. přenesená",J358,0)</f>
        <v>0</v>
      </c>
      <c r="BI358" s="227">
        <f>IF(N358="nulová",J358,0)</f>
        <v>0</v>
      </c>
      <c r="BJ358" s="18" t="s">
        <v>81</v>
      </c>
      <c r="BK358" s="227">
        <f>ROUND(I358*H358,2)</f>
        <v>0</v>
      </c>
      <c r="BL358" s="18" t="s">
        <v>296</v>
      </c>
      <c r="BM358" s="226" t="s">
        <v>1998</v>
      </c>
    </row>
    <row r="359" spans="1:47" s="2" customFormat="1" ht="12">
      <c r="A359" s="39"/>
      <c r="B359" s="40"/>
      <c r="C359" s="41"/>
      <c r="D359" s="228" t="s">
        <v>183</v>
      </c>
      <c r="E359" s="41"/>
      <c r="F359" s="229" t="s">
        <v>1999</v>
      </c>
      <c r="G359" s="41"/>
      <c r="H359" s="41"/>
      <c r="I359" s="230"/>
      <c r="J359" s="41"/>
      <c r="K359" s="41"/>
      <c r="L359" s="45"/>
      <c r="M359" s="231"/>
      <c r="N359" s="232"/>
      <c r="O359" s="85"/>
      <c r="P359" s="85"/>
      <c r="Q359" s="85"/>
      <c r="R359" s="85"/>
      <c r="S359" s="85"/>
      <c r="T359" s="86"/>
      <c r="U359" s="39"/>
      <c r="V359" s="39"/>
      <c r="W359" s="39"/>
      <c r="X359" s="39"/>
      <c r="Y359" s="39"/>
      <c r="Z359" s="39"/>
      <c r="AA359" s="39"/>
      <c r="AB359" s="39"/>
      <c r="AC359" s="39"/>
      <c r="AD359" s="39"/>
      <c r="AE359" s="39"/>
      <c r="AT359" s="18" t="s">
        <v>183</v>
      </c>
      <c r="AU359" s="18" t="s">
        <v>83</v>
      </c>
    </row>
    <row r="360" spans="1:63" s="12" customFormat="1" ht="22.8" customHeight="1">
      <c r="A360" s="12"/>
      <c r="B360" s="198"/>
      <c r="C360" s="199"/>
      <c r="D360" s="200" t="s">
        <v>72</v>
      </c>
      <c r="E360" s="212" t="s">
        <v>2000</v>
      </c>
      <c r="F360" s="212" t="s">
        <v>2001</v>
      </c>
      <c r="G360" s="199"/>
      <c r="H360" s="199"/>
      <c r="I360" s="202"/>
      <c r="J360" s="213">
        <f>BK360</f>
        <v>0</v>
      </c>
      <c r="K360" s="199"/>
      <c r="L360" s="204"/>
      <c r="M360" s="205"/>
      <c r="N360" s="206"/>
      <c r="O360" s="206"/>
      <c r="P360" s="207">
        <f>SUM(P361:P370)</f>
        <v>0</v>
      </c>
      <c r="Q360" s="206"/>
      <c r="R360" s="207">
        <f>SUM(R361:R370)</f>
        <v>0.0584894</v>
      </c>
      <c r="S360" s="206"/>
      <c r="T360" s="208">
        <f>SUM(T361:T370)</f>
        <v>0</v>
      </c>
      <c r="U360" s="12"/>
      <c r="V360" s="12"/>
      <c r="W360" s="12"/>
      <c r="X360" s="12"/>
      <c r="Y360" s="12"/>
      <c r="Z360" s="12"/>
      <c r="AA360" s="12"/>
      <c r="AB360" s="12"/>
      <c r="AC360" s="12"/>
      <c r="AD360" s="12"/>
      <c r="AE360" s="12"/>
      <c r="AR360" s="209" t="s">
        <v>83</v>
      </c>
      <c r="AT360" s="210" t="s">
        <v>72</v>
      </c>
      <c r="AU360" s="210" t="s">
        <v>81</v>
      </c>
      <c r="AY360" s="209" t="s">
        <v>175</v>
      </c>
      <c r="BK360" s="211">
        <f>SUM(BK361:BK370)</f>
        <v>0</v>
      </c>
    </row>
    <row r="361" spans="1:65" s="2" customFormat="1" ht="24.15" customHeight="1">
      <c r="A361" s="39"/>
      <c r="B361" s="40"/>
      <c r="C361" s="214" t="s">
        <v>620</v>
      </c>
      <c r="D361" s="214" t="s">
        <v>177</v>
      </c>
      <c r="E361" s="215" t="s">
        <v>2002</v>
      </c>
      <c r="F361" s="216" t="s">
        <v>2003</v>
      </c>
      <c r="G361" s="217" t="s">
        <v>180</v>
      </c>
      <c r="H361" s="218">
        <v>53.66</v>
      </c>
      <c r="I361" s="219"/>
      <c r="J361" s="220">
        <f>ROUND(I361*H361,2)</f>
        <v>0</v>
      </c>
      <c r="K361" s="221"/>
      <c r="L361" s="45"/>
      <c r="M361" s="222" t="s">
        <v>19</v>
      </c>
      <c r="N361" s="223" t="s">
        <v>44</v>
      </c>
      <c r="O361" s="85"/>
      <c r="P361" s="224">
        <f>O361*H361</f>
        <v>0</v>
      </c>
      <c r="Q361" s="224">
        <v>0</v>
      </c>
      <c r="R361" s="224">
        <f>Q361*H361</f>
        <v>0</v>
      </c>
      <c r="S361" s="224">
        <v>0</v>
      </c>
      <c r="T361" s="225">
        <f>S361*H361</f>
        <v>0</v>
      </c>
      <c r="U361" s="39"/>
      <c r="V361" s="39"/>
      <c r="W361" s="39"/>
      <c r="X361" s="39"/>
      <c r="Y361" s="39"/>
      <c r="Z361" s="39"/>
      <c r="AA361" s="39"/>
      <c r="AB361" s="39"/>
      <c r="AC361" s="39"/>
      <c r="AD361" s="39"/>
      <c r="AE361" s="39"/>
      <c r="AR361" s="226" t="s">
        <v>296</v>
      </c>
      <c r="AT361" s="226" t="s">
        <v>177</v>
      </c>
      <c r="AU361" s="226" t="s">
        <v>83</v>
      </c>
      <c r="AY361" s="18" t="s">
        <v>175</v>
      </c>
      <c r="BE361" s="227">
        <f>IF(N361="základní",J361,0)</f>
        <v>0</v>
      </c>
      <c r="BF361" s="227">
        <f>IF(N361="snížená",J361,0)</f>
        <v>0</v>
      </c>
      <c r="BG361" s="227">
        <f>IF(N361="zákl. přenesená",J361,0)</f>
        <v>0</v>
      </c>
      <c r="BH361" s="227">
        <f>IF(N361="sníž. přenesená",J361,0)</f>
        <v>0</v>
      </c>
      <c r="BI361" s="227">
        <f>IF(N361="nulová",J361,0)</f>
        <v>0</v>
      </c>
      <c r="BJ361" s="18" t="s">
        <v>81</v>
      </c>
      <c r="BK361" s="227">
        <f>ROUND(I361*H361,2)</f>
        <v>0</v>
      </c>
      <c r="BL361" s="18" t="s">
        <v>296</v>
      </c>
      <c r="BM361" s="226" t="s">
        <v>2004</v>
      </c>
    </row>
    <row r="362" spans="1:47" s="2" customFormat="1" ht="12">
      <c r="A362" s="39"/>
      <c r="B362" s="40"/>
      <c r="C362" s="41"/>
      <c r="D362" s="228" t="s">
        <v>183</v>
      </c>
      <c r="E362" s="41"/>
      <c r="F362" s="229" t="s">
        <v>2005</v>
      </c>
      <c r="G362" s="41"/>
      <c r="H362" s="41"/>
      <c r="I362" s="230"/>
      <c r="J362" s="41"/>
      <c r="K362" s="41"/>
      <c r="L362" s="45"/>
      <c r="M362" s="231"/>
      <c r="N362" s="232"/>
      <c r="O362" s="85"/>
      <c r="P362" s="85"/>
      <c r="Q362" s="85"/>
      <c r="R362" s="85"/>
      <c r="S362" s="85"/>
      <c r="T362" s="86"/>
      <c r="U362" s="39"/>
      <c r="V362" s="39"/>
      <c r="W362" s="39"/>
      <c r="X362" s="39"/>
      <c r="Y362" s="39"/>
      <c r="Z362" s="39"/>
      <c r="AA362" s="39"/>
      <c r="AB362" s="39"/>
      <c r="AC362" s="39"/>
      <c r="AD362" s="39"/>
      <c r="AE362" s="39"/>
      <c r="AT362" s="18" t="s">
        <v>183</v>
      </c>
      <c r="AU362" s="18" t="s">
        <v>83</v>
      </c>
    </row>
    <row r="363" spans="1:65" s="2" customFormat="1" ht="21.75" customHeight="1">
      <c r="A363" s="39"/>
      <c r="B363" s="40"/>
      <c r="C363" s="214" t="s">
        <v>626</v>
      </c>
      <c r="D363" s="214" t="s">
        <v>177</v>
      </c>
      <c r="E363" s="215" t="s">
        <v>2006</v>
      </c>
      <c r="F363" s="216" t="s">
        <v>2007</v>
      </c>
      <c r="G363" s="217" t="s">
        <v>180</v>
      </c>
      <c r="H363" s="218">
        <v>53.66</v>
      </c>
      <c r="I363" s="219"/>
      <c r="J363" s="220">
        <f>ROUND(I363*H363,2)</f>
        <v>0</v>
      </c>
      <c r="K363" s="221"/>
      <c r="L363" s="45"/>
      <c r="M363" s="222" t="s">
        <v>19</v>
      </c>
      <c r="N363" s="223" t="s">
        <v>44</v>
      </c>
      <c r="O363" s="85"/>
      <c r="P363" s="224">
        <f>O363*H363</f>
        <v>0</v>
      </c>
      <c r="Q363" s="224">
        <v>0.00043</v>
      </c>
      <c r="R363" s="224">
        <f>Q363*H363</f>
        <v>0.0230738</v>
      </c>
      <c r="S363" s="224">
        <v>0</v>
      </c>
      <c r="T363" s="225">
        <f>S363*H363</f>
        <v>0</v>
      </c>
      <c r="U363" s="39"/>
      <c r="V363" s="39"/>
      <c r="W363" s="39"/>
      <c r="X363" s="39"/>
      <c r="Y363" s="39"/>
      <c r="Z363" s="39"/>
      <c r="AA363" s="39"/>
      <c r="AB363" s="39"/>
      <c r="AC363" s="39"/>
      <c r="AD363" s="39"/>
      <c r="AE363" s="39"/>
      <c r="AR363" s="226" t="s">
        <v>296</v>
      </c>
      <c r="AT363" s="226" t="s">
        <v>177</v>
      </c>
      <c r="AU363" s="226" t="s">
        <v>83</v>
      </c>
      <c r="AY363" s="18" t="s">
        <v>175</v>
      </c>
      <c r="BE363" s="227">
        <f>IF(N363="základní",J363,0)</f>
        <v>0</v>
      </c>
      <c r="BF363" s="227">
        <f>IF(N363="snížená",J363,0)</f>
        <v>0</v>
      </c>
      <c r="BG363" s="227">
        <f>IF(N363="zákl. přenesená",J363,0)</f>
        <v>0</v>
      </c>
      <c r="BH363" s="227">
        <f>IF(N363="sníž. přenesená",J363,0)</f>
        <v>0</v>
      </c>
      <c r="BI363" s="227">
        <f>IF(N363="nulová",J363,0)</f>
        <v>0</v>
      </c>
      <c r="BJ363" s="18" t="s">
        <v>81</v>
      </c>
      <c r="BK363" s="227">
        <f>ROUND(I363*H363,2)</f>
        <v>0</v>
      </c>
      <c r="BL363" s="18" t="s">
        <v>296</v>
      </c>
      <c r="BM363" s="226" t="s">
        <v>2008</v>
      </c>
    </row>
    <row r="364" spans="1:47" s="2" customFormat="1" ht="12">
      <c r="A364" s="39"/>
      <c r="B364" s="40"/>
      <c r="C364" s="41"/>
      <c r="D364" s="228" t="s">
        <v>183</v>
      </c>
      <c r="E364" s="41"/>
      <c r="F364" s="229" t="s">
        <v>2009</v>
      </c>
      <c r="G364" s="41"/>
      <c r="H364" s="41"/>
      <c r="I364" s="230"/>
      <c r="J364" s="41"/>
      <c r="K364" s="41"/>
      <c r="L364" s="45"/>
      <c r="M364" s="231"/>
      <c r="N364" s="232"/>
      <c r="O364" s="85"/>
      <c r="P364" s="85"/>
      <c r="Q364" s="85"/>
      <c r="R364" s="85"/>
      <c r="S364" s="85"/>
      <c r="T364" s="86"/>
      <c r="U364" s="39"/>
      <c r="V364" s="39"/>
      <c r="W364" s="39"/>
      <c r="X364" s="39"/>
      <c r="Y364" s="39"/>
      <c r="Z364" s="39"/>
      <c r="AA364" s="39"/>
      <c r="AB364" s="39"/>
      <c r="AC364" s="39"/>
      <c r="AD364" s="39"/>
      <c r="AE364" s="39"/>
      <c r="AT364" s="18" t="s">
        <v>183</v>
      </c>
      <c r="AU364" s="18" t="s">
        <v>83</v>
      </c>
    </row>
    <row r="365" spans="1:51" s="15" customFormat="1" ht="12">
      <c r="A365" s="15"/>
      <c r="B365" s="257"/>
      <c r="C365" s="258"/>
      <c r="D365" s="235" t="s">
        <v>189</v>
      </c>
      <c r="E365" s="259" t="s">
        <v>19</v>
      </c>
      <c r="F365" s="260" t="s">
        <v>2010</v>
      </c>
      <c r="G365" s="258"/>
      <c r="H365" s="259" t="s">
        <v>19</v>
      </c>
      <c r="I365" s="261"/>
      <c r="J365" s="258"/>
      <c r="K365" s="258"/>
      <c r="L365" s="262"/>
      <c r="M365" s="263"/>
      <c r="N365" s="264"/>
      <c r="O365" s="264"/>
      <c r="P365" s="264"/>
      <c r="Q365" s="264"/>
      <c r="R365" s="264"/>
      <c r="S365" s="264"/>
      <c r="T365" s="265"/>
      <c r="U365" s="15"/>
      <c r="V365" s="15"/>
      <c r="W365" s="15"/>
      <c r="X365" s="15"/>
      <c r="Y365" s="15"/>
      <c r="Z365" s="15"/>
      <c r="AA365" s="15"/>
      <c r="AB365" s="15"/>
      <c r="AC365" s="15"/>
      <c r="AD365" s="15"/>
      <c r="AE365" s="15"/>
      <c r="AT365" s="266" t="s">
        <v>189</v>
      </c>
      <c r="AU365" s="266" t="s">
        <v>83</v>
      </c>
      <c r="AV365" s="15" t="s">
        <v>81</v>
      </c>
      <c r="AW365" s="15" t="s">
        <v>35</v>
      </c>
      <c r="AX365" s="15" t="s">
        <v>73</v>
      </c>
      <c r="AY365" s="266" t="s">
        <v>175</v>
      </c>
    </row>
    <row r="366" spans="1:51" s="13" customFormat="1" ht="12">
      <c r="A366" s="13"/>
      <c r="B366" s="233"/>
      <c r="C366" s="234"/>
      <c r="D366" s="235" t="s">
        <v>189</v>
      </c>
      <c r="E366" s="236" t="s">
        <v>19</v>
      </c>
      <c r="F366" s="237" t="s">
        <v>2011</v>
      </c>
      <c r="G366" s="234"/>
      <c r="H366" s="238">
        <v>41.66</v>
      </c>
      <c r="I366" s="239"/>
      <c r="J366" s="234"/>
      <c r="K366" s="234"/>
      <c r="L366" s="240"/>
      <c r="M366" s="241"/>
      <c r="N366" s="242"/>
      <c r="O366" s="242"/>
      <c r="P366" s="242"/>
      <c r="Q366" s="242"/>
      <c r="R366" s="242"/>
      <c r="S366" s="242"/>
      <c r="T366" s="243"/>
      <c r="U366" s="13"/>
      <c r="V366" s="13"/>
      <c r="W366" s="13"/>
      <c r="X366" s="13"/>
      <c r="Y366" s="13"/>
      <c r="Z366" s="13"/>
      <c r="AA366" s="13"/>
      <c r="AB366" s="13"/>
      <c r="AC366" s="13"/>
      <c r="AD366" s="13"/>
      <c r="AE366" s="13"/>
      <c r="AT366" s="244" t="s">
        <v>189</v>
      </c>
      <c r="AU366" s="244" t="s">
        <v>83</v>
      </c>
      <c r="AV366" s="13" t="s">
        <v>83</v>
      </c>
      <c r="AW366" s="13" t="s">
        <v>35</v>
      </c>
      <c r="AX366" s="13" t="s">
        <v>73</v>
      </c>
      <c r="AY366" s="244" t="s">
        <v>175</v>
      </c>
    </row>
    <row r="367" spans="1:51" s="13" customFormat="1" ht="12">
      <c r="A367" s="13"/>
      <c r="B367" s="233"/>
      <c r="C367" s="234"/>
      <c r="D367" s="235" t="s">
        <v>189</v>
      </c>
      <c r="E367" s="236" t="s">
        <v>19</v>
      </c>
      <c r="F367" s="237" t="s">
        <v>2012</v>
      </c>
      <c r="G367" s="234"/>
      <c r="H367" s="238">
        <v>12</v>
      </c>
      <c r="I367" s="239"/>
      <c r="J367" s="234"/>
      <c r="K367" s="234"/>
      <c r="L367" s="240"/>
      <c r="M367" s="241"/>
      <c r="N367" s="242"/>
      <c r="O367" s="242"/>
      <c r="P367" s="242"/>
      <c r="Q367" s="242"/>
      <c r="R367" s="242"/>
      <c r="S367" s="242"/>
      <c r="T367" s="243"/>
      <c r="U367" s="13"/>
      <c r="V367" s="13"/>
      <c r="W367" s="13"/>
      <c r="X367" s="13"/>
      <c r="Y367" s="13"/>
      <c r="Z367" s="13"/>
      <c r="AA367" s="13"/>
      <c r="AB367" s="13"/>
      <c r="AC367" s="13"/>
      <c r="AD367" s="13"/>
      <c r="AE367" s="13"/>
      <c r="AT367" s="244" t="s">
        <v>189</v>
      </c>
      <c r="AU367" s="244" t="s">
        <v>83</v>
      </c>
      <c r="AV367" s="13" t="s">
        <v>83</v>
      </c>
      <c r="AW367" s="13" t="s">
        <v>35</v>
      </c>
      <c r="AX367" s="13" t="s">
        <v>73</v>
      </c>
      <c r="AY367" s="244" t="s">
        <v>175</v>
      </c>
    </row>
    <row r="368" spans="1:51" s="14" customFormat="1" ht="12">
      <c r="A368" s="14"/>
      <c r="B368" s="245"/>
      <c r="C368" s="246"/>
      <c r="D368" s="235" t="s">
        <v>189</v>
      </c>
      <c r="E368" s="247" t="s">
        <v>19</v>
      </c>
      <c r="F368" s="248" t="s">
        <v>198</v>
      </c>
      <c r="G368" s="246"/>
      <c r="H368" s="249">
        <v>53.66</v>
      </c>
      <c r="I368" s="250"/>
      <c r="J368" s="246"/>
      <c r="K368" s="246"/>
      <c r="L368" s="251"/>
      <c r="M368" s="252"/>
      <c r="N368" s="253"/>
      <c r="O368" s="253"/>
      <c r="P368" s="253"/>
      <c r="Q368" s="253"/>
      <c r="R368" s="253"/>
      <c r="S368" s="253"/>
      <c r="T368" s="254"/>
      <c r="U368" s="14"/>
      <c r="V368" s="14"/>
      <c r="W368" s="14"/>
      <c r="X368" s="14"/>
      <c r="Y368" s="14"/>
      <c r="Z368" s="14"/>
      <c r="AA368" s="14"/>
      <c r="AB368" s="14"/>
      <c r="AC368" s="14"/>
      <c r="AD368" s="14"/>
      <c r="AE368" s="14"/>
      <c r="AT368" s="255" t="s">
        <v>189</v>
      </c>
      <c r="AU368" s="255" t="s">
        <v>83</v>
      </c>
      <c r="AV368" s="14" t="s">
        <v>181</v>
      </c>
      <c r="AW368" s="14" t="s">
        <v>35</v>
      </c>
      <c r="AX368" s="14" t="s">
        <v>81</v>
      </c>
      <c r="AY368" s="255" t="s">
        <v>175</v>
      </c>
    </row>
    <row r="369" spans="1:65" s="2" customFormat="1" ht="24.15" customHeight="1">
      <c r="A369" s="39"/>
      <c r="B369" s="40"/>
      <c r="C369" s="214" t="s">
        <v>630</v>
      </c>
      <c r="D369" s="214" t="s">
        <v>177</v>
      </c>
      <c r="E369" s="215" t="s">
        <v>2013</v>
      </c>
      <c r="F369" s="216" t="s">
        <v>2014</v>
      </c>
      <c r="G369" s="217" t="s">
        <v>180</v>
      </c>
      <c r="H369" s="218">
        <v>53.66</v>
      </c>
      <c r="I369" s="219"/>
      <c r="J369" s="220">
        <f>ROUND(I369*H369,2)</f>
        <v>0</v>
      </c>
      <c r="K369" s="221"/>
      <c r="L369" s="45"/>
      <c r="M369" s="222" t="s">
        <v>19</v>
      </c>
      <c r="N369" s="223" t="s">
        <v>44</v>
      </c>
      <c r="O369" s="85"/>
      <c r="P369" s="224">
        <f>O369*H369</f>
        <v>0</v>
      </c>
      <c r="Q369" s="224">
        <v>0.00066</v>
      </c>
      <c r="R369" s="224">
        <f>Q369*H369</f>
        <v>0.0354156</v>
      </c>
      <c r="S369" s="224">
        <v>0</v>
      </c>
      <c r="T369" s="225">
        <f>S369*H369</f>
        <v>0</v>
      </c>
      <c r="U369" s="39"/>
      <c r="V369" s="39"/>
      <c r="W369" s="39"/>
      <c r="X369" s="39"/>
      <c r="Y369" s="39"/>
      <c r="Z369" s="39"/>
      <c r="AA369" s="39"/>
      <c r="AB369" s="39"/>
      <c r="AC369" s="39"/>
      <c r="AD369" s="39"/>
      <c r="AE369" s="39"/>
      <c r="AR369" s="226" t="s">
        <v>296</v>
      </c>
      <c r="AT369" s="226" t="s">
        <v>177</v>
      </c>
      <c r="AU369" s="226" t="s">
        <v>83</v>
      </c>
      <c r="AY369" s="18" t="s">
        <v>175</v>
      </c>
      <c r="BE369" s="227">
        <f>IF(N369="základní",J369,0)</f>
        <v>0</v>
      </c>
      <c r="BF369" s="227">
        <f>IF(N369="snížená",J369,0)</f>
        <v>0</v>
      </c>
      <c r="BG369" s="227">
        <f>IF(N369="zákl. přenesená",J369,0)</f>
        <v>0</v>
      </c>
      <c r="BH369" s="227">
        <f>IF(N369="sníž. přenesená",J369,0)</f>
        <v>0</v>
      </c>
      <c r="BI369" s="227">
        <f>IF(N369="nulová",J369,0)</f>
        <v>0</v>
      </c>
      <c r="BJ369" s="18" t="s">
        <v>81</v>
      </c>
      <c r="BK369" s="227">
        <f>ROUND(I369*H369,2)</f>
        <v>0</v>
      </c>
      <c r="BL369" s="18" t="s">
        <v>296</v>
      </c>
      <c r="BM369" s="226" t="s">
        <v>2015</v>
      </c>
    </row>
    <row r="370" spans="1:47" s="2" customFormat="1" ht="12">
      <c r="A370" s="39"/>
      <c r="B370" s="40"/>
      <c r="C370" s="41"/>
      <c r="D370" s="228" t="s">
        <v>183</v>
      </c>
      <c r="E370" s="41"/>
      <c r="F370" s="229" t="s">
        <v>2016</v>
      </c>
      <c r="G370" s="41"/>
      <c r="H370" s="41"/>
      <c r="I370" s="230"/>
      <c r="J370" s="41"/>
      <c r="K370" s="41"/>
      <c r="L370" s="45"/>
      <c r="M370" s="231"/>
      <c r="N370" s="232"/>
      <c r="O370" s="85"/>
      <c r="P370" s="85"/>
      <c r="Q370" s="85"/>
      <c r="R370" s="85"/>
      <c r="S370" s="85"/>
      <c r="T370" s="86"/>
      <c r="U370" s="39"/>
      <c r="V370" s="39"/>
      <c r="W370" s="39"/>
      <c r="X370" s="39"/>
      <c r="Y370" s="39"/>
      <c r="Z370" s="39"/>
      <c r="AA370" s="39"/>
      <c r="AB370" s="39"/>
      <c r="AC370" s="39"/>
      <c r="AD370" s="39"/>
      <c r="AE370" s="39"/>
      <c r="AT370" s="18" t="s">
        <v>183</v>
      </c>
      <c r="AU370" s="18" t="s">
        <v>83</v>
      </c>
    </row>
    <row r="371" spans="1:63" s="12" customFormat="1" ht="22.8" customHeight="1">
      <c r="A371" s="12"/>
      <c r="B371" s="198"/>
      <c r="C371" s="199"/>
      <c r="D371" s="200" t="s">
        <v>72</v>
      </c>
      <c r="E371" s="212" t="s">
        <v>2017</v>
      </c>
      <c r="F371" s="212" t="s">
        <v>2018</v>
      </c>
      <c r="G371" s="199"/>
      <c r="H371" s="199"/>
      <c r="I371" s="202"/>
      <c r="J371" s="213">
        <f>BK371</f>
        <v>0</v>
      </c>
      <c r="K371" s="199"/>
      <c r="L371" s="204"/>
      <c r="M371" s="205"/>
      <c r="N371" s="206"/>
      <c r="O371" s="206"/>
      <c r="P371" s="207">
        <f>SUM(P372:P374)</f>
        <v>0</v>
      </c>
      <c r="Q371" s="206"/>
      <c r="R371" s="207">
        <f>SUM(R372:R374)</f>
        <v>0.0106314</v>
      </c>
      <c r="S371" s="206"/>
      <c r="T371" s="208">
        <f>SUM(T372:T374)</f>
        <v>0</v>
      </c>
      <c r="U371" s="12"/>
      <c r="V371" s="12"/>
      <c r="W371" s="12"/>
      <c r="X371" s="12"/>
      <c r="Y371" s="12"/>
      <c r="Z371" s="12"/>
      <c r="AA371" s="12"/>
      <c r="AB371" s="12"/>
      <c r="AC371" s="12"/>
      <c r="AD371" s="12"/>
      <c r="AE371" s="12"/>
      <c r="AR371" s="209" t="s">
        <v>83</v>
      </c>
      <c r="AT371" s="210" t="s">
        <v>72</v>
      </c>
      <c r="AU371" s="210" t="s">
        <v>81</v>
      </c>
      <c r="AY371" s="209" t="s">
        <v>175</v>
      </c>
      <c r="BK371" s="211">
        <f>SUM(BK372:BK374)</f>
        <v>0</v>
      </c>
    </row>
    <row r="372" spans="1:65" s="2" customFormat="1" ht="44.25" customHeight="1">
      <c r="A372" s="39"/>
      <c r="B372" s="40"/>
      <c r="C372" s="214" t="s">
        <v>636</v>
      </c>
      <c r="D372" s="214" t="s">
        <v>177</v>
      </c>
      <c r="E372" s="215" t="s">
        <v>2019</v>
      </c>
      <c r="F372" s="216" t="s">
        <v>2020</v>
      </c>
      <c r="G372" s="217" t="s">
        <v>180</v>
      </c>
      <c r="H372" s="218">
        <v>81.78</v>
      </c>
      <c r="I372" s="219"/>
      <c r="J372" s="220">
        <f>ROUND(I372*H372,2)</f>
        <v>0</v>
      </c>
      <c r="K372" s="221"/>
      <c r="L372" s="45"/>
      <c r="M372" s="222" t="s">
        <v>19</v>
      </c>
      <c r="N372" s="223" t="s">
        <v>44</v>
      </c>
      <c r="O372" s="85"/>
      <c r="P372" s="224">
        <f>O372*H372</f>
        <v>0</v>
      </c>
      <c r="Q372" s="224">
        <v>0.00013</v>
      </c>
      <c r="R372" s="224">
        <f>Q372*H372</f>
        <v>0.0106314</v>
      </c>
      <c r="S372" s="224">
        <v>0</v>
      </c>
      <c r="T372" s="225">
        <f>S372*H372</f>
        <v>0</v>
      </c>
      <c r="U372" s="39"/>
      <c r="V372" s="39"/>
      <c r="W372" s="39"/>
      <c r="X372" s="39"/>
      <c r="Y372" s="39"/>
      <c r="Z372" s="39"/>
      <c r="AA372" s="39"/>
      <c r="AB372" s="39"/>
      <c r="AC372" s="39"/>
      <c r="AD372" s="39"/>
      <c r="AE372" s="39"/>
      <c r="AR372" s="226" t="s">
        <v>296</v>
      </c>
      <c r="AT372" s="226" t="s">
        <v>177</v>
      </c>
      <c r="AU372" s="226" t="s">
        <v>83</v>
      </c>
      <c r="AY372" s="18" t="s">
        <v>175</v>
      </c>
      <c r="BE372" s="227">
        <f>IF(N372="základní",J372,0)</f>
        <v>0</v>
      </c>
      <c r="BF372" s="227">
        <f>IF(N372="snížená",J372,0)</f>
        <v>0</v>
      </c>
      <c r="BG372" s="227">
        <f>IF(N372="zákl. přenesená",J372,0)</f>
        <v>0</v>
      </c>
      <c r="BH372" s="227">
        <f>IF(N372="sníž. přenesená",J372,0)</f>
        <v>0</v>
      </c>
      <c r="BI372" s="227">
        <f>IF(N372="nulová",J372,0)</f>
        <v>0</v>
      </c>
      <c r="BJ372" s="18" t="s">
        <v>81</v>
      </c>
      <c r="BK372" s="227">
        <f>ROUND(I372*H372,2)</f>
        <v>0</v>
      </c>
      <c r="BL372" s="18" t="s">
        <v>296</v>
      </c>
      <c r="BM372" s="226" t="s">
        <v>2021</v>
      </c>
    </row>
    <row r="373" spans="1:47" s="2" customFormat="1" ht="12">
      <c r="A373" s="39"/>
      <c r="B373" s="40"/>
      <c r="C373" s="41"/>
      <c r="D373" s="228" t="s">
        <v>183</v>
      </c>
      <c r="E373" s="41"/>
      <c r="F373" s="229" t="s">
        <v>2022</v>
      </c>
      <c r="G373" s="41"/>
      <c r="H373" s="41"/>
      <c r="I373" s="230"/>
      <c r="J373" s="41"/>
      <c r="K373" s="41"/>
      <c r="L373" s="45"/>
      <c r="M373" s="231"/>
      <c r="N373" s="232"/>
      <c r="O373" s="85"/>
      <c r="P373" s="85"/>
      <c r="Q373" s="85"/>
      <c r="R373" s="85"/>
      <c r="S373" s="85"/>
      <c r="T373" s="86"/>
      <c r="U373" s="39"/>
      <c r="V373" s="39"/>
      <c r="W373" s="39"/>
      <c r="X373" s="39"/>
      <c r="Y373" s="39"/>
      <c r="Z373" s="39"/>
      <c r="AA373" s="39"/>
      <c r="AB373" s="39"/>
      <c r="AC373" s="39"/>
      <c r="AD373" s="39"/>
      <c r="AE373" s="39"/>
      <c r="AT373" s="18" t="s">
        <v>183</v>
      </c>
      <c r="AU373" s="18" t="s">
        <v>83</v>
      </c>
    </row>
    <row r="374" spans="1:51" s="13" customFormat="1" ht="12">
      <c r="A374" s="13"/>
      <c r="B374" s="233"/>
      <c r="C374" s="234"/>
      <c r="D374" s="235" t="s">
        <v>189</v>
      </c>
      <c r="E374" s="236" t="s">
        <v>19</v>
      </c>
      <c r="F374" s="237" t="s">
        <v>1845</v>
      </c>
      <c r="G374" s="234"/>
      <c r="H374" s="238">
        <v>81.78</v>
      </c>
      <c r="I374" s="239"/>
      <c r="J374" s="234"/>
      <c r="K374" s="234"/>
      <c r="L374" s="240"/>
      <c r="M374" s="278"/>
      <c r="N374" s="279"/>
      <c r="O374" s="279"/>
      <c r="P374" s="279"/>
      <c r="Q374" s="279"/>
      <c r="R374" s="279"/>
      <c r="S374" s="279"/>
      <c r="T374" s="280"/>
      <c r="U374" s="13"/>
      <c r="V374" s="13"/>
      <c r="W374" s="13"/>
      <c r="X374" s="13"/>
      <c r="Y374" s="13"/>
      <c r="Z374" s="13"/>
      <c r="AA374" s="13"/>
      <c r="AB374" s="13"/>
      <c r="AC374" s="13"/>
      <c r="AD374" s="13"/>
      <c r="AE374" s="13"/>
      <c r="AT374" s="244" t="s">
        <v>189</v>
      </c>
      <c r="AU374" s="244" t="s">
        <v>83</v>
      </c>
      <c r="AV374" s="13" t="s">
        <v>83</v>
      </c>
      <c r="AW374" s="13" t="s">
        <v>35</v>
      </c>
      <c r="AX374" s="13" t="s">
        <v>81</v>
      </c>
      <c r="AY374" s="244" t="s">
        <v>175</v>
      </c>
    </row>
    <row r="375" spans="1:31" s="2" customFormat="1" ht="6.95" customHeight="1">
      <c r="A375" s="39"/>
      <c r="B375" s="60"/>
      <c r="C375" s="61"/>
      <c r="D375" s="61"/>
      <c r="E375" s="61"/>
      <c r="F375" s="61"/>
      <c r="G375" s="61"/>
      <c r="H375" s="61"/>
      <c r="I375" s="61"/>
      <c r="J375" s="61"/>
      <c r="K375" s="61"/>
      <c r="L375" s="45"/>
      <c r="M375" s="39"/>
      <c r="O375" s="39"/>
      <c r="P375" s="39"/>
      <c r="Q375" s="39"/>
      <c r="R375" s="39"/>
      <c r="S375" s="39"/>
      <c r="T375" s="39"/>
      <c r="U375" s="39"/>
      <c r="V375" s="39"/>
      <c r="W375" s="39"/>
      <c r="X375" s="39"/>
      <c r="Y375" s="39"/>
      <c r="Z375" s="39"/>
      <c r="AA375" s="39"/>
      <c r="AB375" s="39"/>
      <c r="AC375" s="39"/>
      <c r="AD375" s="39"/>
      <c r="AE375" s="39"/>
    </row>
  </sheetData>
  <sheetProtection password="CC35" sheet="1" objects="1" scenarios="1" formatColumns="0" formatRows="0" autoFilter="0"/>
  <autoFilter ref="C92:K374"/>
  <mergeCells count="9">
    <mergeCell ref="E7:H7"/>
    <mergeCell ref="E9:H9"/>
    <mergeCell ref="E18:H18"/>
    <mergeCell ref="E27:H27"/>
    <mergeCell ref="E48:H48"/>
    <mergeCell ref="E50:H50"/>
    <mergeCell ref="E83:H83"/>
    <mergeCell ref="E85:H85"/>
    <mergeCell ref="L2:V2"/>
  </mergeCells>
  <hyperlinks>
    <hyperlink ref="F97" r:id="rId1" display="https://podminky.urs.cz/item/CS_URS_2022_01/121151116"/>
    <hyperlink ref="F101" r:id="rId2" display="https://podminky.urs.cz/item/CS_URS_2022_01/122151102"/>
    <hyperlink ref="F108" r:id="rId3" display="https://podminky.urs.cz/item/CS_URS_2022_01/131151104"/>
    <hyperlink ref="F119" r:id="rId4" display="https://podminky.urs.cz/item/CS_URS_2022_01/132151251"/>
    <hyperlink ref="F125" r:id="rId5" display="https://podminky.urs.cz/item/CS_URS_2022_01/162251101"/>
    <hyperlink ref="F130" r:id="rId6" display="https://podminky.urs.cz/item/CS_URS_2022_01/162351104"/>
    <hyperlink ref="F135" r:id="rId7" display="https://podminky.urs.cz/item/CS_URS_2022_01/162751119"/>
    <hyperlink ref="F139" r:id="rId8" display="https://podminky.urs.cz/item/CS_URS_2022_01/171201231"/>
    <hyperlink ref="F142" r:id="rId9" display="https://podminky.urs.cz/item/CS_URS_2022_01/171251201"/>
    <hyperlink ref="F144" r:id="rId10" display="https://podminky.urs.cz/item/CS_URS_2022_01/174151101"/>
    <hyperlink ref="F154" r:id="rId11" display="https://podminky.urs.cz/item/CS_URS_2022_01/213221111"/>
    <hyperlink ref="F162" r:id="rId12" display="https://podminky.urs.cz/item/CS_URS_2022_01/213311151"/>
    <hyperlink ref="F169" r:id="rId13" display="https://podminky.urs.cz/item/CS_URS_2022_01/273313511"/>
    <hyperlink ref="F174" r:id="rId14" display="https://podminky.urs.cz/item/CS_URS_2022_01/273323511"/>
    <hyperlink ref="F177" r:id="rId15" display="https://podminky.urs.cz/item/CS_URS_2022_01/273351121"/>
    <hyperlink ref="F180" r:id="rId16" display="https://podminky.urs.cz/item/CS_URS_2022_01/273351122"/>
    <hyperlink ref="F182" r:id="rId17" display="https://podminky.urs.cz/item/CS_URS_2022_01/273361821"/>
    <hyperlink ref="F186" r:id="rId18" display="https://podminky.urs.cz/item/CS_URS_2022_01/273362021"/>
    <hyperlink ref="F190" r:id="rId19" display="https://podminky.urs.cz/item/CS_URS_2022_01/274321411"/>
    <hyperlink ref="F193" r:id="rId20" display="https://podminky.urs.cz/item/CS_URS_2022_01/274351121"/>
    <hyperlink ref="F196" r:id="rId21" display="https://podminky.urs.cz/item/CS_URS_2022_01/274351122"/>
    <hyperlink ref="F198" r:id="rId22" display="https://podminky.urs.cz/item/CS_URS_2022_01/274361821"/>
    <hyperlink ref="F202" r:id="rId23" display="https://podminky.urs.cz/item/CS_URS_2022_01/275321411"/>
    <hyperlink ref="F207" r:id="rId24" display="https://podminky.urs.cz/item/CS_URS_2022_01/275351121"/>
    <hyperlink ref="F213" r:id="rId25" display="https://podminky.urs.cz/item/CS_URS_2022_01/275351122"/>
    <hyperlink ref="F215" r:id="rId26" display="https://podminky.urs.cz/item/CS_URS_2022_01/275361821"/>
    <hyperlink ref="F220" r:id="rId27" display="https://podminky.urs.cz/item/CS_URS_2022_01/311270391"/>
    <hyperlink ref="F223" r:id="rId28" display="https://podminky.urs.cz/item/CS_URS_2022_01/312321814"/>
    <hyperlink ref="F231" r:id="rId29" display="https://podminky.urs.cz/item/CS_URS_2022_01/312351121"/>
    <hyperlink ref="F240" r:id="rId30" display="https://podminky.urs.cz/item/CS_URS_2022_01/312351122"/>
    <hyperlink ref="F242" r:id="rId31" display="https://podminky.urs.cz/item/CS_URS_2022_01/312351911"/>
    <hyperlink ref="F244" r:id="rId32" display="https://podminky.urs.cz/item/CS_URS_2022_01/312362021"/>
    <hyperlink ref="F252" r:id="rId33" display="https://podminky.urs.cz/item/CS_URS_2022_01/342171111"/>
    <hyperlink ref="F262" r:id="rId34" display="https://podminky.urs.cz/item/CS_URS_2022_01/444171111"/>
    <hyperlink ref="F268" r:id="rId35" display="https://podminky.urs.cz/item/CS_URS_2022_01/612321341"/>
    <hyperlink ref="F271" r:id="rId36" display="https://podminky.urs.cz/item/CS_URS_2022_01/631319211"/>
    <hyperlink ref="F275" r:id="rId37" display="https://podminky.urs.cz/item/CS_URS_2022_01/631351101"/>
    <hyperlink ref="F279" r:id="rId38" display="https://podminky.urs.cz/item/CS_URS_2022_01/631351102"/>
    <hyperlink ref="F281" r:id="rId39" display="https://podminky.urs.cz/item/CS_URS_2022_01/634112115"/>
    <hyperlink ref="F285" r:id="rId40" display="https://podminky.urs.cz/item/CS_URS_2022_01/634663113"/>
    <hyperlink ref="F287" r:id="rId41" display="https://podminky.urs.cz/item/CS_URS_2022_01/634911133"/>
    <hyperlink ref="F291" r:id="rId42" display="https://podminky.urs.cz/item/CS_URS_2022_01/646171121"/>
    <hyperlink ref="F304" r:id="rId43" display="https://podminky.urs.cz/item/CS_URS_2022_01/998014211"/>
    <hyperlink ref="F309" r:id="rId44" display="https://podminky.urs.cz/item/CS_URS_2022_01/711831111"/>
    <hyperlink ref="F312" r:id="rId45" display="https://podminky.urs.cz/item/CS_URS_2022_01/711831511"/>
    <hyperlink ref="F317" r:id="rId46" display="https://podminky.urs.cz/item/CS_URS_2022_01/998711101"/>
    <hyperlink ref="F320" r:id="rId47" display="https://podminky.urs.cz/item/CS_URS_2022_01/764211636"/>
    <hyperlink ref="F322" r:id="rId48" display="https://podminky.urs.cz/item/CS_URS_2022_01/764212634"/>
    <hyperlink ref="F325" r:id="rId49" display="https://podminky.urs.cz/item/CS_URS_2022_01/764212663"/>
    <hyperlink ref="F328" r:id="rId50" display="https://podminky.urs.cz/item/CS_URS_2022_01/764216600"/>
    <hyperlink ref="F333" r:id="rId51" display="https://podminky.urs.cz/item/CS_URS_2022_01/764306142"/>
    <hyperlink ref="F336" r:id="rId52" display="https://podminky.urs.cz/item/CS_URS_2022_01/764316605"/>
    <hyperlink ref="F338" r:id="rId53" display="https://podminky.urs.cz/item/CS_URS_2022_01/764511602"/>
    <hyperlink ref="F341" r:id="rId54" display="https://podminky.urs.cz/item/CS_URS_2022_01/764511642"/>
    <hyperlink ref="F343" r:id="rId55" display="https://podminky.urs.cz/item/CS_URS_2022_01/764518622"/>
    <hyperlink ref="F346" r:id="rId56" display="https://podminky.urs.cz/item/CS_URS_2022_01/998764101"/>
    <hyperlink ref="F349" r:id="rId57" display="https://podminky.urs.cz/item/CS_URS_2022_01/767590110"/>
    <hyperlink ref="F352" r:id="rId58" display="https://podminky.urs.cz/item/CS_URS_2022_01/767651114"/>
    <hyperlink ref="F356" r:id="rId59" display="https://podminky.urs.cz/item/CS_URS_2022_01/767651126"/>
    <hyperlink ref="F359" r:id="rId60" display="https://podminky.urs.cz/item/CS_URS_2022_01/998767101"/>
    <hyperlink ref="F362" r:id="rId61" display="https://podminky.urs.cz/item/CS_URS_2022_01/783901453"/>
    <hyperlink ref="F364" r:id="rId62" display="https://podminky.urs.cz/item/CS_URS_2022_01/783933171"/>
    <hyperlink ref="F370" r:id="rId63" display="https://podminky.urs.cz/item/CS_URS_2022_01/783937163"/>
    <hyperlink ref="F373" r:id="rId64" display="https://podminky.urs.cz/item/CS_URS_2022_01/7842110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MISONOVA\Klara</dc:creator>
  <cp:keywords/>
  <dc:description/>
  <cp:lastModifiedBy>MISONOVA\Klara</cp:lastModifiedBy>
  <dcterms:created xsi:type="dcterms:W3CDTF">2023-02-01T13:41:13Z</dcterms:created>
  <dcterms:modified xsi:type="dcterms:W3CDTF">2023-02-01T13:41:36Z</dcterms:modified>
  <cp:category/>
  <cp:version/>
  <cp:contentType/>
  <cp:contentStatus/>
</cp:coreProperties>
</file>