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2 A Pol" sheetId="14" r:id="rId6"/>
    <sheet name="SO02 B Pol" sheetId="15" r:id="rId7"/>
    <sheet name="SO03 A Pol" sheetId="16" r:id="rId8"/>
    <sheet name="SO03 B Pol" sheetId="17" r:id="rId9"/>
    <sheet name="VRN VRN Pol" sheetId="18" r:id="rId10"/>
  </sheets>
  <externalReferences>
    <externalReference r:id="rId11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'SO02 A Pol'!$1:$7</definedName>
    <definedName name="_xlnm.Print_Titles" localSheetId="6">'SO02 B Pol'!$1:$7</definedName>
    <definedName name="_xlnm.Print_Titles" localSheetId="7">'SO03 A Pol'!$1:$7</definedName>
    <definedName name="_xlnm.Print_Titles" localSheetId="8">'SO03 B Pol'!$1:$7</definedName>
    <definedName name="_xlnm.Print_Titles" localSheetId="9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Pol'!$A$1:$X$122</definedName>
    <definedName name="_xlnm.Print_Area" localSheetId="4">'SO01 B Pol'!$A$1:$X$41</definedName>
    <definedName name="_xlnm.Print_Area" localSheetId="5">'SO02 A Pol'!$A$1:$X$133</definedName>
    <definedName name="_xlnm.Print_Area" localSheetId="6">'SO02 B Pol'!$A$1:$X$49</definedName>
    <definedName name="_xlnm.Print_Area" localSheetId="7">'SO03 A Pol'!$A$1:$X$181</definedName>
    <definedName name="_xlnm.Print_Area" localSheetId="8">'SO03 B Pol'!$A$1:$X$42</definedName>
    <definedName name="_xlnm.Print_Area" localSheetId="1">Stavba!$A$1:$J$82</definedName>
    <definedName name="_xlnm.Print_Area" localSheetId="9">'VRN VRN Pol'!$A$1:$X$18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/>
  <c r="I80"/>
  <c r="I79"/>
  <c r="I78"/>
  <c r="I77"/>
  <c r="I76"/>
  <c r="I75"/>
  <c r="I74"/>
  <c r="I73"/>
  <c r="I72"/>
  <c r="I71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39"/>
  <c r="G52" s="1"/>
  <c r="G25" s="1"/>
  <c r="F39"/>
  <c r="F52" s="1"/>
  <c r="G23" s="1"/>
  <c r="G17" i="18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AE17"/>
  <c r="AF17"/>
  <c r="G41" i="17"/>
  <c r="G9"/>
  <c r="I9"/>
  <c r="I8" s="1"/>
  <c r="K9"/>
  <c r="K8" s="1"/>
  <c r="M9"/>
  <c r="O9"/>
  <c r="Q9"/>
  <c r="Q8" s="1"/>
  <c r="V9"/>
  <c r="V8" s="1"/>
  <c r="G12"/>
  <c r="I12"/>
  <c r="K12"/>
  <c r="M12"/>
  <c r="O12"/>
  <c r="O8" s="1"/>
  <c r="Q12"/>
  <c r="V12"/>
  <c r="G15"/>
  <c r="I15"/>
  <c r="K15"/>
  <c r="M15"/>
  <c r="O15"/>
  <c r="Q15"/>
  <c r="V15"/>
  <c r="G17"/>
  <c r="M17" s="1"/>
  <c r="I17"/>
  <c r="K17"/>
  <c r="O17"/>
  <c r="Q17"/>
  <c r="V17"/>
  <c r="G21"/>
  <c r="M21" s="1"/>
  <c r="I21"/>
  <c r="K21"/>
  <c r="O21"/>
  <c r="Q21"/>
  <c r="V21"/>
  <c r="G23"/>
  <c r="M23" s="1"/>
  <c r="I23"/>
  <c r="K23"/>
  <c r="O23"/>
  <c r="Q23"/>
  <c r="V23"/>
  <c r="G24"/>
  <c r="M24" s="1"/>
  <c r="I24"/>
  <c r="K24"/>
  <c r="O24"/>
  <c r="Q24"/>
  <c r="V24"/>
  <c r="G27"/>
  <c r="M27" s="1"/>
  <c r="I27"/>
  <c r="K27"/>
  <c r="O27"/>
  <c r="Q27"/>
  <c r="V27"/>
  <c r="G30"/>
  <c r="I30"/>
  <c r="K30"/>
  <c r="M30"/>
  <c r="O30"/>
  <c r="Q30"/>
  <c r="V30"/>
  <c r="G32"/>
  <c r="I32"/>
  <c r="K32"/>
  <c r="M32"/>
  <c r="O32"/>
  <c r="Q32"/>
  <c r="V32"/>
  <c r="G34"/>
  <c r="I34"/>
  <c r="K34"/>
  <c r="M34"/>
  <c r="O34"/>
  <c r="Q34"/>
  <c r="V34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AE41"/>
  <c r="G180" i="16"/>
  <c r="BA177"/>
  <c r="BA175"/>
  <c r="BA158"/>
  <c r="BA121"/>
  <c r="BA110"/>
  <c r="BA106"/>
  <c r="BA59"/>
  <c r="BA26"/>
  <c r="BA21"/>
  <c r="BA18"/>
  <c r="G9"/>
  <c r="M9" s="1"/>
  <c r="I9"/>
  <c r="I8" s="1"/>
  <c r="K9"/>
  <c r="K8" s="1"/>
  <c r="O9"/>
  <c r="O8" s="1"/>
  <c r="Q9"/>
  <c r="Q8" s="1"/>
  <c r="V9"/>
  <c r="G13"/>
  <c r="M13" s="1"/>
  <c r="I13"/>
  <c r="K13"/>
  <c r="O13"/>
  <c r="Q13"/>
  <c r="V13"/>
  <c r="G17"/>
  <c r="I17"/>
  <c r="K17"/>
  <c r="M17"/>
  <c r="O17"/>
  <c r="Q17"/>
  <c r="V17"/>
  <c r="V8" s="1"/>
  <c r="G20"/>
  <c r="I20"/>
  <c r="K20"/>
  <c r="M20"/>
  <c r="O20"/>
  <c r="Q20"/>
  <c r="V20"/>
  <c r="G22"/>
  <c r="I22"/>
  <c r="K22"/>
  <c r="M22"/>
  <c r="O22"/>
  <c r="Q22"/>
  <c r="V22"/>
  <c r="G25"/>
  <c r="M25" s="1"/>
  <c r="I25"/>
  <c r="K25"/>
  <c r="O25"/>
  <c r="Q25"/>
  <c r="V25"/>
  <c r="G28"/>
  <c r="M28" s="1"/>
  <c r="I28"/>
  <c r="K28"/>
  <c r="O28"/>
  <c r="Q28"/>
  <c r="V28"/>
  <c r="G31"/>
  <c r="M31" s="1"/>
  <c r="I31"/>
  <c r="K31"/>
  <c r="O31"/>
  <c r="Q31"/>
  <c r="V31"/>
  <c r="G35"/>
  <c r="I35"/>
  <c r="K35"/>
  <c r="M35"/>
  <c r="O35"/>
  <c r="Q35"/>
  <c r="V35"/>
  <c r="G37"/>
  <c r="I37"/>
  <c r="K37"/>
  <c r="M37"/>
  <c r="O37"/>
  <c r="Q37"/>
  <c r="V37"/>
  <c r="G41"/>
  <c r="I41"/>
  <c r="K41"/>
  <c r="M41"/>
  <c r="O41"/>
  <c r="Q41"/>
  <c r="V41"/>
  <c r="G44"/>
  <c r="I44"/>
  <c r="K44"/>
  <c r="M44"/>
  <c r="O44"/>
  <c r="Q44"/>
  <c r="V44"/>
  <c r="G48"/>
  <c r="I48"/>
  <c r="K48"/>
  <c r="M48"/>
  <c r="O48"/>
  <c r="Q48"/>
  <c r="V48"/>
  <c r="G50"/>
  <c r="M50" s="1"/>
  <c r="I50"/>
  <c r="K50"/>
  <c r="O50"/>
  <c r="Q50"/>
  <c r="V50"/>
  <c r="G53"/>
  <c r="M53" s="1"/>
  <c r="I53"/>
  <c r="K53"/>
  <c r="O53"/>
  <c r="Q53"/>
  <c r="V53"/>
  <c r="G56"/>
  <c r="M56" s="1"/>
  <c r="I56"/>
  <c r="K56"/>
  <c r="O56"/>
  <c r="Q56"/>
  <c r="V56"/>
  <c r="G58"/>
  <c r="I58"/>
  <c r="K58"/>
  <c r="M58"/>
  <c r="O58"/>
  <c r="Q58"/>
  <c r="V58"/>
  <c r="G60"/>
  <c r="I60"/>
  <c r="K60"/>
  <c r="M60"/>
  <c r="O60"/>
  <c r="Q60"/>
  <c r="V60"/>
  <c r="G63"/>
  <c r="I63"/>
  <c r="K63"/>
  <c r="M63"/>
  <c r="O63"/>
  <c r="Q63"/>
  <c r="V63"/>
  <c r="G66"/>
  <c r="I66"/>
  <c r="K66"/>
  <c r="M66"/>
  <c r="O66"/>
  <c r="Q66"/>
  <c r="V66"/>
  <c r="G67"/>
  <c r="M67" s="1"/>
  <c r="I67"/>
  <c r="K67"/>
  <c r="O67"/>
  <c r="Q67"/>
  <c r="V67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I73"/>
  <c r="K73"/>
  <c r="M73"/>
  <c r="O73"/>
  <c r="Q73"/>
  <c r="V73"/>
  <c r="G75"/>
  <c r="I75"/>
  <c r="K75"/>
  <c r="M75"/>
  <c r="O75"/>
  <c r="Q75"/>
  <c r="V75"/>
  <c r="G77"/>
  <c r="I77"/>
  <c r="K77"/>
  <c r="M77"/>
  <c r="O77"/>
  <c r="Q77"/>
  <c r="V77"/>
  <c r="G79"/>
  <c r="I79"/>
  <c r="K79"/>
  <c r="M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I85"/>
  <c r="K85"/>
  <c r="M85"/>
  <c r="O85"/>
  <c r="Q85"/>
  <c r="V85"/>
  <c r="G86"/>
  <c r="I86"/>
  <c r="K86"/>
  <c r="M86"/>
  <c r="O86"/>
  <c r="Q86"/>
  <c r="V86"/>
  <c r="G89"/>
  <c r="I89"/>
  <c r="K89"/>
  <c r="M89"/>
  <c r="O89"/>
  <c r="Q89"/>
  <c r="V89"/>
  <c r="G92"/>
  <c r="M92" s="1"/>
  <c r="I92"/>
  <c r="I91" s="1"/>
  <c r="K92"/>
  <c r="K91" s="1"/>
  <c r="O92"/>
  <c r="O91" s="1"/>
  <c r="Q92"/>
  <c r="V92"/>
  <c r="V91" s="1"/>
  <c r="G95"/>
  <c r="M95" s="1"/>
  <c r="I95"/>
  <c r="K95"/>
  <c r="O95"/>
  <c r="Q95"/>
  <c r="V95"/>
  <c r="G99"/>
  <c r="G91" s="1"/>
  <c r="I99"/>
  <c r="K99"/>
  <c r="O99"/>
  <c r="Q99"/>
  <c r="V99"/>
  <c r="G102"/>
  <c r="I102"/>
  <c r="K102"/>
  <c r="M102"/>
  <c r="O102"/>
  <c r="Q102"/>
  <c r="V102"/>
  <c r="G105"/>
  <c r="I105"/>
  <c r="K105"/>
  <c r="M105"/>
  <c r="O105"/>
  <c r="Q105"/>
  <c r="V105"/>
  <c r="G109"/>
  <c r="I109"/>
  <c r="K109"/>
  <c r="M109"/>
  <c r="O109"/>
  <c r="Q109"/>
  <c r="V109"/>
  <c r="G112"/>
  <c r="I112"/>
  <c r="K112"/>
  <c r="M112"/>
  <c r="O112"/>
  <c r="Q112"/>
  <c r="V112"/>
  <c r="G115"/>
  <c r="M115" s="1"/>
  <c r="I115"/>
  <c r="K115"/>
  <c r="O115"/>
  <c r="Q115"/>
  <c r="Q91" s="1"/>
  <c r="V115"/>
  <c r="V117"/>
  <c r="G118"/>
  <c r="M118" s="1"/>
  <c r="I118"/>
  <c r="K118"/>
  <c r="K117" s="1"/>
  <c r="O118"/>
  <c r="Q118"/>
  <c r="Q117" s="1"/>
  <c r="V118"/>
  <c r="G120"/>
  <c r="M120" s="1"/>
  <c r="I120"/>
  <c r="K120"/>
  <c r="O120"/>
  <c r="Q120"/>
  <c r="V120"/>
  <c r="G123"/>
  <c r="I123"/>
  <c r="I117" s="1"/>
  <c r="K123"/>
  <c r="M123"/>
  <c r="O123"/>
  <c r="O117" s="1"/>
  <c r="Q123"/>
  <c r="V123"/>
  <c r="G125"/>
  <c r="I125"/>
  <c r="I124" s="1"/>
  <c r="K125"/>
  <c r="M125"/>
  <c r="O125"/>
  <c r="Q125"/>
  <c r="V125"/>
  <c r="V124" s="1"/>
  <c r="G127"/>
  <c r="I127"/>
  <c r="K127"/>
  <c r="M127"/>
  <c r="O127"/>
  <c r="O124" s="1"/>
  <c r="Q127"/>
  <c r="V127"/>
  <c r="G129"/>
  <c r="G124" s="1"/>
  <c r="I129"/>
  <c r="K129"/>
  <c r="O129"/>
  <c r="Q129"/>
  <c r="Q124" s="1"/>
  <c r="V129"/>
  <c r="G133"/>
  <c r="M133" s="1"/>
  <c r="I133"/>
  <c r="K133"/>
  <c r="O133"/>
  <c r="Q133"/>
  <c r="V133"/>
  <c r="G136"/>
  <c r="M136" s="1"/>
  <c r="I136"/>
  <c r="K136"/>
  <c r="O136"/>
  <c r="Q136"/>
  <c r="V136"/>
  <c r="G139"/>
  <c r="M139" s="1"/>
  <c r="I139"/>
  <c r="K139"/>
  <c r="O139"/>
  <c r="Q139"/>
  <c r="V139"/>
  <c r="G142"/>
  <c r="I142"/>
  <c r="K142"/>
  <c r="M142"/>
  <c r="O142"/>
  <c r="Q142"/>
  <c r="V142"/>
  <c r="G143"/>
  <c r="M143" s="1"/>
  <c r="I143"/>
  <c r="K143"/>
  <c r="K124" s="1"/>
  <c r="O143"/>
  <c r="Q143"/>
  <c r="V143"/>
  <c r="G144"/>
  <c r="I144"/>
  <c r="K144"/>
  <c r="M144"/>
  <c r="O144"/>
  <c r="Q144"/>
  <c r="V144"/>
  <c r="G148"/>
  <c r="I148"/>
  <c r="K148"/>
  <c r="M148"/>
  <c r="O148"/>
  <c r="Q148"/>
  <c r="V148"/>
  <c r="G151"/>
  <c r="M151" s="1"/>
  <c r="I151"/>
  <c r="K151"/>
  <c r="O151"/>
  <c r="Q151"/>
  <c r="V151"/>
  <c r="G152"/>
  <c r="M152" s="1"/>
  <c r="I152"/>
  <c r="K152"/>
  <c r="O152"/>
  <c r="Q152"/>
  <c r="V152"/>
  <c r="G153"/>
  <c r="M153" s="1"/>
  <c r="I153"/>
  <c r="K153"/>
  <c r="O153"/>
  <c r="Q153"/>
  <c r="V153"/>
  <c r="G154"/>
  <c r="G155"/>
  <c r="I155"/>
  <c r="I154" s="1"/>
  <c r="K155"/>
  <c r="M155"/>
  <c r="O155"/>
  <c r="O154" s="1"/>
  <c r="Q155"/>
  <c r="Q154" s="1"/>
  <c r="V155"/>
  <c r="G157"/>
  <c r="M157" s="1"/>
  <c r="I157"/>
  <c r="K157"/>
  <c r="K154" s="1"/>
  <c r="O157"/>
  <c r="Q157"/>
  <c r="V157"/>
  <c r="G160"/>
  <c r="I160"/>
  <c r="K160"/>
  <c r="M160"/>
  <c r="O160"/>
  <c r="Q160"/>
  <c r="V160"/>
  <c r="V154" s="1"/>
  <c r="G161"/>
  <c r="M161" s="1"/>
  <c r="I161"/>
  <c r="K161"/>
  <c r="O161"/>
  <c r="Q161"/>
  <c r="V161"/>
  <c r="G162"/>
  <c r="M162" s="1"/>
  <c r="I162"/>
  <c r="K162"/>
  <c r="O162"/>
  <c r="Q162"/>
  <c r="V162"/>
  <c r="G163"/>
  <c r="I163"/>
  <c r="O163"/>
  <c r="V163"/>
  <c r="G164"/>
  <c r="M164" s="1"/>
  <c r="M163" s="1"/>
  <c r="I164"/>
  <c r="K164"/>
  <c r="K163" s="1"/>
  <c r="O164"/>
  <c r="Q164"/>
  <c r="Q163" s="1"/>
  <c r="V164"/>
  <c r="G166"/>
  <c r="K166"/>
  <c r="M166"/>
  <c r="V166"/>
  <c r="G167"/>
  <c r="I167"/>
  <c r="I166" s="1"/>
  <c r="K167"/>
  <c r="M167"/>
  <c r="O167"/>
  <c r="O166" s="1"/>
  <c r="Q167"/>
  <c r="Q166" s="1"/>
  <c r="V167"/>
  <c r="K168"/>
  <c r="G169"/>
  <c r="I169"/>
  <c r="I168" s="1"/>
  <c r="K169"/>
  <c r="M169"/>
  <c r="O169"/>
  <c r="Q169"/>
  <c r="V169"/>
  <c r="V168" s="1"/>
  <c r="G171"/>
  <c r="I171"/>
  <c r="K171"/>
  <c r="M171"/>
  <c r="O171"/>
  <c r="O168" s="1"/>
  <c r="Q171"/>
  <c r="V171"/>
  <c r="G174"/>
  <c r="G168" s="1"/>
  <c r="I174"/>
  <c r="K174"/>
  <c r="O174"/>
  <c r="Q174"/>
  <c r="Q168" s="1"/>
  <c r="V174"/>
  <c r="G176"/>
  <c r="M176" s="1"/>
  <c r="I176"/>
  <c r="K176"/>
  <c r="O176"/>
  <c r="Q176"/>
  <c r="V176"/>
  <c r="G178"/>
  <c r="M178" s="1"/>
  <c r="I178"/>
  <c r="K178"/>
  <c r="O178"/>
  <c r="Q178"/>
  <c r="V178"/>
  <c r="AE180"/>
  <c r="G48" i="15"/>
  <c r="G9"/>
  <c r="I9"/>
  <c r="I8" s="1"/>
  <c r="K9"/>
  <c r="K8" s="1"/>
  <c r="M9"/>
  <c r="O9"/>
  <c r="Q9"/>
  <c r="Q8" s="1"/>
  <c r="V9"/>
  <c r="V8" s="1"/>
  <c r="G16"/>
  <c r="I16"/>
  <c r="K16"/>
  <c r="M16"/>
  <c r="O16"/>
  <c r="Q16"/>
  <c r="V16"/>
  <c r="G18"/>
  <c r="I18"/>
  <c r="K18"/>
  <c r="M18"/>
  <c r="O18"/>
  <c r="O8" s="1"/>
  <c r="Q18"/>
  <c r="V18"/>
  <c r="G22"/>
  <c r="M22" s="1"/>
  <c r="I22"/>
  <c r="K22"/>
  <c r="O22"/>
  <c r="Q22"/>
  <c r="V22"/>
  <c r="G25"/>
  <c r="M25" s="1"/>
  <c r="I25"/>
  <c r="K25"/>
  <c r="O25"/>
  <c r="Q25"/>
  <c r="V25"/>
  <c r="G28"/>
  <c r="M28" s="1"/>
  <c r="I28"/>
  <c r="K28"/>
  <c r="O28"/>
  <c r="Q28"/>
  <c r="V28"/>
  <c r="G31"/>
  <c r="M31" s="1"/>
  <c r="I31"/>
  <c r="K31"/>
  <c r="O31"/>
  <c r="Q31"/>
  <c r="V31"/>
  <c r="G32"/>
  <c r="M32" s="1"/>
  <c r="I32"/>
  <c r="K32"/>
  <c r="O32"/>
  <c r="Q32"/>
  <c r="V32"/>
  <c r="G34"/>
  <c r="I34"/>
  <c r="K34"/>
  <c r="M34"/>
  <c r="O34"/>
  <c r="Q34"/>
  <c r="V34"/>
  <c r="G36"/>
  <c r="I36"/>
  <c r="K36"/>
  <c r="M36"/>
  <c r="O36"/>
  <c r="Q36"/>
  <c r="V36"/>
  <c r="G38"/>
  <c r="I38"/>
  <c r="K38"/>
  <c r="M38"/>
  <c r="O38"/>
  <c r="Q38"/>
  <c r="V38"/>
  <c r="G40"/>
  <c r="M40" s="1"/>
  <c r="I40"/>
  <c r="K40"/>
  <c r="O40"/>
  <c r="Q40"/>
  <c r="V40"/>
  <c r="G42"/>
  <c r="M42" s="1"/>
  <c r="I42"/>
  <c r="K42"/>
  <c r="O42"/>
  <c r="Q42"/>
  <c r="V42"/>
  <c r="G44"/>
  <c r="M44" s="1"/>
  <c r="I44"/>
  <c r="K44"/>
  <c r="O44"/>
  <c r="Q44"/>
  <c r="V44"/>
  <c r="AE48"/>
  <c r="G132" i="14"/>
  <c r="BA129"/>
  <c r="BA127"/>
  <c r="BA46"/>
  <c r="BA14"/>
  <c r="G9"/>
  <c r="M9" s="1"/>
  <c r="I9"/>
  <c r="I8" s="1"/>
  <c r="K9"/>
  <c r="K8" s="1"/>
  <c r="O9"/>
  <c r="O8" s="1"/>
  <c r="Q9"/>
  <c r="V9"/>
  <c r="V8" s="1"/>
  <c r="G11"/>
  <c r="M11" s="1"/>
  <c r="I11"/>
  <c r="K11"/>
  <c r="O11"/>
  <c r="Q11"/>
  <c r="V11"/>
  <c r="G13"/>
  <c r="G8" s="1"/>
  <c r="I13"/>
  <c r="K13"/>
  <c r="O13"/>
  <c r="Q13"/>
  <c r="V13"/>
  <c r="G16"/>
  <c r="M16" s="1"/>
  <c r="I16"/>
  <c r="K16"/>
  <c r="O16"/>
  <c r="Q16"/>
  <c r="V16"/>
  <c r="G19"/>
  <c r="M19" s="1"/>
  <c r="I19"/>
  <c r="K19"/>
  <c r="O19"/>
  <c r="Q19"/>
  <c r="V19"/>
  <c r="G22"/>
  <c r="I22"/>
  <c r="K22"/>
  <c r="M22"/>
  <c r="O22"/>
  <c r="Q22"/>
  <c r="V22"/>
  <c r="G24"/>
  <c r="I24"/>
  <c r="K24"/>
  <c r="M24"/>
  <c r="O24"/>
  <c r="Q24"/>
  <c r="V24"/>
  <c r="G28"/>
  <c r="I28"/>
  <c r="K28"/>
  <c r="M28"/>
  <c r="O28"/>
  <c r="Q28"/>
  <c r="Q8" s="1"/>
  <c r="V28"/>
  <c r="G31"/>
  <c r="M31" s="1"/>
  <c r="I31"/>
  <c r="K31"/>
  <c r="O31"/>
  <c r="Q31"/>
  <c r="V31"/>
  <c r="G34"/>
  <c r="M34" s="1"/>
  <c r="I34"/>
  <c r="K34"/>
  <c r="O34"/>
  <c r="Q34"/>
  <c r="V34"/>
  <c r="G36"/>
  <c r="M36" s="1"/>
  <c r="I36"/>
  <c r="K36"/>
  <c r="O36"/>
  <c r="Q36"/>
  <c r="V36"/>
  <c r="G43"/>
  <c r="M43" s="1"/>
  <c r="I43"/>
  <c r="K43"/>
  <c r="O43"/>
  <c r="Q43"/>
  <c r="V43"/>
  <c r="G45"/>
  <c r="M45" s="1"/>
  <c r="I45"/>
  <c r="K45"/>
  <c r="O45"/>
  <c r="Q45"/>
  <c r="V45"/>
  <c r="G47"/>
  <c r="I47"/>
  <c r="K47"/>
  <c r="M47"/>
  <c r="O47"/>
  <c r="Q47"/>
  <c r="V47"/>
  <c r="G50"/>
  <c r="I50"/>
  <c r="K50"/>
  <c r="M50"/>
  <c r="O50"/>
  <c r="Q50"/>
  <c r="V50"/>
  <c r="G53"/>
  <c r="I53"/>
  <c r="K53"/>
  <c r="M53"/>
  <c r="O53"/>
  <c r="Q53"/>
  <c r="V53"/>
  <c r="G54"/>
  <c r="M54" s="1"/>
  <c r="I54"/>
  <c r="K54"/>
  <c r="O54"/>
  <c r="Q54"/>
  <c r="V54"/>
  <c r="G56"/>
  <c r="M56" s="1"/>
  <c r="I56"/>
  <c r="K56"/>
  <c r="O56"/>
  <c r="Q56"/>
  <c r="V56"/>
  <c r="G57"/>
  <c r="M57" s="1"/>
  <c r="I57"/>
  <c r="K57"/>
  <c r="O57"/>
  <c r="Q57"/>
  <c r="V57"/>
  <c r="G58"/>
  <c r="I58"/>
  <c r="K58"/>
  <c r="M58"/>
  <c r="O58"/>
  <c r="Q58"/>
  <c r="V58"/>
  <c r="G59"/>
  <c r="M59" s="1"/>
  <c r="I59"/>
  <c r="K59"/>
  <c r="O59"/>
  <c r="Q59"/>
  <c r="V59"/>
  <c r="G60"/>
  <c r="I60"/>
  <c r="K60"/>
  <c r="M60"/>
  <c r="O60"/>
  <c r="Q60"/>
  <c r="V60"/>
  <c r="G61"/>
  <c r="I61"/>
  <c r="K61"/>
  <c r="M61"/>
  <c r="O61"/>
  <c r="Q61"/>
  <c r="V61"/>
  <c r="G62"/>
  <c r="I62"/>
  <c r="K62"/>
  <c r="M62"/>
  <c r="O62"/>
  <c r="Q62"/>
  <c r="V62"/>
  <c r="G63"/>
  <c r="M63" s="1"/>
  <c r="I63"/>
  <c r="K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I68"/>
  <c r="K68"/>
  <c r="M68"/>
  <c r="O68"/>
  <c r="Q68"/>
  <c r="V68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5"/>
  <c r="M75" s="1"/>
  <c r="I75"/>
  <c r="K75"/>
  <c r="O75"/>
  <c r="Q75"/>
  <c r="V75"/>
  <c r="I77"/>
  <c r="G78"/>
  <c r="M78" s="1"/>
  <c r="M77" s="1"/>
  <c r="I78"/>
  <c r="K78"/>
  <c r="K77" s="1"/>
  <c r="O78"/>
  <c r="Q78"/>
  <c r="Q77" s="1"/>
  <c r="V78"/>
  <c r="V77" s="1"/>
  <c r="G82"/>
  <c r="I82"/>
  <c r="K82"/>
  <c r="M82"/>
  <c r="O82"/>
  <c r="Q82"/>
  <c r="V82"/>
  <c r="G86"/>
  <c r="I86"/>
  <c r="K86"/>
  <c r="M86"/>
  <c r="O86"/>
  <c r="O77" s="1"/>
  <c r="Q86"/>
  <c r="V86"/>
  <c r="G89"/>
  <c r="I89"/>
  <c r="K89"/>
  <c r="M89"/>
  <c r="O89"/>
  <c r="Q89"/>
  <c r="V89"/>
  <c r="G91"/>
  <c r="O91"/>
  <c r="V91"/>
  <c r="G92"/>
  <c r="M92" s="1"/>
  <c r="M91" s="1"/>
  <c r="I92"/>
  <c r="I91" s="1"/>
  <c r="K92"/>
  <c r="K91" s="1"/>
  <c r="O92"/>
  <c r="Q92"/>
  <c r="Q91" s="1"/>
  <c r="V92"/>
  <c r="G94"/>
  <c r="V94"/>
  <c r="G95"/>
  <c r="I95"/>
  <c r="I94" s="1"/>
  <c r="K95"/>
  <c r="M95"/>
  <c r="O95"/>
  <c r="O94" s="1"/>
  <c r="Q95"/>
  <c r="Q94" s="1"/>
  <c r="V95"/>
  <c r="G96"/>
  <c r="M96" s="1"/>
  <c r="I96"/>
  <c r="K96"/>
  <c r="K94" s="1"/>
  <c r="O96"/>
  <c r="Q96"/>
  <c r="V96"/>
  <c r="G98"/>
  <c r="I98"/>
  <c r="K98"/>
  <c r="K97" s="1"/>
  <c r="M98"/>
  <c r="O98"/>
  <c r="O97" s="1"/>
  <c r="Q98"/>
  <c r="V98"/>
  <c r="V97" s="1"/>
  <c r="G100"/>
  <c r="I100"/>
  <c r="K100"/>
  <c r="M100"/>
  <c r="O100"/>
  <c r="Q100"/>
  <c r="Q97" s="1"/>
  <c r="V100"/>
  <c r="G102"/>
  <c r="G97" s="1"/>
  <c r="I102"/>
  <c r="K102"/>
  <c r="O102"/>
  <c r="Q102"/>
  <c r="V102"/>
  <c r="G105"/>
  <c r="M105" s="1"/>
  <c r="I105"/>
  <c r="I97" s="1"/>
  <c r="K105"/>
  <c r="O105"/>
  <c r="Q105"/>
  <c r="V105"/>
  <c r="G106"/>
  <c r="M106" s="1"/>
  <c r="I106"/>
  <c r="K106"/>
  <c r="O106"/>
  <c r="Q106"/>
  <c r="V106"/>
  <c r="G108"/>
  <c r="I108"/>
  <c r="K108"/>
  <c r="M108"/>
  <c r="O108"/>
  <c r="Q108"/>
  <c r="V108"/>
  <c r="G110"/>
  <c r="K110"/>
  <c r="G111"/>
  <c r="I111"/>
  <c r="I110" s="1"/>
  <c r="K111"/>
  <c r="M111"/>
  <c r="M110" s="1"/>
  <c r="O111"/>
  <c r="Q111"/>
  <c r="Q110" s="1"/>
  <c r="V111"/>
  <c r="V110" s="1"/>
  <c r="G112"/>
  <c r="I112"/>
  <c r="K112"/>
  <c r="M112"/>
  <c r="O112"/>
  <c r="O110" s="1"/>
  <c r="Q112"/>
  <c r="V112"/>
  <c r="K114"/>
  <c r="Q114"/>
  <c r="G115"/>
  <c r="M115" s="1"/>
  <c r="M114" s="1"/>
  <c r="I115"/>
  <c r="I114" s="1"/>
  <c r="K115"/>
  <c r="O115"/>
  <c r="O114" s="1"/>
  <c r="Q115"/>
  <c r="V115"/>
  <c r="V114" s="1"/>
  <c r="G117"/>
  <c r="G118"/>
  <c r="M118" s="1"/>
  <c r="I118"/>
  <c r="I117" s="1"/>
  <c r="K118"/>
  <c r="K117" s="1"/>
  <c r="O118"/>
  <c r="Q118"/>
  <c r="V118"/>
  <c r="V117" s="1"/>
  <c r="G121"/>
  <c r="I121"/>
  <c r="K121"/>
  <c r="M121"/>
  <c r="O121"/>
  <c r="Q121"/>
  <c r="V121"/>
  <c r="G123"/>
  <c r="I123"/>
  <c r="K123"/>
  <c r="M123"/>
  <c r="O123"/>
  <c r="O117" s="1"/>
  <c r="Q123"/>
  <c r="V123"/>
  <c r="G126"/>
  <c r="I126"/>
  <c r="K126"/>
  <c r="M126"/>
  <c r="O126"/>
  <c r="Q126"/>
  <c r="Q117" s="1"/>
  <c r="V126"/>
  <c r="G128"/>
  <c r="M128" s="1"/>
  <c r="I128"/>
  <c r="K128"/>
  <c r="O128"/>
  <c r="Q128"/>
  <c r="V128"/>
  <c r="G130"/>
  <c r="I130"/>
  <c r="K130"/>
  <c r="M130"/>
  <c r="O130"/>
  <c r="Q130"/>
  <c r="V130"/>
  <c r="AE132"/>
  <c r="G40" i="13"/>
  <c r="G8"/>
  <c r="G9"/>
  <c r="I9"/>
  <c r="I8" s="1"/>
  <c r="K9"/>
  <c r="K8" s="1"/>
  <c r="M9"/>
  <c r="O9"/>
  <c r="O8" s="1"/>
  <c r="Q9"/>
  <c r="Q8" s="1"/>
  <c r="V9"/>
  <c r="V8" s="1"/>
  <c r="G17"/>
  <c r="I17"/>
  <c r="K17"/>
  <c r="M17"/>
  <c r="O17"/>
  <c r="Q17"/>
  <c r="V17"/>
  <c r="G21"/>
  <c r="I21"/>
  <c r="K21"/>
  <c r="M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M27" s="1"/>
  <c r="I27"/>
  <c r="K27"/>
  <c r="O27"/>
  <c r="Q27"/>
  <c r="V27"/>
  <c r="G29"/>
  <c r="AF40" s="1"/>
  <c r="I29"/>
  <c r="K29"/>
  <c r="O29"/>
  <c r="Q29"/>
  <c r="V29"/>
  <c r="G31"/>
  <c r="M31" s="1"/>
  <c r="I31"/>
  <c r="K31"/>
  <c r="O31"/>
  <c r="Q31"/>
  <c r="V31"/>
  <c r="G33"/>
  <c r="I33"/>
  <c r="K33"/>
  <c r="M33"/>
  <c r="O33"/>
  <c r="Q33"/>
  <c r="V33"/>
  <c r="G35"/>
  <c r="I35"/>
  <c r="K35"/>
  <c r="M35"/>
  <c r="O35"/>
  <c r="Q35"/>
  <c r="V35"/>
  <c r="G37"/>
  <c r="I37"/>
  <c r="K37"/>
  <c r="M37"/>
  <c r="O37"/>
  <c r="Q37"/>
  <c r="V37"/>
  <c r="AE40"/>
  <c r="G121" i="12"/>
  <c r="BA118"/>
  <c r="BA116"/>
  <c r="BA93"/>
  <c r="BA70"/>
  <c r="BA49"/>
  <c r="BA32"/>
  <c r="BA16"/>
  <c r="BA14"/>
  <c r="G9"/>
  <c r="I9"/>
  <c r="I8" s="1"/>
  <c r="K9"/>
  <c r="K8" s="1"/>
  <c r="M9"/>
  <c r="O9"/>
  <c r="O8" s="1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M15" s="1"/>
  <c r="I15"/>
  <c r="K15"/>
  <c r="O15"/>
  <c r="Q15"/>
  <c r="V15"/>
  <c r="G17"/>
  <c r="M17" s="1"/>
  <c r="I17"/>
  <c r="K17"/>
  <c r="O17"/>
  <c r="Q17"/>
  <c r="V17"/>
  <c r="G20"/>
  <c r="M20" s="1"/>
  <c r="I20"/>
  <c r="K20"/>
  <c r="O20"/>
  <c r="Q20"/>
  <c r="V20"/>
  <c r="G23"/>
  <c r="M23" s="1"/>
  <c r="I23"/>
  <c r="K23"/>
  <c r="O23"/>
  <c r="Q23"/>
  <c r="V23"/>
  <c r="G26"/>
  <c r="M26" s="1"/>
  <c r="I26"/>
  <c r="K26"/>
  <c r="O26"/>
  <c r="Q26"/>
  <c r="V26"/>
  <c r="G28"/>
  <c r="I28"/>
  <c r="K28"/>
  <c r="M28"/>
  <c r="O28"/>
  <c r="Q28"/>
  <c r="V28"/>
  <c r="G31"/>
  <c r="I31"/>
  <c r="K31"/>
  <c r="M31"/>
  <c r="O31"/>
  <c r="Q31"/>
  <c r="V31"/>
  <c r="G34"/>
  <c r="I34"/>
  <c r="K34"/>
  <c r="M34"/>
  <c r="O34"/>
  <c r="Q34"/>
  <c r="V34"/>
  <c r="G37"/>
  <c r="I37"/>
  <c r="K37"/>
  <c r="M37"/>
  <c r="O37"/>
  <c r="Q37"/>
  <c r="V37"/>
  <c r="G39"/>
  <c r="M39" s="1"/>
  <c r="I39"/>
  <c r="K39"/>
  <c r="O39"/>
  <c r="Q39"/>
  <c r="V39"/>
  <c r="G41"/>
  <c r="M41" s="1"/>
  <c r="I41"/>
  <c r="K41"/>
  <c r="O41"/>
  <c r="Q41"/>
  <c r="V41"/>
  <c r="G48"/>
  <c r="M48" s="1"/>
  <c r="I48"/>
  <c r="K48"/>
  <c r="O48"/>
  <c r="Q48"/>
  <c r="V48"/>
  <c r="G50"/>
  <c r="M50" s="1"/>
  <c r="I50"/>
  <c r="K50"/>
  <c r="O50"/>
  <c r="Q50"/>
  <c r="V50"/>
  <c r="G53"/>
  <c r="I53"/>
  <c r="K53"/>
  <c r="M53"/>
  <c r="O53"/>
  <c r="Q53"/>
  <c r="V53"/>
  <c r="G55"/>
  <c r="I55"/>
  <c r="K55"/>
  <c r="M55"/>
  <c r="O55"/>
  <c r="Q55"/>
  <c r="V55"/>
  <c r="G56"/>
  <c r="I56"/>
  <c r="K56"/>
  <c r="M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I62"/>
  <c r="K62"/>
  <c r="M62"/>
  <c r="O62"/>
  <c r="Q62"/>
  <c r="V62"/>
  <c r="G63"/>
  <c r="I63"/>
  <c r="K63"/>
  <c r="M63"/>
  <c r="O63"/>
  <c r="Q63"/>
  <c r="V63"/>
  <c r="G64"/>
  <c r="I64"/>
  <c r="K64"/>
  <c r="M64"/>
  <c r="O64"/>
  <c r="Q64"/>
  <c r="V64"/>
  <c r="O66"/>
  <c r="G67"/>
  <c r="M67" s="1"/>
  <c r="M66" s="1"/>
  <c r="I67"/>
  <c r="K67"/>
  <c r="K66" s="1"/>
  <c r="O67"/>
  <c r="Q67"/>
  <c r="Q66" s="1"/>
  <c r="V67"/>
  <c r="V66" s="1"/>
  <c r="G69"/>
  <c r="I69"/>
  <c r="K69"/>
  <c r="M69"/>
  <c r="O69"/>
  <c r="Q69"/>
  <c r="V69"/>
  <c r="G72"/>
  <c r="M72" s="1"/>
  <c r="I72"/>
  <c r="I66" s="1"/>
  <c r="K72"/>
  <c r="O72"/>
  <c r="Q72"/>
  <c r="V72"/>
  <c r="G73"/>
  <c r="G74"/>
  <c r="I74"/>
  <c r="I73" s="1"/>
  <c r="K74"/>
  <c r="K73" s="1"/>
  <c r="M74"/>
  <c r="O74"/>
  <c r="O73" s="1"/>
  <c r="Q74"/>
  <c r="V74"/>
  <c r="V73" s="1"/>
  <c r="G76"/>
  <c r="I76"/>
  <c r="K76"/>
  <c r="M76"/>
  <c r="O76"/>
  <c r="Q76"/>
  <c r="V76"/>
  <c r="G79"/>
  <c r="I79"/>
  <c r="K79"/>
  <c r="M79"/>
  <c r="O79"/>
  <c r="Q79"/>
  <c r="Q73" s="1"/>
  <c r="V79"/>
  <c r="G82"/>
  <c r="I82"/>
  <c r="K82"/>
  <c r="M82"/>
  <c r="O82"/>
  <c r="Q82"/>
  <c r="V82"/>
  <c r="G83"/>
  <c r="M83" s="1"/>
  <c r="I83"/>
  <c r="K83"/>
  <c r="O83"/>
  <c r="Q83"/>
  <c r="V83"/>
  <c r="G86"/>
  <c r="I86"/>
  <c r="K86"/>
  <c r="M86"/>
  <c r="O86"/>
  <c r="Q86"/>
  <c r="V86"/>
  <c r="G87"/>
  <c r="M87" s="1"/>
  <c r="I87"/>
  <c r="K87"/>
  <c r="O87"/>
  <c r="Q87"/>
  <c r="V87"/>
  <c r="G90"/>
  <c r="Q90"/>
  <c r="G91"/>
  <c r="I91"/>
  <c r="I90" s="1"/>
  <c r="K91"/>
  <c r="K90" s="1"/>
  <c r="M91"/>
  <c r="M90" s="1"/>
  <c r="O91"/>
  <c r="O90" s="1"/>
  <c r="Q91"/>
  <c r="V91"/>
  <c r="V90" s="1"/>
  <c r="G92"/>
  <c r="I92"/>
  <c r="K92"/>
  <c r="M92"/>
  <c r="O92"/>
  <c r="Q92"/>
  <c r="V92"/>
  <c r="G95"/>
  <c r="I95"/>
  <c r="K95"/>
  <c r="M95"/>
  <c r="O95"/>
  <c r="Q95"/>
  <c r="V95"/>
  <c r="G96"/>
  <c r="M96" s="1"/>
  <c r="I96"/>
  <c r="K96"/>
  <c r="O96"/>
  <c r="Q96"/>
  <c r="V96"/>
  <c r="G99"/>
  <c r="K99"/>
  <c r="Q99"/>
  <c r="G100"/>
  <c r="I100"/>
  <c r="I99" s="1"/>
  <c r="K100"/>
  <c r="M100"/>
  <c r="M99" s="1"/>
  <c r="O100"/>
  <c r="O99" s="1"/>
  <c r="Q100"/>
  <c r="V100"/>
  <c r="V99" s="1"/>
  <c r="K102"/>
  <c r="O102"/>
  <c r="G103"/>
  <c r="M103" s="1"/>
  <c r="M102" s="1"/>
  <c r="I103"/>
  <c r="I102" s="1"/>
  <c r="K103"/>
  <c r="O103"/>
  <c r="Q103"/>
  <c r="Q102" s="1"/>
  <c r="V103"/>
  <c r="V102" s="1"/>
  <c r="G105"/>
  <c r="G106"/>
  <c r="I106"/>
  <c r="I105" s="1"/>
  <c r="K106"/>
  <c r="K105" s="1"/>
  <c r="M106"/>
  <c r="O106"/>
  <c r="Q106"/>
  <c r="Q105" s="1"/>
  <c r="V106"/>
  <c r="G110"/>
  <c r="I110"/>
  <c r="K110"/>
  <c r="M110"/>
  <c r="O110"/>
  <c r="O105" s="1"/>
  <c r="Q110"/>
  <c r="V110"/>
  <c r="V105" s="1"/>
  <c r="G112"/>
  <c r="I112"/>
  <c r="K112"/>
  <c r="M112"/>
  <c r="O112"/>
  <c r="Q112"/>
  <c r="V112"/>
  <c r="G115"/>
  <c r="M115" s="1"/>
  <c r="I115"/>
  <c r="K115"/>
  <c r="O115"/>
  <c r="Q115"/>
  <c r="V115"/>
  <c r="G117"/>
  <c r="I117"/>
  <c r="K117"/>
  <c r="M117"/>
  <c r="O117"/>
  <c r="Q117"/>
  <c r="V117"/>
  <c r="G119"/>
  <c r="M119" s="1"/>
  <c r="I119"/>
  <c r="K119"/>
  <c r="O119"/>
  <c r="Q119"/>
  <c r="V119"/>
  <c r="AE121"/>
  <c r="AF121"/>
  <c r="I20" i="1"/>
  <c r="I19"/>
  <c r="I18"/>
  <c r="I17"/>
  <c r="H52"/>
  <c r="I43" l="1"/>
  <c r="I51"/>
  <c r="I45"/>
  <c r="I82"/>
  <c r="J71" s="1"/>
  <c r="I16"/>
  <c r="I21" s="1"/>
  <c r="I50"/>
  <c r="I49"/>
  <c r="I48"/>
  <c r="I47"/>
  <c r="I46"/>
  <c r="I44"/>
  <c r="I42"/>
  <c r="I41"/>
  <c r="A27"/>
  <c r="I39"/>
  <c r="I52" s="1"/>
  <c r="J50" s="1"/>
  <c r="M8" i="18"/>
  <c r="M8" i="17"/>
  <c r="G8"/>
  <c r="AF41"/>
  <c r="M154" i="16"/>
  <c r="M124"/>
  <c r="M8"/>
  <c r="M168"/>
  <c r="M117"/>
  <c r="M174"/>
  <c r="M129"/>
  <c r="G8"/>
  <c r="AF180"/>
  <c r="G117"/>
  <c r="M99"/>
  <c r="M91" s="1"/>
  <c r="M8" i="15"/>
  <c r="G8"/>
  <c r="AF48"/>
  <c r="M8" i="14"/>
  <c r="M94"/>
  <c r="M117"/>
  <c r="G77"/>
  <c r="AF132"/>
  <c r="G114"/>
  <c r="M13"/>
  <c r="M102"/>
  <c r="M97" s="1"/>
  <c r="M8" i="13"/>
  <c r="M29"/>
  <c r="M73" i="12"/>
  <c r="M8"/>
  <c r="M105"/>
  <c r="G8"/>
  <c r="G102"/>
  <c r="G66"/>
  <c r="J28" i="1"/>
  <c r="J26"/>
  <c r="G38"/>
  <c r="F38"/>
  <c r="J23"/>
  <c r="J24"/>
  <c r="J25"/>
  <c r="J27"/>
  <c r="E24"/>
  <c r="G24"/>
  <c r="E26"/>
  <c r="G26"/>
  <c r="J78" l="1"/>
  <c r="J73"/>
  <c r="J77"/>
  <c r="J80"/>
  <c r="J75"/>
  <c r="J79"/>
  <c r="J74"/>
  <c r="J81"/>
  <c r="J72"/>
  <c r="J76"/>
  <c r="J46"/>
  <c r="A28"/>
  <c r="G28"/>
  <c r="G27" s="1"/>
  <c r="G29" s="1"/>
  <c r="J48"/>
  <c r="J51"/>
  <c r="J45"/>
  <c r="J49"/>
  <c r="J43"/>
  <c r="J47"/>
  <c r="J44"/>
  <c r="J41"/>
  <c r="J42"/>
  <c r="J39"/>
  <c r="J52" s="1"/>
  <c r="J82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<sst xmlns="http://schemas.openxmlformats.org/spreadsheetml/2006/main" count="2789" uniqueCount="559">
  <si>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</si>
  <si>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</si>
  <si>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</si>
  <si>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</si>
  <si>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</si>
  <si>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</si>
  <si>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</si>
  <si>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</si>
  <si>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</si>
  <si>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</si>
  <si>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</si>
  <si>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</si>
  <si>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</si>
  <si>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</si>
  <si>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</si>
  <si>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</si>
  <si>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</si>
  <si>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</si>
  <si>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</si>
  <si>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</si>
  <si>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</si>
  <si>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</si>
  <si>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</si>
  <si>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</si>
  <si>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</si>
  <si>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</si>
  <si>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</si>
  <si>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</si>
  <si>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</si>
  <si>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</si>
  <si>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</si>
  <si>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</si>
  <si>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</si>
  <si>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</si>
  <si>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</si>
  <si>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</si>
  <si>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</si>
  <si>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</si>
  <si>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</si>
  <si>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</si>
  <si>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</si>
  <si>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</si>
  <si>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</si>
  <si>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K018/2023</t>
  </si>
  <si>
    <t>Výsadba izolační zeleně na parkovišti náměstí svobody v Opavě</t>
  </si>
  <si>
    <t>Statutární město Opava</t>
  </si>
  <si>
    <t>Horní náměstí 382/69</t>
  </si>
  <si>
    <t>Opava-Město</t>
  </si>
  <si>
    <t>74601</t>
  </si>
  <si>
    <t>00300535</t>
  </si>
  <si>
    <t>CZ00300535</t>
  </si>
  <si>
    <t>Stavba</t>
  </si>
  <si>
    <t>Stavební objekt</t>
  </si>
  <si>
    <t>SO01</t>
  </si>
  <si>
    <t>Velký záhon</t>
  </si>
  <si>
    <t>A</t>
  </si>
  <si>
    <t>Uznatelné náklady</t>
  </si>
  <si>
    <t>B</t>
  </si>
  <si>
    <t>Neuznatelné náklady - rozvojová a následná péče</t>
  </si>
  <si>
    <t>SO02</t>
  </si>
  <si>
    <t>Malý záhon</t>
  </si>
  <si>
    <t>SO03</t>
  </si>
  <si>
    <t>Zeleň v parkovišti</t>
  </si>
  <si>
    <t>VRN</t>
  </si>
  <si>
    <t>Vedlejší rozpočtové náklady</t>
  </si>
  <si>
    <t>Celkem za stavbu</t>
  </si>
  <si>
    <t>CZK</t>
  </si>
  <si>
    <t>#POPS</t>
  </si>
  <si>
    <t>Popis stavby: K018/2023 - Výsadba izolační zeleně na parkovišti náměstí svobody v Opavě</t>
  </si>
  <si>
    <t>#POPO</t>
  </si>
  <si>
    <t>Popis objektu: SO01 - Velký záhon</t>
  </si>
  <si>
    <t>#POPR</t>
  </si>
  <si>
    <t>Popis rozpočtu: A - Uznatelné náklady</t>
  </si>
  <si>
    <t>Popis rozpočtu: B - Neuznatelné náklady - rozvojová a následná péče</t>
  </si>
  <si>
    <t>Popis objektu: SO02 - Malý záhon</t>
  </si>
  <si>
    <t>Popis objektu: SO03 - Zeleň v parkovišti</t>
  </si>
  <si>
    <t>Popis objektu: VRN - Vedlejší rozpočtové náklady</t>
  </si>
  <si>
    <t>Popis rozpočtu: VRN - Vedlejší rozpočtové náklady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</si>
  <si>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</si>
  <si>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</si>
  <si>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</si>
  <si>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</si>
  <si>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</si>
  <si>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</si>
  <si>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</si>
  <si>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</si>
  <si>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</si>
  <si>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</si>
  <si>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</si>
  <si>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</si>
  <si>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</si>
  <si>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</si>
  <si>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</si>
  <si>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</si>
  <si>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</si>
  <si>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</si>
  <si>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</si>
  <si>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</si>
  <si>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</si>
  <si>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</si>
  <si>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</si>
  <si>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</si>
  <si>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</si>
  <si>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</si>
  <si>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</si>
  <si>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</si>
  <si>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</si>
  <si>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</si>
  <si>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</si>
  <si>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</si>
  <si>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</si>
  <si>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</si>
  <si>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</si>
  <si>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</si>
  <si>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</si>
  <si>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</si>
  <si>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</si>
  <si>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</si>
  <si>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</si>
  <si>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</si>
  <si>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</si>
  <si>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</si>
  <si>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</si>
  <si>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</si>
  <si>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</si>
  <si>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</si>
  <si>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</si>
  <si>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</si>
  <si>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</si>
  <si>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</si>
  <si>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</si>
  <si>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113107415R00</t>
  </si>
  <si>
    <t>Odstranění podkladů nebo krytů z kameniva těženého, v ploše jednotlivě nad 50 m2, tloušťka vrstvy 150 mm</t>
  </si>
  <si>
    <t>m2</t>
  </si>
  <si>
    <t>822-1</t>
  </si>
  <si>
    <t>RTS 23/ II</t>
  </si>
  <si>
    <t>Práce</t>
  </si>
  <si>
    <t>POL1_</t>
  </si>
  <si>
    <t>navržené místa výsadeb : 230,00+40,00</t>
  </si>
  <si>
    <t>VV</t>
  </si>
  <si>
    <t>113108415R00</t>
  </si>
  <si>
    <t>Odstranění podkladů nebo krytů živičných, v ploše jednotlivě nad 50 m2, tloušťka vrstvy 150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</si>
  <si>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</si>
  <si>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</si>
  <si>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</si>
  <si>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</si>
  <si>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</si>
  <si>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113203111R00</t>
  </si>
  <si>
    <t>Vytrhání obrub z dlažebních kostek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</si>
  <si>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</si>
  <si>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</si>
  <si>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</si>
  <si>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</si>
  <si>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</si>
  <si>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přeložka kabelu telematika : 50,00*0,30*0,50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</si>
  <si>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</si>
  <si>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</si>
  <si>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</si>
  <si>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dovezení ornice s příměsí drceného kameniva 4/8 mm : 270,00*0,30</t>
  </si>
  <si>
    <t>162701105R00</t>
  </si>
  <si>
    <t>Vodorovné přemístění výkopku z horniny 1 až 4, na vzdálenost přes 9 000  do 10 000 m</t>
  </si>
  <si>
    <t>167101101R00</t>
  </si>
  <si>
    <t>Nakládání, skládání, překládání neulehlého výkopku nakládání výkopku  do 100 m3,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</si>
  <si>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</si>
  <si>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</si>
  <si>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</si>
  <si>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</si>
  <si>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</si>
  <si>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</si>
  <si>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přeložka kabelu telematika : 50,00*0,30*0,20</t>
  </si>
  <si>
    <t>181006114R00</t>
  </si>
  <si>
    <t>Rozprostření zemin schopných zúrodnění sklon svahu do 1:5, tloušťka přes 200 do 300 mm</t>
  </si>
  <si>
    <t>823-2</t>
  </si>
  <si>
    <t>v rovině a ve sklonu do 1:5 ve sklonu přes 1:5</t>
  </si>
  <si>
    <t>270,00</t>
  </si>
  <si>
    <t>181101102R00</t>
  </si>
  <si>
    <t>Úprava pláně v zářezech v hornině 1 až 4, se zhutněním</t>
  </si>
  <si>
    <t>vyrovnáním výškových rozdílů, ploch vodorovných a ploch do sklonu 1 : 5.</t>
  </si>
  <si>
    <t>182001151R00</t>
  </si>
  <si>
    <t xml:space="preserve">Plošná úprava terénu prokypření rotavátorem,  </t>
  </si>
  <si>
    <t>823-1</t>
  </si>
  <si>
    <t>s urovnáním povrchu, bez doplnění ornice, v hornině 1 až 4,</t>
  </si>
  <si>
    <t>183204112R00</t>
  </si>
  <si>
    <t xml:space="preserve">Výsadba květin do připravené půdy se zalitím výsadba trvalek do připravené půdy se zalitím </t>
  </si>
  <si>
    <t>kus</t>
  </si>
  <si>
    <t>Indiv</t>
  </si>
  <si>
    <t>Calamagrostis acutiflora ´Karl Foerster´ : 300</t>
  </si>
  <si>
    <t>Gaura lindheimeri ´Snowbird´ : 400</t>
  </si>
  <si>
    <t>Verbena bonariensis : 160</t>
  </si>
  <si>
    <t>Echinacea purpurea ´Magnus´ : 90</t>
  </si>
  <si>
    <t>Penstemon ´Husker Red Strain´ : 70</t>
  </si>
  <si>
    <t>Pennisetum ´Hameln´ : 100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</si>
  <si>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</si>
  <si>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</si>
  <si>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</si>
  <si>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185804211R00</t>
  </si>
  <si>
    <t>Vypletí záhonů v rovině nebo ve svahu do 1:5 záhon květin</t>
  </si>
  <si>
    <t>s případným naložením odpadu na dopravní prostředek, odvozem do 20 km a se složením</t>
  </si>
  <si>
    <t>Včetně vysbírání případných odpadků ze záhonů nebo trávníků.</t>
  </si>
  <si>
    <t>POP</t>
  </si>
  <si>
    <t>185804312R00</t>
  </si>
  <si>
    <t xml:space="preserve">Zalití rostlin vodou plocha přes 20 m2,  </t>
  </si>
  <si>
    <t>270,00*0,01</t>
  </si>
  <si>
    <t>185851111R00</t>
  </si>
  <si>
    <t>Dovoz vody pro zálivku rostlin dovoz vody pro zálivku rostlin na vzdálenost do 6000 m</t>
  </si>
  <si>
    <t>0026111</t>
  </si>
  <si>
    <t>Calamagrostis acutiflora ´Karl Foerster´</t>
  </si>
  <si>
    <t>Vlastní</t>
  </si>
  <si>
    <t>Specifikace</t>
  </si>
  <si>
    <t>POL3_</t>
  </si>
  <si>
    <t>0026112</t>
  </si>
  <si>
    <t>Gaura lindheimeri ´Snowbird´</t>
  </si>
  <si>
    <t>0026113</t>
  </si>
  <si>
    <t>Verbena bonariensis</t>
  </si>
  <si>
    <t>0026114</t>
  </si>
  <si>
    <t>Echinacea purpurea ´Magnus´</t>
  </si>
  <si>
    <t>0026115</t>
  </si>
  <si>
    <t>Penstemon ´Husker Red Strain´</t>
  </si>
  <si>
    <t>0026116</t>
  </si>
  <si>
    <t>Pennisetum ´Hameln´</t>
  </si>
  <si>
    <t>0026199</t>
  </si>
  <si>
    <t>Štěrk ostrohranný (drcené kamenivo) frakce 4/8 mm nevápenatý, mulč</t>
  </si>
  <si>
    <t>t</t>
  </si>
  <si>
    <t>082113299</t>
  </si>
  <si>
    <t>Dodávka vody</t>
  </si>
  <si>
    <t>199999112</t>
  </si>
  <si>
    <t>Ornice s drceným kamenivem 4/8 mm (5:1 ornice:kamenivo)</t>
  </si>
  <si>
    <t>270,00*0,30*1,8</t>
  </si>
  <si>
    <t>572952112R00</t>
  </si>
  <si>
    <t>Vyspravení krytu po překopech pro inženýrské sítě asfaltovým betonem, po zhutnění tloušťky přes  50 do  70 mm</t>
  </si>
  <si>
    <t>doasfaltování k řádku kostek : 98,00*0,30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</si>
  <si>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</si>
  <si>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</si>
  <si>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</si>
  <si>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betonové dlaždice 80x40x6 cm (šlapáky do záhonu) do štěrkového lože : 3*0,80*0,40</t>
  </si>
  <si>
    <t>592451299</t>
  </si>
  <si>
    <t>Betonové dlaždice 80x40x6 cm (šlapáky do záhonu)</t>
  </si>
  <si>
    <t>916261111R00</t>
  </si>
  <si>
    <t>Osazení silniční obruby z dlažebních kostek z kostek drobných, s boční opěrou z betonu prostého, do lože z betonu prostého C 12/15</t>
  </si>
  <si>
    <t>v jedné řadě, se zřízením lože tl. 5 až 10 cm, s vyplněním a zatřením spár cementovou maltou</t>
  </si>
  <si>
    <t>917161111R00</t>
  </si>
  <si>
    <t>Osazení chodníkového obrubníku kamenného ležatého, s boční opěrou z betonu prostého, do lože z betonu prostého C 12/15</t>
  </si>
  <si>
    <t>se zřízením lože tl. 80-100 mm</t>
  </si>
  <si>
    <t>93,00+5,00</t>
  </si>
  <si>
    <t>919721211R00</t>
  </si>
  <si>
    <t>Dilatační spáry vkládané vyplněné asfaltovou zálivkou</t>
  </si>
  <si>
    <t>v cementobetonovém krytu s odstraněním vložek, s vyčištěním a vyplněním spár</t>
  </si>
  <si>
    <t>asfalt : 98,00</t>
  </si>
  <si>
    <t>914001199KR1</t>
  </si>
  <si>
    <t>Osazení svislé doprav.značky a sloupku, bet.základ, (zákaz vjezdu všech vozidel)</t>
  </si>
  <si>
    <t>58380129R</t>
  </si>
  <si>
    <t>kostka dlažební materiálová skupina I/2 (žula); 10/12 cm</t>
  </si>
  <si>
    <t>SPCM</t>
  </si>
  <si>
    <t>10% ztrátné z původních : 76,00*0,10*0,10/3,5</t>
  </si>
  <si>
    <t>navíc : (93,00-76,00)*0,10*0,10/3,5</t>
  </si>
  <si>
    <t>583803399</t>
  </si>
  <si>
    <t>Obrubník žulový obloukový, průřez 300 x 200 mm</t>
  </si>
  <si>
    <t>58380343R</t>
  </si>
  <si>
    <t>obrubník kamenný přímý; materiálová skupina I/2 (žula); š = 200 mm; h = 250 mm; l = 800 až 2 000 mm</t>
  </si>
  <si>
    <t>10% ztrátné ze stávajících : 8</t>
  </si>
  <si>
    <t>navíc : 93-76</t>
  </si>
  <si>
    <t>976071111R00</t>
  </si>
  <si>
    <t>Vybourání kovových doplňkových konstrukcí madel a zábradlí  v jakémkoliv zdivu</t>
  </si>
  <si>
    <t>801-3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</si>
  <si>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</si>
  <si>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</si>
  <si>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</si>
  <si>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76,00+76,00</t>
  </si>
  <si>
    <t>966004198KR1</t>
  </si>
  <si>
    <t>Dočasná demontáž svislého dopravního značení (zákaz vjezdu všech vozidel)</t>
  </si>
  <si>
    <t>966004199KR1</t>
  </si>
  <si>
    <t>Odstranění betonového zvýšeného záhonu</t>
  </si>
  <si>
    <t>zvýšené záhony : 49,00*1,00*0,60</t>
  </si>
  <si>
    <t>betonový odpadkový koš : 0,50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</si>
  <si>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</si>
  <si>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</si>
  <si>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</si>
  <si>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</si>
  <si>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</si>
  <si>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460490012RT1</t>
  </si>
  <si>
    <t>Fólie výstražná z PVC, šířka 33 cm, fólie PVC šířka 33 cm</t>
  </si>
  <si>
    <t>přeložka kabelu telematika : 50,00</t>
  </si>
  <si>
    <t>979083116R00</t>
  </si>
  <si>
    <t>Vodorovné přemístění suti přes 4000 m do 5000 m</t>
  </si>
  <si>
    <t>800-6</t>
  </si>
  <si>
    <t>včetně naložení na dopravní prostředek a složení,</t>
  </si>
  <si>
    <t>zvýšený záhon : 49,00*1,00*0,60*2,2</t>
  </si>
  <si>
    <t>betonový odpadkový koš : 0,50*2,2</t>
  </si>
  <si>
    <t>979999973R00</t>
  </si>
  <si>
    <t>Poplatek za skládku za uložení, zemina a kamení, (skup.170504)</t>
  </si>
  <si>
    <t>208,459-89,10</t>
  </si>
  <si>
    <t>979999995R00</t>
  </si>
  <si>
    <t>Poplatek za skládku za recyklaci asfaltu, kusovost do 1600 cm2, (skup.170302)</t>
  </si>
  <si>
    <t>170 302</t>
  </si>
  <si>
    <t>270,00*0,33</t>
  </si>
  <si>
    <t>979082113R00</t>
  </si>
  <si>
    <t xml:space="preserve">Vodorovná doprava suti a vybouraných hmot vodorovná doprava suti po suchu do 1000 m,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</si>
  <si>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</si>
  <si>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</si>
  <si>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</si>
  <si>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</si>
  <si>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979082119R00</t>
  </si>
  <si>
    <t>Vodorovná doprava suti a vybouraných hmot vodorovná doprava suti po suchu do 1000 m, příplatek za dalších i započatých 1000 m přes 1000 m</t>
  </si>
  <si>
    <t>979082111R00</t>
  </si>
  <si>
    <t>Vnitrostaveništní doprava suti a vybouraných hmot do 10 m</t>
  </si>
  <si>
    <t>SUM</t>
  </si>
  <si>
    <t>END</t>
  </si>
  <si>
    <t xml:space="preserve">(náhrada uhynulých rostlin) : </t>
  </si>
  <si>
    <t>Calamagrostis acutiflora ´Karl Foerster´ : 300*0,05*2</t>
  </si>
  <si>
    <t>Gaura lindheimeri ´Snowbird´ : 400*0,05*2</t>
  </si>
  <si>
    <t>Verbena bonariensis : 160*0,05*2</t>
  </si>
  <si>
    <t>Echinacea purpurea ´Magnus´ : (90*0,05+0,5)*2</t>
  </si>
  <si>
    <t>Penstemon ´Husker Red Strain´ : (70*0,05+0,5)*2</t>
  </si>
  <si>
    <t>Pennisetum ´Hameln´ : 100*0,05*2</t>
  </si>
  <si>
    <t>2*5*270,00</t>
  </si>
  <si>
    <t>'3x ročně 2,7 m? ve 2 letech : 2*3*2,7</t>
  </si>
  <si>
    <t>185804399KR1</t>
  </si>
  <si>
    <t>Jarní seříznutí trvalek a okrasných trav</t>
  </si>
  <si>
    <t>1x ročně ve dvou letech : 2*1120</t>
  </si>
  <si>
    <t>5 % po dobu 2 let : 300*0,05*2</t>
  </si>
  <si>
    <t>5 % po dobu 2 let : 400*0,05*2</t>
  </si>
  <si>
    <t>5 % po dobu 2 let : 160*0,05*2</t>
  </si>
  <si>
    <t>5 % po dobu 2 let : (90*0,05+0,5)*2</t>
  </si>
  <si>
    <t>5 % po dobu 2 let : (70*0,05+0,5)*2</t>
  </si>
  <si>
    <t>5 % po dobu 2 let : 100*0,05*2</t>
  </si>
  <si>
    <t>navržené místa výsadeb : 25,50*2,00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</si>
  <si>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</si>
  <si>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</si>
  <si>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</si>
  <si>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Zbudování jámy pro strukturální substrát a ornici : 25,00*2,00*0,90</t>
  </si>
  <si>
    <t>dovezení ornice s příměsí drceného kameniva : 25,00*1,50*0,30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</si>
  <si>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</si>
  <si>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</si>
  <si>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</si>
  <si>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Návoz a utužení strukturálního substrátu : 25,50*2,00*0,80</t>
  </si>
  <si>
    <t>navržené místa výsadeb : 25,00*1,50</t>
  </si>
  <si>
    <t>2*25,50*2,00</t>
  </si>
  <si>
    <t>Calamagrostis acutiflora ´Karl Foerster´ : 70</t>
  </si>
  <si>
    <t>Pennisetum ´Hameln´ : 60</t>
  </si>
  <si>
    <t>Gaura lindheimeri ´Snowbird´ : 70</t>
  </si>
  <si>
    <t>Verbena bonariensis : 40</t>
  </si>
  <si>
    <t>Echinacea purpurea ´Magnus´ : 40</t>
  </si>
  <si>
    <t>Penstemon ´Husker Red Strain´ : 20</t>
  </si>
  <si>
    <t>184201112R00</t>
  </si>
  <si>
    <t>Výsadba stromů bez balu výška přes 1,8 do 2,5 m, v rovině nebo na svahu do 1:5</t>
  </si>
  <si>
    <t>do předem vyhloubené jamky se zalitím,</t>
  </si>
  <si>
    <t>Trvalky a okrasné trávy 10 l/m2 : 37,50*0,01</t>
  </si>
  <si>
    <t>Stromy 80 l/ ks : 3*0,08</t>
  </si>
  <si>
    <t>199000005R00</t>
  </si>
  <si>
    <t>Poplatky za skládku zeminy 1- 4, skupina 17 05 04 z Katalogu odpadů</t>
  </si>
  <si>
    <t>Zbudování jámy pro strukturální substrát a ornici : 25,50*2,00*0,90*1,8</t>
  </si>
  <si>
    <t>111211121KR1</t>
  </si>
  <si>
    <t>Komparativní řez při výsadbě</t>
  </si>
  <si>
    <t>111211122KR1</t>
  </si>
  <si>
    <t>Kotvení zemního balu</t>
  </si>
  <si>
    <t>111211123KR1</t>
  </si>
  <si>
    <t>Instalace a fixace protikořenové fólie od inženýrských sítí 2x5m, včetně fólie</t>
  </si>
  <si>
    <t>0026110</t>
  </si>
  <si>
    <t>Cercis canadensis - korunka nasazena ve 2,2 m, obvod kmene 18/20 cm</t>
  </si>
  <si>
    <t>0026194</t>
  </si>
  <si>
    <t>Jutová omotávka na kmeny stromů (4 m/strom) - role 25 m</t>
  </si>
  <si>
    <t>0026195</t>
  </si>
  <si>
    <t>Dlohodobé hnojivo pro stromy - tabletové (4 tablety/ strom)</t>
  </si>
  <si>
    <t>0026196</t>
  </si>
  <si>
    <t>Minerální substrát včetně jednotlivých složek, - drcené kamenivo nevápenaté 4/8 a 8/16 mm 60%, ornice 30%, kompost 10%, hydrogel 3g/litr substrátu</t>
  </si>
  <si>
    <t>0026197</t>
  </si>
  <si>
    <t>Strukturální substrát včetně jednotlivých složek, míchaný za vlhka, - drcené kamenivo nevápenaté 30/60 mm 85%, biouhel 10%, kompost 5%</t>
  </si>
  <si>
    <t>0026198</t>
  </si>
  <si>
    <t>Zemní kotvení</t>
  </si>
  <si>
    <t>Ornice s drceným kamenivem 4/8 (5:1 ornice:kamenivo)</t>
  </si>
  <si>
    <t>22,00*1,50*0,30*1,8</t>
  </si>
  <si>
    <t>212971110R00</t>
  </si>
  <si>
    <t xml:space="preserve">Zřízení opláštění odvod. trativodů z geotextilie o sklonu do 2,5,  </t>
  </si>
  <si>
    <t>800-2</t>
  </si>
  <si>
    <t>v rýze nebo v zářezu se stěnami,</t>
  </si>
  <si>
    <t>Pokládka geotextilie na dno jámy : 25,50*2,00</t>
  </si>
  <si>
    <t>Pokládka separační geotextilie na vrstvu strukturálního substrátu (mimo výsadbovou jámu stromů 3m2) : 25,50*2,00-3,00</t>
  </si>
  <si>
    <t>247531111R00</t>
  </si>
  <si>
    <t>Obsyp a těsnění studny obsyp se zhutněním z kameniva hrubého drceného frakce 8-16 mm</t>
  </si>
  <si>
    <t>825-1</t>
  </si>
  <si>
    <t>se zhutněním</t>
  </si>
  <si>
    <t>Včetně dodání obsypových hmot.</t>
  </si>
  <si>
    <t>25,00*0,30*0,35</t>
  </si>
  <si>
    <t>273362021R00</t>
  </si>
  <si>
    <t>Výztuž základových desek ze svařovaných sítí ze svařovaných sítí</t>
  </si>
  <si>
    <t>801-1</t>
  </si>
  <si>
    <t>včetně distančních prvků</t>
  </si>
  <si>
    <t>pro zemní kotvení stromů : 3*1,50*2,00*0,00444</t>
  </si>
  <si>
    <t>67352004R</t>
  </si>
  <si>
    <t>geotextilie PET; funkce drenážní, separační, ochranná, filtrační; plošná hmotnost 300 g/m2</t>
  </si>
  <si>
    <t>99,00*1,2</t>
  </si>
  <si>
    <t>doasfaltování k řádku kostek : 55,00*0,30</t>
  </si>
  <si>
    <t>871318111R00</t>
  </si>
  <si>
    <t>Kladení drenážního potrubí z plastických hmot</t>
  </si>
  <si>
    <t>3457115973R</t>
  </si>
  <si>
    <t>Trubka plastová drenážní spoj: západkový; potrubí: jednovrstvé; materiál: PE; stěna: R1; povrch: korugovaný; ohebná; DN/OD = 100; perforování: MP</t>
  </si>
  <si>
    <t>asfalt : 55,00</t>
  </si>
  <si>
    <t>914001198KR1</t>
  </si>
  <si>
    <t>Osazení svislé doprav.značky a sloupku, bet.základ, (parkoviště pro vozítkáře)</t>
  </si>
  <si>
    <t>55,00*0,10*0,10/3,5</t>
  </si>
  <si>
    <t>58380373R</t>
  </si>
  <si>
    <t>obrubník kamenný přímý; materiálová skupina I/2 (žula); š = 150 mm; h = 250 mm; l = 500 až 1 500 mm</t>
  </si>
  <si>
    <t>2*25,00+2*1,80+0,40</t>
  </si>
  <si>
    <t>966004197KR1</t>
  </si>
  <si>
    <t>Dočasná demontáž svislého dopravního značení (parkoviště pro vozíčkáře)</t>
  </si>
  <si>
    <t>zvýšené záhony : 25,00*1,50*0,60</t>
  </si>
  <si>
    <t>zvýšený záhon : 25,00*1,50*0,60*2,2</t>
  </si>
  <si>
    <t>Poplatek za skládku za uložení, zemina a kamení,  , skupina 17 05 04 z Katalogu odpadů</t>
  </si>
  <si>
    <t>33,66-16,83</t>
  </si>
  <si>
    <t>Poplatek za skládku za recyklaci, obalovaného kameniva a asfaltu, kusovost do 1600 cm2, skupina 17 03 02 z Katalogu odpadů</t>
  </si>
  <si>
    <t>51,00*0,33</t>
  </si>
  <si>
    <t>Calamagrostis acutiflora ´Karl Foerster´ : 70*0,05+0,5</t>
  </si>
  <si>
    <t>Pennisetum ´Hameln´ : 60*0,05</t>
  </si>
  <si>
    <t>Gaura lindheimeri ´Snowbird´ : 70*0,05+0,5</t>
  </si>
  <si>
    <t>Verbena bonariensis : 40*0,05</t>
  </si>
  <si>
    <t>Echinacea purpurea ´Magnus´ : 40*0,05</t>
  </si>
  <si>
    <t>Penstemon ´Husker Red Strain´ : 20*0,05</t>
  </si>
  <si>
    <t>5x ročně ve 2 letech : 2*5*38,00</t>
  </si>
  <si>
    <t>Trvalky a okrasné trávy 10 l/m2 3x ročně ve 2 letech : 2*3*38*0,01</t>
  </si>
  <si>
    <t>Stromy 80 l/ ks 2x ročně ve 2 letech : 2*2*3*0,08</t>
  </si>
  <si>
    <t>184201199KR1</t>
  </si>
  <si>
    <t>Výchovný řez stromů, zapěstování kvalitní koruny stromů, odstranění zlomených, poškozených a suchých větví, odstranění vý</t>
  </si>
  <si>
    <t>první rok : 3</t>
  </si>
  <si>
    <t>druhý rok : 3</t>
  </si>
  <si>
    <t>první rok : 300</t>
  </si>
  <si>
    <t>druhý rok : 300</t>
  </si>
  <si>
    <t>5 % po dobu 2 let : (70*0,05+0,5)</t>
  </si>
  <si>
    <t>5 % po dobu 2 let : 40*0,05</t>
  </si>
  <si>
    <t>5 % po dobu 2 let : 20*0,05</t>
  </si>
  <si>
    <t>5 % po dobu 2 let : 60*0,05</t>
  </si>
  <si>
    <t>navržené místa výsadeb plocha 5+8+12 (bez čtyřřádku kostek)+půlka 13 : 72,00+33,00+100,00+70,00/2</t>
  </si>
  <si>
    <t>plocha 6+9 : 40,00+75,00</t>
  </si>
  <si>
    <t>provizorní ostrůvky : 12,50*2,00</t>
  </si>
  <si>
    <t>25,00+3*(1,00+2,00+7,00+2,00+1,00+10,00)</t>
  </si>
  <si>
    <t>122201101R00</t>
  </si>
  <si>
    <t>Odkopávky a  prokopávky nezapažené v hornině 3  do 100 m3</t>
  </si>
  <si>
    <t>s přehozením výkopku na vzdálenost do 3 m nebo s naložením na dopravní prostředek,</t>
  </si>
  <si>
    <t>pro vytvoření štěrkové drenáže - plochy 5+13 : 142,00*0,20</t>
  </si>
  <si>
    <t>Zbudování jámy pro strukturální substrát a ornici (12 ploch po 10 m2 ) : 120,00*0,90</t>
  </si>
  <si>
    <t>dovezení ornice s kamenivem 4/8 : 370,00*0,30</t>
  </si>
  <si>
    <t>Návoz a utužení strukturálního substrátu : 150,00*0,80</t>
  </si>
  <si>
    <t>navržené místa výsadeb : 370,00</t>
  </si>
  <si>
    <t>spodek jámy : 150,00</t>
  </si>
  <si>
    <t>před výsadbou : 370,00</t>
  </si>
  <si>
    <t>Deschampsia caespitosa ´Palava´ : 660</t>
  </si>
  <si>
    <t>Pennisetum ´Hameln´ : 550</t>
  </si>
  <si>
    <t>184102211R00</t>
  </si>
  <si>
    <t xml:space="preserve">Výsadba keře bez balu výška do 1 m, v rovině nebo na svahu do 1:5,  </t>
  </si>
  <si>
    <t>RTS 23/ I</t>
  </si>
  <si>
    <t>Hydrangea ´Petit Lantern´ : 390</t>
  </si>
  <si>
    <t>Trvalky a okrasné trávy 10 l/m2 : 370,00*0,01</t>
  </si>
  <si>
    <t>Stromy 80 l/ ks : 12*0,08</t>
  </si>
  <si>
    <t>Zbudování jámy pro strukturální substrát a ornici : 120,00*0,90*1,8</t>
  </si>
  <si>
    <t>pro vytvoření štěrkové drenáže - plochy 5+13 : 142,00*0,20*1,8</t>
  </si>
  <si>
    <t>0026106</t>
  </si>
  <si>
    <t>Deschampsia caespitosa ´Palava´</t>
  </si>
  <si>
    <t>660</t>
  </si>
  <si>
    <t>0026107</t>
  </si>
  <si>
    <t>550</t>
  </si>
  <si>
    <t>0026108</t>
  </si>
  <si>
    <t>Hydrangea ´Petit Lantern´</t>
  </si>
  <si>
    <t>390</t>
  </si>
  <si>
    <t>0026109</t>
  </si>
  <si>
    <t>Koelreuteria paniculata - korunka nasazena ve 2,2 m, obvod kmene 18/20 cm</t>
  </si>
  <si>
    <t>370,00*0,30*1,8</t>
  </si>
  <si>
    <t>212532111R00</t>
  </si>
  <si>
    <t>Lože pro trativody z kameniva hrubého drceného frskce 16-32 mm</t>
  </si>
  <si>
    <t>Včetně vyčištění dna rýh.</t>
  </si>
  <si>
    <t>Pokládka geotextilie na dno jámy : 120,00</t>
  </si>
  <si>
    <t>Pokládka separační geotextilie na vrstvu strukturálního substrátu (mimo výsadbové jámy stromů) a drenážní vrstvu štěrku : 108,00+142,00</t>
  </si>
  <si>
    <t>pro zemní kotvení stromů : 12*1,50*2,00*0,00444</t>
  </si>
  <si>
    <t>275313621R00</t>
  </si>
  <si>
    <t>Beton základových patek prostý třídy C 20/25</t>
  </si>
  <si>
    <t>pod parkovací automat : 1,00*1,00*0,50</t>
  </si>
  <si>
    <t>pro odpadkový koš : 0,30*0,30*0,80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</si>
  <si>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</si>
  <si>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</si>
  <si>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</si>
  <si>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pod parkovací automat : 4*1,00*0,50</t>
  </si>
  <si>
    <t>pro odpadkový koš : 4*0,30*0,80</t>
  </si>
  <si>
    <t>275351216R00</t>
  </si>
  <si>
    <t>Bednění stěn základových patek odstranění</t>
  </si>
  <si>
    <t>Včetně očištění, vytřídění a uložení bednícího materiálu.</t>
  </si>
  <si>
    <t>275362021R00</t>
  </si>
  <si>
    <t xml:space="preserve">Výztuž základových patek ze svařovaných sítí,  ,  ,  ,  </t>
  </si>
  <si>
    <t>pod parkovací automat : 1,00*1,00*2*0,00444</t>
  </si>
  <si>
    <t>370,00*1,2</t>
  </si>
  <si>
    <t>doasfaltování k řádku kostek : 351,00*0,15</t>
  </si>
  <si>
    <t>betonové dlaždice 80x40x6 cm (šlapáky do záhonu) do štěrkového lože : 10*0,80*0,40</t>
  </si>
  <si>
    <t>915711111RT1</t>
  </si>
  <si>
    <t>Vodorovné značení krytů stříkané barvou, bílou, dělicích čar šířky 120 mm</t>
  </si>
  <si>
    <t>52*5,00+3*2,50</t>
  </si>
  <si>
    <t>915721111R00</t>
  </si>
  <si>
    <t>Vodorovné značení krytů stříkané barvou, bílou, stopčar, zeber, stínů, šipek, nápisů, přechodů apod.</t>
  </si>
  <si>
    <t>invalida : 3*2,00</t>
  </si>
  <si>
    <t>kolem obrubníků : 351,00</t>
  </si>
  <si>
    <t>u velkého záhonu a kanalizačních vpustí : 4*65,00</t>
  </si>
  <si>
    <t>159,00+27,00+142,00+23,00</t>
  </si>
  <si>
    <t>asfalt : 351,00</t>
  </si>
  <si>
    <t>919735113R00</t>
  </si>
  <si>
    <t>Řezání stávajících krytů nebo podkladů živičných, hloubky přes 100 do 150 mm</t>
  </si>
  <si>
    <t>včetně spotřeby vody</t>
  </si>
  <si>
    <t>20,00+5,00+15,00+2*(2,50+5,00)*5+2*(5,00+5,00)</t>
  </si>
  <si>
    <t>914001195KR1</t>
  </si>
  <si>
    <t>Montáž svislého dopravního značení (info tabule parkovací řád, parkoviště s parkovacím automatem, zákaz vjezdu všech vozidel) včetně zhotovení betonové patky</t>
  </si>
  <si>
    <t>919999111KR1</t>
  </si>
  <si>
    <t>Dodávka a montáž odpadkového koše kovového 50l</t>
  </si>
  <si>
    <t>10% z původní : 94,00*0,10*0,1/3,5</t>
  </si>
  <si>
    <t>navíc : (350,00-94,00)*0,10/3,5</t>
  </si>
  <si>
    <t>u velkého záhonu a kanalizačních vpustí : 4*65,00*0,10/3,5</t>
  </si>
  <si>
    <t>58380333R</t>
  </si>
  <si>
    <t>obrubník kamenný přímý; materiálová skupina I/2 (žula); š = 250 mm; h = 200 mm; l = 800 až 2 000 mm</t>
  </si>
  <si>
    <t>10% nových z původních : 10,00</t>
  </si>
  <si>
    <t>navíc : (159,00-94,00)</t>
  </si>
  <si>
    <t>Obrubník žulový obloukový, průřez 250 x 200 mm</t>
  </si>
  <si>
    <t>583803799</t>
  </si>
  <si>
    <t>Obrubník žulový obloukový, průřez 150 x 250 mm</t>
  </si>
  <si>
    <t>74,00</t>
  </si>
  <si>
    <t>obrubníky a kostky : (312,00+39,00)*2</t>
  </si>
  <si>
    <t>961999118KR1</t>
  </si>
  <si>
    <t>Demontáž betonového odpadkového koše</t>
  </si>
  <si>
    <t>961999119KR1</t>
  </si>
  <si>
    <t>Demontáž parkovacího automatu, přemístění a montáž v rámci ostrůvku</t>
  </si>
  <si>
    <t>kpl</t>
  </si>
  <si>
    <t>966004195KR1</t>
  </si>
  <si>
    <t>Dočasná demontáž svislého dopravního značení (info tabule parkovací řád, parkoviště s parkovacím, automatem, zákaz vjezdu všech vozidel) včetně zhotovení betonové patky</t>
  </si>
  <si>
    <t>210999111KR1</t>
  </si>
  <si>
    <t>Prodloužení kabelu přívodu elektřiny pro parkovací automat</t>
  </si>
  <si>
    <t>278,328-125,40</t>
  </si>
  <si>
    <t>380,00*0,33</t>
  </si>
  <si>
    <t>Deschampsia caespitosa ´Palava´ : 660*0,05</t>
  </si>
  <si>
    <t>Pennisetum ´Hameln´ : 550*0,05+0,5</t>
  </si>
  <si>
    <t>Hydrangea ´Petit Lantern´ : 390*0,05+0,5</t>
  </si>
  <si>
    <t>5x ročně ve 2 letech : 2*5*370</t>
  </si>
  <si>
    <t>Trvalky a okrasné trávy 10 l/m2 3x ročně ve 2 letech : 2*3*370*0,01</t>
  </si>
  <si>
    <t>184201198KR1</t>
  </si>
  <si>
    <t>Odstranění jutové omotávky kmene (druhý nebo třetí rok po výsadbě)</t>
  </si>
  <si>
    <t>první rok : 12</t>
  </si>
  <si>
    <t>druhý rok : 12</t>
  </si>
  <si>
    <t>první rok : 1210</t>
  </si>
  <si>
    <t>druhý rok : 1210</t>
  </si>
  <si>
    <t>5 % po dobu 2 let : 660*0,05</t>
  </si>
  <si>
    <t>5 % po dobu 2 let : 550*0,05+0,5</t>
  </si>
  <si>
    <t>5 % po dobu 2 let : 390*0,05+0,5</t>
  </si>
  <si>
    <t>0026189</t>
  </si>
  <si>
    <t>VRN01</t>
  </si>
  <si>
    <t>Vytyčení inženýrských sítí</t>
  </si>
  <si>
    <t>VRN02</t>
  </si>
  <si>
    <t>Zábor veřejného prostranství</t>
  </si>
  <si>
    <t>VRN03</t>
  </si>
  <si>
    <t>Opatření dle BOZP</t>
  </si>
  <si>
    <t>VRN04</t>
  </si>
  <si>
    <t>Geodetické práce</t>
  </si>
  <si>
    <t>VRN05</t>
  </si>
  <si>
    <t>Zařízení staveniště - zřízení, odstranění, spotřeby energií, oplocení staveniště, přechodové lávky, záchod pro zaměstnance, atd.</t>
  </si>
  <si>
    <t>VRN09</t>
  </si>
  <si>
    <t>Fotodokumentace stavby</t>
  </si>
  <si>
    <t>VRN11</t>
  </si>
  <si>
    <t>Předání dokladů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</si>
</sst>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82D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5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SUMIF(F71:F81,A16,I71:I81)+SUMIF(F71:F81,"PSU",I71:I81)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SUMIF(F71:F81,A17,I71:I81)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SUMIF(F71:F81,A18,I71:I81)</f>
        <v>0</v>
      </c>
      <c r="J18" s="85"/>
    </row>
    <row r="19" spans="1:10" ht="23.25" customHeight="1">
      <c r="A19" s="199" t="s">
        <v>101</v>
      </c>
      <c r="B19" s="38" t="s">
        <v>27</v>
      </c>
      <c r="C19" s="62"/>
      <c r="D19" s="63"/>
      <c r="E19" s="83"/>
      <c r="F19" s="84"/>
      <c r="G19" s="83"/>
      <c r="H19" s="84"/>
      <c r="I19" s="83">
        <f>SUMIF(F71:F81,A19,I71:I81)</f>
        <v>0</v>
      </c>
      <c r="J19" s="85"/>
    </row>
    <row r="20" spans="1:10" ht="23.25" customHeight="1">
      <c r="A20" s="199" t="s">
        <v>102</v>
      </c>
      <c r="B20" s="38" t="s">
        <v>28</v>
      </c>
      <c r="C20" s="62"/>
      <c r="D20" s="63"/>
      <c r="E20" s="83"/>
      <c r="F20" s="84"/>
      <c r="G20" s="83"/>
      <c r="H20" s="84"/>
      <c r="I20" s="83">
        <f>SUMIF(F71:F81,A20,I71:I81)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66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>
      <c r="A39" s="137">
        <v>1</v>
      </c>
      <c r="B39" s="148" t="s">
        <v>51</v>
      </c>
      <c r="C39" s="149"/>
      <c r="D39" s="149"/>
      <c r="E39" s="149"/>
      <c r="F39" s="150">
        <f>'SO01 A Pol'!AE121+'SO01 B Pol'!AE40+'SO02 A Pol'!AE132+'SO02 B Pol'!AE48+'SO03 A Pol'!AE180+'SO03 B Pol'!AE41+'VRN VRN Pol'!AE17</f>
        <v>0</v>
      </c>
      <c r="G39" s="151">
        <f>'SO01 A Pol'!AF121+'SO01 B Pol'!AF40+'SO02 A Pol'!AF132+'SO02 B Pol'!AF48+'SO03 A Pol'!AF180+'SO03 B Pol'!AF41+'VRN VRN Pol'!AF17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customHeight="1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10" ht="25.5" customHeight="1">
      <c r="A41" s="137">
        <v>2</v>
      </c>
      <c r="B41" s="155" t="s">
        <v>53</v>
      </c>
      <c r="C41" s="156" t="s">
        <v>54</v>
      </c>
      <c r="D41" s="156"/>
      <c r="E41" s="156"/>
      <c r="F41" s="157">
        <f>'SO01 A Pol'!AE121+'SO01 B Pol'!AE40</f>
        <v>0</v>
      </c>
      <c r="G41" s="158">
        <f>'SO01 A Pol'!AF121+'SO01 B Pol'!AF40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customHeight="1">
      <c r="A42" s="137">
        <v>3</v>
      </c>
      <c r="B42" s="161" t="s">
        <v>55</v>
      </c>
      <c r="C42" s="149" t="s">
        <v>56</v>
      </c>
      <c r="D42" s="149"/>
      <c r="E42" s="149"/>
      <c r="F42" s="162">
        <f>'SO01 A Pol'!AE121</f>
        <v>0</v>
      </c>
      <c r="G42" s="152">
        <f>'SO01 A Pol'!AF121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customHeight="1">
      <c r="A43" s="137">
        <v>3</v>
      </c>
      <c r="B43" s="161" t="s">
        <v>57</v>
      </c>
      <c r="C43" s="149" t="s">
        <v>58</v>
      </c>
      <c r="D43" s="149"/>
      <c r="E43" s="149"/>
      <c r="F43" s="162">
        <f>'SO01 B Pol'!AE40</f>
        <v>0</v>
      </c>
      <c r="G43" s="152">
        <f>'SO01 B Pol'!AF40</f>
        <v>0</v>
      </c>
      <c r="H43" s="152"/>
      <c r="I43" s="153">
        <f>F43+G43+H43</f>
        <v>0</v>
      </c>
      <c r="J43" s="154" t="str">
        <f>IF(CenaCelkemVypocet=0,"",I43/CenaCelkemVypocet*100)</f>
        <v/>
      </c>
    </row>
    <row r="44" spans="1:10" ht="25.5" customHeight="1">
      <c r="A44" s="137">
        <v>2</v>
      </c>
      <c r="B44" s="155" t="s">
        <v>59</v>
      </c>
      <c r="C44" s="156" t="s">
        <v>60</v>
      </c>
      <c r="D44" s="156"/>
      <c r="E44" s="156"/>
      <c r="F44" s="157">
        <f>'SO02 A Pol'!AE132+'SO02 B Pol'!AE48</f>
        <v>0</v>
      </c>
      <c r="G44" s="158">
        <f>'SO02 A Pol'!AF132+'SO02 B Pol'!AF48</f>
        <v>0</v>
      </c>
      <c r="H44" s="158"/>
      <c r="I44" s="159">
        <f>F44+G44+H44</f>
        <v>0</v>
      </c>
      <c r="J44" s="160" t="str">
        <f>IF(CenaCelkemVypocet=0,"",I44/CenaCelkemVypocet*100)</f>
        <v/>
      </c>
    </row>
    <row r="45" spans="1:10" ht="25.5" customHeight="1">
      <c r="A45" s="137">
        <v>3</v>
      </c>
      <c r="B45" s="161" t="s">
        <v>55</v>
      </c>
      <c r="C45" s="149" t="s">
        <v>56</v>
      </c>
      <c r="D45" s="149"/>
      <c r="E45" s="149"/>
      <c r="F45" s="162">
        <f>'SO02 A Pol'!AE132</f>
        <v>0</v>
      </c>
      <c r="G45" s="152">
        <f>'SO02 A Pol'!AF132</f>
        <v>0</v>
      </c>
      <c r="H45" s="152"/>
      <c r="I45" s="153">
        <f>F45+G45+H45</f>
        <v>0</v>
      </c>
      <c r="J45" s="154" t="str">
        <f>IF(CenaCelkemVypocet=0,"",I45/CenaCelkemVypocet*100)</f>
        <v/>
      </c>
    </row>
    <row r="46" spans="1:10" ht="25.5" customHeight="1">
      <c r="A46" s="137">
        <v>3</v>
      </c>
      <c r="B46" s="161" t="s">
        <v>57</v>
      </c>
      <c r="C46" s="149" t="s">
        <v>58</v>
      </c>
      <c r="D46" s="149"/>
      <c r="E46" s="149"/>
      <c r="F46" s="162">
        <f>'SO02 B Pol'!AE48</f>
        <v>0</v>
      </c>
      <c r="G46" s="152">
        <f>'SO02 B Pol'!AF48</f>
        <v>0</v>
      </c>
      <c r="H46" s="152"/>
      <c r="I46" s="153">
        <f>F46+G46+H46</f>
        <v>0</v>
      </c>
      <c r="J46" s="154" t="str">
        <f>IF(CenaCelkemVypocet=0,"",I46/CenaCelkemVypocet*100)</f>
        <v/>
      </c>
    </row>
    <row r="47" spans="1:10" ht="25.5" customHeight="1">
      <c r="A47" s="137">
        <v>2</v>
      </c>
      <c r="B47" s="155" t="s">
        <v>61</v>
      </c>
      <c r="C47" s="156" t="s">
        <v>62</v>
      </c>
      <c r="D47" s="156"/>
      <c r="E47" s="156"/>
      <c r="F47" s="157">
        <f>'SO03 A Pol'!AE180+'SO03 B Pol'!AE41</f>
        <v>0</v>
      </c>
      <c r="G47" s="158">
        <f>'SO03 A Pol'!AF180+'SO03 B Pol'!AF41</f>
        <v>0</v>
      </c>
      <c r="H47" s="158"/>
      <c r="I47" s="159">
        <f>F47+G47+H47</f>
        <v>0</v>
      </c>
      <c r="J47" s="160" t="str">
        <f>IF(CenaCelkemVypocet=0,"",I47/CenaCelkemVypocet*100)</f>
        <v/>
      </c>
    </row>
    <row r="48" spans="1:10" ht="25.5" customHeight="1">
      <c r="A48" s="137">
        <v>3</v>
      </c>
      <c r="B48" s="161" t="s">
        <v>55</v>
      </c>
      <c r="C48" s="149" t="s">
        <v>56</v>
      </c>
      <c r="D48" s="149"/>
      <c r="E48" s="149"/>
      <c r="F48" s="162">
        <f>'SO03 A Pol'!AE180</f>
        <v>0</v>
      </c>
      <c r="G48" s="152">
        <f>'SO03 A Pol'!AF180</f>
        <v>0</v>
      </c>
      <c r="H48" s="152"/>
      <c r="I48" s="153">
        <f>F48+G48+H48</f>
        <v>0</v>
      </c>
      <c r="J48" s="154" t="str">
        <f>IF(CenaCelkemVypocet=0,"",I48/CenaCelkemVypocet*100)</f>
        <v/>
      </c>
    </row>
    <row r="49" spans="1:10" ht="25.5" customHeight="1">
      <c r="A49" s="137">
        <v>3</v>
      </c>
      <c r="B49" s="161" t="s">
        <v>57</v>
      </c>
      <c r="C49" s="149" t="s">
        <v>58</v>
      </c>
      <c r="D49" s="149"/>
      <c r="E49" s="149"/>
      <c r="F49" s="162">
        <f>'SO03 B Pol'!AE41</f>
        <v>0</v>
      </c>
      <c r="G49" s="152">
        <f>'SO03 B Pol'!AF41</f>
        <v>0</v>
      </c>
      <c r="H49" s="152"/>
      <c r="I49" s="153">
        <f>F49+G49+H49</f>
        <v>0</v>
      </c>
      <c r="J49" s="154" t="str">
        <f>IF(CenaCelkemVypocet=0,"",I49/CenaCelkemVypocet*100)</f>
        <v/>
      </c>
    </row>
    <row r="50" spans="1:10" ht="25.5" customHeight="1">
      <c r="A50" s="137">
        <v>2</v>
      </c>
      <c r="B50" s="155" t="s">
        <v>63</v>
      </c>
      <c r="C50" s="156" t="s">
        <v>64</v>
      </c>
      <c r="D50" s="156"/>
      <c r="E50" s="156"/>
      <c r="F50" s="157">
        <f>'VRN VRN Pol'!AE17</f>
        <v>0</v>
      </c>
      <c r="G50" s="158">
        <f>'VRN VRN Pol'!AF17</f>
        <v>0</v>
      </c>
      <c r="H50" s="158"/>
      <c r="I50" s="159">
        <f>F50+G50+H50</f>
        <v>0</v>
      </c>
      <c r="J50" s="160" t="str">
        <f>IF(CenaCelkemVypocet=0,"",I50/CenaCelkemVypocet*100)</f>
        <v/>
      </c>
    </row>
    <row r="51" spans="1:10" ht="25.5" customHeight="1">
      <c r="A51" s="137">
        <v>3</v>
      </c>
      <c r="B51" s="161" t="s">
        <v>63</v>
      </c>
      <c r="C51" s="149" t="s">
        <v>64</v>
      </c>
      <c r="D51" s="149"/>
      <c r="E51" s="149"/>
      <c r="F51" s="162">
        <f>'VRN VRN Pol'!AE17</f>
        <v>0</v>
      </c>
      <c r="G51" s="152">
        <f>'VRN VRN Pol'!AF17</f>
        <v>0</v>
      </c>
      <c r="H51" s="152"/>
      <c r="I51" s="153">
        <f>F51+G51+H51</f>
        <v>0</v>
      </c>
      <c r="J51" s="154" t="str">
        <f>IF(CenaCelkemVypocet=0,"",I51/CenaCelkemVypocet*100)</f>
        <v/>
      </c>
    </row>
    <row r="52" spans="1:10" ht="25.5" customHeight="1">
      <c r="A52" s="137"/>
      <c r="B52" s="163" t="s">
        <v>65</v>
      </c>
      <c r="C52" s="164"/>
      <c r="D52" s="164"/>
      <c r="E52" s="164"/>
      <c r="F52" s="165">
        <f>SUMIF(A39:A51,"=1",F39:F51)</f>
        <v>0</v>
      </c>
      <c r="G52" s="166">
        <f>SUMIF(A39:A51,"=1",G39:G51)</f>
        <v>0</v>
      </c>
      <c r="H52" s="166">
        <f>SUMIF(A39:A51,"=1",H39:H51)</f>
        <v>0</v>
      </c>
      <c r="I52" s="167">
        <f>SUMIF(A39:A51,"=1",I39:I51)</f>
        <v>0</v>
      </c>
      <c r="J52" s="168">
        <f>SUMIF(A39:A51,"=1",J39:J51)</f>
        <v>0</v>
      </c>
    </row>
    <row r="54" spans="1:10">
      <c r="A54" t="s">
        <v>67</v>
      </c>
      <c r="B54" t="s">
        <v>68</v>
      </c>
    </row>
    <row r="55" spans="1:10">
      <c r="A55" t="s">
        <v>69</v>
      </c>
      <c r="B55" t="s">
        <v>70</v>
      </c>
    </row>
    <row r="56" spans="1:10">
      <c r="A56" t="s">
        <v>71</v>
      </c>
      <c r="B56" t="s">
        <v>72</v>
      </c>
    </row>
    <row r="57" spans="1:10">
      <c r="A57" t="s">
        <v>71</v>
      </c>
      <c r="B57" t="s">
        <v>73</v>
      </c>
    </row>
    <row r="58" spans="1:10">
      <c r="A58" t="s">
        <v>69</v>
      </c>
      <c r="B58" t="s">
        <v>74</v>
      </c>
    </row>
    <row r="59" spans="1:10">
      <c r="A59" t="s">
        <v>71</v>
      </c>
      <c r="B59" t="s">
        <v>72</v>
      </c>
    </row>
    <row r="60" spans="1:10">
      <c r="A60" t="s">
        <v>71</v>
      </c>
      <c r="B60" t="s">
        <v>73</v>
      </c>
    </row>
    <row r="61" spans="1:10">
      <c r="A61" t="s">
        <v>69</v>
      </c>
      <c r="B61" t="s">
        <v>75</v>
      </c>
    </row>
    <row r="62" spans="1:10">
      <c r="A62" t="s">
        <v>71</v>
      </c>
      <c r="B62" t="s">
        <v>72</v>
      </c>
    </row>
    <row r="63" spans="1:10">
      <c r="A63" t="s">
        <v>71</v>
      </c>
      <c r="B63" t="s">
        <v>73</v>
      </c>
    </row>
    <row r="64" spans="1:10">
      <c r="A64" t="s">
        <v>69</v>
      </c>
      <c r="B64" t="s">
        <v>76</v>
      </c>
    </row>
    <row r="65" spans="1:10">
      <c r="A65" t="s">
        <v>71</v>
      </c>
      <c r="B65" t="s">
        <v>77</v>
      </c>
    </row>
    <row r="68" spans="1:10" ht="15.6">
      <c r="B68" s="179" t="s">
        <v>78</v>
      </c>
    </row>
    <row r="70" spans="1:10" ht="25.5" customHeight="1">
      <c r="A70" s="181"/>
      <c r="B70" s="184" t="s">
        <v>17</v>
      </c>
      <c r="C70" s="184" t="s">
        <v>5</v>
      </c>
      <c r="D70" s="185"/>
      <c r="E70" s="185"/>
      <c r="F70" s="186" t="s">
        <v>79</v>
      </c>
      <c r="G70" s="186"/>
      <c r="H70" s="186"/>
      <c r="I70" s="186" t="s">
        <v>29</v>
      </c>
      <c r="J70" s="186" t="s">
        <v>0</v>
      </c>
    </row>
    <row r="71" spans="1:10" ht="36.75" customHeight="1">
      <c r="A71" s="182"/>
      <c r="B71" s="187" t="s">
        <v>80</v>
      </c>
      <c r="C71" s="188" t="s">
        <v>81</v>
      </c>
      <c r="D71" s="189"/>
      <c r="E71" s="189"/>
      <c r="F71" s="195" t="s">
        <v>24</v>
      </c>
      <c r="G71" s="196"/>
      <c r="H71" s="196"/>
      <c r="I71" s="196">
        <f>'SO01 A Pol'!G8+'SO01 B Pol'!G8+'SO02 A Pol'!G8+'SO02 B Pol'!G8+'SO03 A Pol'!G8+'SO03 B Pol'!G8</f>
        <v>0</v>
      </c>
      <c r="J71" s="193" t="str">
        <f>IF(I82=0,"",I71/I82*100)</f>
        <v/>
      </c>
    </row>
    <row r="72" spans="1:10" ht="36.75" customHeight="1">
      <c r="A72" s="182"/>
      <c r="B72" s="187" t="s">
        <v>82</v>
      </c>
      <c r="C72" s="188" t="s">
        <v>83</v>
      </c>
      <c r="D72" s="189"/>
      <c r="E72" s="189"/>
      <c r="F72" s="195" t="s">
        <v>24</v>
      </c>
      <c r="G72" s="196"/>
      <c r="H72" s="196"/>
      <c r="I72" s="196">
        <f>'SO02 A Pol'!G77+'SO03 A Pol'!G91</f>
        <v>0</v>
      </c>
      <c r="J72" s="193" t="str">
        <f>IF(I82=0,"",I72/I82*100)</f>
        <v/>
      </c>
    </row>
    <row r="73" spans="1:10" ht="36.75" customHeight="1">
      <c r="A73" s="182"/>
      <c r="B73" s="187" t="s">
        <v>84</v>
      </c>
      <c r="C73" s="188" t="s">
        <v>85</v>
      </c>
      <c r="D73" s="189"/>
      <c r="E73" s="189"/>
      <c r="F73" s="195" t="s">
        <v>24</v>
      </c>
      <c r="G73" s="196"/>
      <c r="H73" s="196"/>
      <c r="I73" s="196">
        <f>'SO01 A Pol'!G66+'SO02 A Pol'!G91+'SO03 A Pol'!G117</f>
        <v>0</v>
      </c>
      <c r="J73" s="193" t="str">
        <f>IF(I82=0,"",I73/I82*100)</f>
        <v/>
      </c>
    </row>
    <row r="74" spans="1:10" ht="36.75" customHeight="1">
      <c r="A74" s="182"/>
      <c r="B74" s="187" t="s">
        <v>86</v>
      </c>
      <c r="C74" s="188" t="s">
        <v>87</v>
      </c>
      <c r="D74" s="189"/>
      <c r="E74" s="189"/>
      <c r="F74" s="195" t="s">
        <v>24</v>
      </c>
      <c r="G74" s="196"/>
      <c r="H74" s="196"/>
      <c r="I74" s="196">
        <f>'SO02 A Pol'!G94</f>
        <v>0</v>
      </c>
      <c r="J74" s="193" t="str">
        <f>IF(I82=0,"",I74/I82*100)</f>
        <v/>
      </c>
    </row>
    <row r="75" spans="1:10" ht="36.75" customHeight="1">
      <c r="A75" s="182"/>
      <c r="B75" s="187" t="s">
        <v>88</v>
      </c>
      <c r="C75" s="188" t="s">
        <v>89</v>
      </c>
      <c r="D75" s="189"/>
      <c r="E75" s="189"/>
      <c r="F75" s="195" t="s">
        <v>24</v>
      </c>
      <c r="G75" s="196"/>
      <c r="H75" s="196"/>
      <c r="I75" s="196">
        <f>'SO01 A Pol'!G73+'SO02 A Pol'!G97+'SO03 A Pol'!G124</f>
        <v>0</v>
      </c>
      <c r="J75" s="193" t="str">
        <f>IF(I82=0,"",I75/I82*100)</f>
        <v/>
      </c>
    </row>
    <row r="76" spans="1:10" ht="36.75" customHeight="1">
      <c r="A76" s="182"/>
      <c r="B76" s="187" t="s">
        <v>90</v>
      </c>
      <c r="C76" s="188" t="s">
        <v>91</v>
      </c>
      <c r="D76" s="189"/>
      <c r="E76" s="189"/>
      <c r="F76" s="195" t="s">
        <v>24</v>
      </c>
      <c r="G76" s="196"/>
      <c r="H76" s="196"/>
      <c r="I76" s="196">
        <f>'SO01 A Pol'!G90+'SO02 A Pol'!G110+'SO03 A Pol'!G154</f>
        <v>0</v>
      </c>
      <c r="J76" s="193" t="str">
        <f>IF(I82=0,"",I76/I82*100)</f>
        <v/>
      </c>
    </row>
    <row r="77" spans="1:10" ht="36.75" customHeight="1">
      <c r="A77" s="182"/>
      <c r="B77" s="187" t="s">
        <v>92</v>
      </c>
      <c r="C77" s="188" t="s">
        <v>93</v>
      </c>
      <c r="D77" s="189"/>
      <c r="E77" s="189"/>
      <c r="F77" s="195" t="s">
        <v>24</v>
      </c>
      <c r="G77" s="196"/>
      <c r="H77" s="196"/>
      <c r="I77" s="196">
        <f>'SO01 A Pol'!G99+'SO02 A Pol'!G114+'SO03 A Pol'!G163</f>
        <v>0</v>
      </c>
      <c r="J77" s="193" t="str">
        <f>IF(I82=0,"",I77/I82*100)</f>
        <v/>
      </c>
    </row>
    <row r="78" spans="1:10" ht="36.75" customHeight="1">
      <c r="A78" s="182"/>
      <c r="B78" s="187" t="s">
        <v>63</v>
      </c>
      <c r="C78" s="188" t="s">
        <v>63</v>
      </c>
      <c r="D78" s="189"/>
      <c r="E78" s="189"/>
      <c r="F78" s="195" t="s">
        <v>24</v>
      </c>
      <c r="G78" s="196"/>
      <c r="H78" s="196"/>
      <c r="I78" s="196">
        <f>'VRN VRN Pol'!G8</f>
        <v>0</v>
      </c>
      <c r="J78" s="193" t="str">
        <f>IF(I82=0,"",I78/I82*100)</f>
        <v/>
      </c>
    </row>
    <row r="79" spans="1:10" ht="36.75" customHeight="1">
      <c r="A79" s="182"/>
      <c r="B79" s="187" t="s">
        <v>94</v>
      </c>
      <c r="C79" s="188" t="s">
        <v>95</v>
      </c>
      <c r="D79" s="189"/>
      <c r="E79" s="189"/>
      <c r="F79" s="195" t="s">
        <v>26</v>
      </c>
      <c r="G79" s="196"/>
      <c r="H79" s="196"/>
      <c r="I79" s="196">
        <f>'SO03 A Pol'!G166</f>
        <v>0</v>
      </c>
      <c r="J79" s="193" t="str">
        <f>IF(I82=0,"",I79/I82*100)</f>
        <v/>
      </c>
    </row>
    <row r="80" spans="1:10" ht="36.75" customHeight="1">
      <c r="A80" s="182"/>
      <c r="B80" s="187" t="s">
        <v>96</v>
      </c>
      <c r="C80" s="188" t="s">
        <v>97</v>
      </c>
      <c r="D80" s="189"/>
      <c r="E80" s="189"/>
      <c r="F80" s="195" t="s">
        <v>26</v>
      </c>
      <c r="G80" s="196"/>
      <c r="H80" s="196"/>
      <c r="I80" s="196">
        <f>'SO01 A Pol'!G102</f>
        <v>0</v>
      </c>
      <c r="J80" s="193" t="str">
        <f>IF(I82=0,"",I80/I82*100)</f>
        <v/>
      </c>
    </row>
    <row r="81" spans="1:10" ht="36.75" customHeight="1">
      <c r="A81" s="182"/>
      <c r="B81" s="187" t="s">
        <v>98</v>
      </c>
      <c r="C81" s="188" t="s">
        <v>99</v>
      </c>
      <c r="D81" s="189"/>
      <c r="E81" s="189"/>
      <c r="F81" s="195" t="s">
        <v>100</v>
      </c>
      <c r="G81" s="196"/>
      <c r="H81" s="196"/>
      <c r="I81" s="196">
        <f>'SO01 A Pol'!G105+'SO02 A Pol'!G117+'SO03 A Pol'!G168</f>
        <v>0</v>
      </c>
      <c r="J81" s="193" t="str">
        <f>IF(I82=0,"",I81/I82*100)</f>
        <v/>
      </c>
    </row>
    <row r="82" spans="1:10" ht="25.5" customHeight="1">
      <c r="A82" s="183"/>
      <c r="B82" s="190" t="s">
        <v>1</v>
      </c>
      <c r="C82" s="191"/>
      <c r="D82" s="192"/>
      <c r="E82" s="192"/>
      <c r="F82" s="197"/>
      <c r="G82" s="198"/>
      <c r="H82" s="198"/>
      <c r="I82" s="198">
        <f>SUM(I71:I81)</f>
        <v>0</v>
      </c>
      <c r="J82" s="194">
        <f>SUM(J71:J81)</f>
        <v>0</v>
      </c>
    </row>
    <row r="83" spans="1:10">
      <c r="F83" s="135"/>
      <c r="G83" s="135"/>
      <c r="H83" s="135"/>
      <c r="I83" s="135"/>
      <c r="J83" s="136"/>
    </row>
    <row r="84" spans="1:10">
      <c r="F84" s="135"/>
      <c r="G84" s="135"/>
      <c r="H84" s="135"/>
      <c r="I84" s="135"/>
      <c r="J84" s="136"/>
    </row>
    <row r="85" spans="1:10">
      <c r="F85" s="135"/>
      <c r="G85" s="135"/>
      <c r="H85" s="135"/>
      <c r="I85" s="135"/>
      <c r="J85" s="136"/>
    </row>
  </sheetData>
  <sheetProtection password="82D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49:E49"/>
    <mergeCell ref="C50:E50"/>
    <mergeCell ref="C51:E51"/>
    <mergeCell ref="B52:E52"/>
    <mergeCell ref="C71:E71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2D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103</v>
      </c>
      <c r="B1" s="200"/>
      <c r="C1" s="200"/>
      <c r="D1" s="200"/>
      <c r="E1" s="200"/>
      <c r="F1" s="200"/>
      <c r="G1" s="200"/>
      <c r="AG1" t="s">
        <v>104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105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105</v>
      </c>
      <c r="AG3" t="s">
        <v>106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107</v>
      </c>
    </row>
    <row r="5" spans="1:60">
      <c r="D5" s="10"/>
    </row>
    <row r="6" spans="1:60" ht="39.6">
      <c r="A6" s="211" t="s">
        <v>108</v>
      </c>
      <c r="B6" s="213" t="s">
        <v>109</v>
      </c>
      <c r="C6" s="213" t="s">
        <v>110</v>
      </c>
      <c r="D6" s="212" t="s">
        <v>111</v>
      </c>
      <c r="E6" s="211" t="s">
        <v>112</v>
      </c>
      <c r="F6" s="210" t="s">
        <v>113</v>
      </c>
      <c r="G6" s="211" t="s">
        <v>29</v>
      </c>
      <c r="H6" s="214" t="s">
        <v>30</v>
      </c>
      <c r="I6" s="214" t="s">
        <v>114</v>
      </c>
      <c r="J6" s="214" t="s">
        <v>31</v>
      </c>
      <c r="K6" s="214" t="s">
        <v>115</v>
      </c>
      <c r="L6" s="214" t="s">
        <v>116</v>
      </c>
      <c r="M6" s="214" t="s">
        <v>117</v>
      </c>
      <c r="N6" s="214" t="s">
        <v>118</v>
      </c>
      <c r="O6" s="214" t="s">
        <v>119</v>
      </c>
      <c r="P6" s="214" t="s">
        <v>120</v>
      </c>
      <c r="Q6" s="214" t="s">
        <v>121</v>
      </c>
      <c r="R6" s="214" t="s">
        <v>122</v>
      </c>
      <c r="S6" s="214" t="s">
        <v>123</v>
      </c>
      <c r="T6" s="214" t="s">
        <v>124</v>
      </c>
      <c r="U6" s="214" t="s">
        <v>125</v>
      </c>
      <c r="V6" s="214" t="s">
        <v>126</v>
      </c>
      <c r="W6" s="214" t="s">
        <v>127</v>
      </c>
      <c r="X6" s="214" t="s">
        <v>128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29" t="s">
        <v>129</v>
      </c>
      <c r="B8" s="230" t="s">
        <v>80</v>
      </c>
      <c r="C8" s="254" t="s">
        <v>81</v>
      </c>
      <c r="D8" s="231"/>
      <c r="E8" s="232"/>
      <c r="F8" s="233"/>
      <c r="G8" s="233">
        <f>SUMIF(AG9:AG65,"&lt;&gt;NOR",G9:G65)</f>
        <v>0</v>
      </c>
      <c r="H8" s="233"/>
      <c r="I8" s="233">
        <f>SUM(I9:I65)</f>
        <v>0</v>
      </c>
      <c r="J8" s="233"/>
      <c r="K8" s="233">
        <f>SUM(K9:K65)</f>
        <v>0</v>
      </c>
      <c r="L8" s="233"/>
      <c r="M8" s="233">
        <f>SUM(M9:M65)</f>
        <v>0</v>
      </c>
      <c r="N8" s="232"/>
      <c r="O8" s="232">
        <f>SUM(O9:O65)</f>
        <v>5.0999999999999996</v>
      </c>
      <c r="P8" s="232"/>
      <c r="Q8" s="232">
        <f>SUM(Q9:Q65)</f>
        <v>207.46</v>
      </c>
      <c r="R8" s="233"/>
      <c r="S8" s="233"/>
      <c r="T8" s="234"/>
      <c r="U8" s="228"/>
      <c r="V8" s="228">
        <f>SUM(V9:V65)</f>
        <v>259.43</v>
      </c>
      <c r="W8" s="228"/>
      <c r="X8" s="228"/>
      <c r="AG8" t="s">
        <v>130</v>
      </c>
    </row>
    <row r="9" spans="1:60" ht="20.399999999999999" outlineLevel="1">
      <c r="A9" s="236">
        <v>1</v>
      </c>
      <c r="B9" s="237" t="s">
        <v>131</v>
      </c>
      <c r="C9" s="255" t="s">
        <v>132</v>
      </c>
      <c r="D9" s="238" t="s">
        <v>133</v>
      </c>
      <c r="E9" s="239">
        <v>270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0.33</v>
      </c>
      <c r="Q9" s="239">
        <f>ROUND(E9*P9,2)</f>
        <v>89.1</v>
      </c>
      <c r="R9" s="241" t="s">
        <v>134</v>
      </c>
      <c r="S9" s="241" t="s">
        <v>135</v>
      </c>
      <c r="T9" s="242" t="s">
        <v>135</v>
      </c>
      <c r="U9" s="225">
        <v>0.04</v>
      </c>
      <c r="V9" s="225">
        <f>ROUND(E9*U9,2)</f>
        <v>10.8</v>
      </c>
      <c r="W9" s="225"/>
      <c r="X9" s="225" t="s">
        <v>136</v>
      </c>
      <c r="Y9" s="215"/>
      <c r="Z9" s="215"/>
      <c r="AA9" s="215"/>
      <c r="AB9" s="215"/>
      <c r="AC9" s="215"/>
      <c r="AD9" s="215"/>
      <c r="AE9" s="215"/>
      <c r="AF9" s="215"/>
      <c r="AG9" s="215" t="s">
        <v>137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56" t="s">
        <v>138</v>
      </c>
      <c r="D10" s="226"/>
      <c r="E10" s="227">
        <v>270</v>
      </c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139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0.399999999999999" outlineLevel="1">
      <c r="A11" s="236">
        <v>2</v>
      </c>
      <c r="B11" s="237" t="s">
        <v>140</v>
      </c>
      <c r="C11" s="255" t="s">
        <v>141</v>
      </c>
      <c r="D11" s="238" t="s">
        <v>133</v>
      </c>
      <c r="E11" s="239">
        <v>270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0.33</v>
      </c>
      <c r="Q11" s="239">
        <f>ROUND(E11*P11,2)</f>
        <v>89.1</v>
      </c>
      <c r="R11" s="241" t="s">
        <v>134</v>
      </c>
      <c r="S11" s="241" t="s">
        <v>135</v>
      </c>
      <c r="T11" s="242" t="s">
        <v>135</v>
      </c>
      <c r="U11" s="225">
        <v>0.11</v>
      </c>
      <c r="V11" s="225">
        <f>ROUND(E11*U11,2)</f>
        <v>29.7</v>
      </c>
      <c r="W11" s="225"/>
      <c r="X11" s="225" t="s">
        <v>136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137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56" t="s">
        <v>138</v>
      </c>
      <c r="D12" s="226"/>
      <c r="E12" s="227">
        <v>270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139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36">
        <v>3</v>
      </c>
      <c r="B13" s="237" t="s">
        <v>142</v>
      </c>
      <c r="C13" s="255" t="s">
        <v>143</v>
      </c>
      <c r="D13" s="238" t="s">
        <v>144</v>
      </c>
      <c r="E13" s="239">
        <v>76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0.27</v>
      </c>
      <c r="Q13" s="239">
        <f>ROUND(E13*P13,2)</f>
        <v>20.52</v>
      </c>
      <c r="R13" s="241" t="s">
        <v>134</v>
      </c>
      <c r="S13" s="241" t="s">
        <v>135</v>
      </c>
      <c r="T13" s="242" t="s">
        <v>135</v>
      </c>
      <c r="U13" s="225">
        <v>0.123</v>
      </c>
      <c r="V13" s="225">
        <f>ROUND(E13*U13,2)</f>
        <v>9.35</v>
      </c>
      <c r="W13" s="225"/>
      <c r="X13" s="225" t="s">
        <v>136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137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57" t="s">
        <v>145</v>
      </c>
      <c r="D14" s="244"/>
      <c r="E14" s="244"/>
      <c r="F14" s="244"/>
      <c r="G14" s="244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146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3" t="str">
        <f>C14</f>
        <v>s vybouráním lože, s přemístěním hmot na skládku na vzdálenost do 3 m nebo naložením na dopravní prostředek</v>
      </c>
      <c r="BB14" s="215"/>
      <c r="BC14" s="215"/>
      <c r="BD14" s="215"/>
      <c r="BE14" s="215"/>
      <c r="BF14" s="215"/>
      <c r="BG14" s="215"/>
      <c r="BH14" s="215"/>
    </row>
    <row r="15" spans="1:60" outlineLevel="1">
      <c r="A15" s="236">
        <v>4</v>
      </c>
      <c r="B15" s="237" t="s">
        <v>147</v>
      </c>
      <c r="C15" s="255" t="s">
        <v>148</v>
      </c>
      <c r="D15" s="238" t="s">
        <v>144</v>
      </c>
      <c r="E15" s="239">
        <v>76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0.115</v>
      </c>
      <c r="Q15" s="239">
        <f>ROUND(E15*P15,2)</f>
        <v>8.74</v>
      </c>
      <c r="R15" s="241" t="s">
        <v>134</v>
      </c>
      <c r="S15" s="241" t="s">
        <v>135</v>
      </c>
      <c r="T15" s="242" t="s">
        <v>135</v>
      </c>
      <c r="U15" s="225">
        <v>0.13700000000000001</v>
      </c>
      <c r="V15" s="225">
        <f>ROUND(E15*U15,2)</f>
        <v>10.41</v>
      </c>
      <c r="W15" s="225"/>
      <c r="X15" s="225" t="s">
        <v>136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137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57" t="s">
        <v>145</v>
      </c>
      <c r="D16" s="244"/>
      <c r="E16" s="244"/>
      <c r="F16" s="244"/>
      <c r="G16" s="244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5"/>
      <c r="Z16" s="215"/>
      <c r="AA16" s="215"/>
      <c r="AB16" s="215"/>
      <c r="AC16" s="215"/>
      <c r="AD16" s="215"/>
      <c r="AE16" s="215"/>
      <c r="AF16" s="215"/>
      <c r="AG16" s="215" t="s">
        <v>146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43" t="str">
        <f>C16</f>
        <v>s vybouráním lože, s přemístěním hmot na skládku na vzdálenost do 3 m nebo naložením na dopravní prostředek</v>
      </c>
      <c r="BB16" s="215"/>
      <c r="BC16" s="215"/>
      <c r="BD16" s="215"/>
      <c r="BE16" s="215"/>
      <c r="BF16" s="215"/>
      <c r="BG16" s="215"/>
      <c r="BH16" s="215"/>
    </row>
    <row r="17" spans="1:60" outlineLevel="1">
      <c r="A17" s="236">
        <v>5</v>
      </c>
      <c r="B17" s="237" t="s">
        <v>149</v>
      </c>
      <c r="C17" s="255" t="s">
        <v>150</v>
      </c>
      <c r="D17" s="238" t="s">
        <v>151</v>
      </c>
      <c r="E17" s="239">
        <v>7.5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152</v>
      </c>
      <c r="S17" s="241" t="s">
        <v>135</v>
      </c>
      <c r="T17" s="242" t="s">
        <v>135</v>
      </c>
      <c r="U17" s="225">
        <v>3.5329999999999999</v>
      </c>
      <c r="V17" s="225">
        <f>ROUND(E17*U17,2)</f>
        <v>26.5</v>
      </c>
      <c r="W17" s="225"/>
      <c r="X17" s="225" t="s">
        <v>136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137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57" t="s">
        <v>153</v>
      </c>
      <c r="D18" s="244"/>
      <c r="E18" s="244"/>
      <c r="F18" s="244"/>
      <c r="G18" s="244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146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56" t="s">
        <v>154</v>
      </c>
      <c r="D19" s="226"/>
      <c r="E19" s="227">
        <v>7.5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139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36">
        <v>6</v>
      </c>
      <c r="B20" s="237" t="s">
        <v>155</v>
      </c>
      <c r="C20" s="255" t="s">
        <v>156</v>
      </c>
      <c r="D20" s="238" t="s">
        <v>151</v>
      </c>
      <c r="E20" s="239">
        <v>81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 t="s">
        <v>152</v>
      </c>
      <c r="S20" s="241" t="s">
        <v>135</v>
      </c>
      <c r="T20" s="242" t="s">
        <v>135</v>
      </c>
      <c r="U20" s="225">
        <v>7.0000000000000007E-2</v>
      </c>
      <c r="V20" s="225">
        <f>ROUND(E20*U20,2)</f>
        <v>5.67</v>
      </c>
      <c r="W20" s="225"/>
      <c r="X20" s="225" t="s">
        <v>136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137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57" t="s">
        <v>157</v>
      </c>
      <c r="D21" s="244"/>
      <c r="E21" s="244"/>
      <c r="F21" s="244"/>
      <c r="G21" s="244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5"/>
      <c r="Z21" s="215"/>
      <c r="AA21" s="215"/>
      <c r="AB21" s="215"/>
      <c r="AC21" s="215"/>
      <c r="AD21" s="215"/>
      <c r="AE21" s="215"/>
      <c r="AF21" s="215"/>
      <c r="AG21" s="215" t="s">
        <v>146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56" t="s">
        <v>158</v>
      </c>
      <c r="D22" s="226"/>
      <c r="E22" s="227">
        <v>81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5"/>
      <c r="Z22" s="215"/>
      <c r="AA22" s="215"/>
      <c r="AB22" s="215"/>
      <c r="AC22" s="215"/>
      <c r="AD22" s="215"/>
      <c r="AE22" s="215"/>
      <c r="AF22" s="215"/>
      <c r="AG22" s="215" t="s">
        <v>139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6">
        <v>7</v>
      </c>
      <c r="B23" s="237" t="s">
        <v>159</v>
      </c>
      <c r="C23" s="255" t="s">
        <v>160</v>
      </c>
      <c r="D23" s="238" t="s">
        <v>151</v>
      </c>
      <c r="E23" s="239">
        <v>81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152</v>
      </c>
      <c r="S23" s="241" t="s">
        <v>135</v>
      </c>
      <c r="T23" s="242" t="s">
        <v>135</v>
      </c>
      <c r="U23" s="225">
        <v>0.01</v>
      </c>
      <c r="V23" s="225">
        <f>ROUND(E23*U23,2)</f>
        <v>0.81</v>
      </c>
      <c r="W23" s="225"/>
      <c r="X23" s="225" t="s">
        <v>136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137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57" t="s">
        <v>157</v>
      </c>
      <c r="D24" s="244"/>
      <c r="E24" s="244"/>
      <c r="F24" s="244"/>
      <c r="G24" s="244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5"/>
      <c r="Z24" s="215"/>
      <c r="AA24" s="215"/>
      <c r="AB24" s="215"/>
      <c r="AC24" s="215"/>
      <c r="AD24" s="215"/>
      <c r="AE24" s="215"/>
      <c r="AF24" s="215"/>
      <c r="AG24" s="215" t="s">
        <v>146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56" t="s">
        <v>158</v>
      </c>
      <c r="D25" s="226"/>
      <c r="E25" s="227">
        <v>81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5"/>
      <c r="Z25" s="215"/>
      <c r="AA25" s="215"/>
      <c r="AB25" s="215"/>
      <c r="AC25" s="215"/>
      <c r="AD25" s="215"/>
      <c r="AE25" s="215"/>
      <c r="AF25" s="215"/>
      <c r="AG25" s="215" t="s">
        <v>139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0.399999999999999" outlineLevel="1">
      <c r="A26" s="236">
        <v>8</v>
      </c>
      <c r="B26" s="237" t="s">
        <v>161</v>
      </c>
      <c r="C26" s="255" t="s">
        <v>162</v>
      </c>
      <c r="D26" s="238" t="s">
        <v>151</v>
      </c>
      <c r="E26" s="239">
        <v>81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 t="s">
        <v>152</v>
      </c>
      <c r="S26" s="241" t="s">
        <v>135</v>
      </c>
      <c r="T26" s="242" t="s">
        <v>135</v>
      </c>
      <c r="U26" s="225">
        <v>0.65</v>
      </c>
      <c r="V26" s="225">
        <f>ROUND(E26*U26,2)</f>
        <v>52.65</v>
      </c>
      <c r="W26" s="225"/>
      <c r="X26" s="225" t="s">
        <v>136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137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56" t="s">
        <v>158</v>
      </c>
      <c r="D27" s="226"/>
      <c r="E27" s="227">
        <v>81</v>
      </c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5"/>
      <c r="Z27" s="215"/>
      <c r="AA27" s="215"/>
      <c r="AB27" s="215"/>
      <c r="AC27" s="215"/>
      <c r="AD27" s="215"/>
      <c r="AE27" s="215"/>
      <c r="AF27" s="215"/>
      <c r="AG27" s="215" t="s">
        <v>139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0.399999999999999" outlineLevel="1">
      <c r="A28" s="236">
        <v>9</v>
      </c>
      <c r="B28" s="237" t="s">
        <v>163</v>
      </c>
      <c r="C28" s="255" t="s">
        <v>164</v>
      </c>
      <c r="D28" s="238" t="s">
        <v>151</v>
      </c>
      <c r="E28" s="239">
        <v>7.5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 t="s">
        <v>152</v>
      </c>
      <c r="S28" s="241" t="s">
        <v>135</v>
      </c>
      <c r="T28" s="242" t="s">
        <v>135</v>
      </c>
      <c r="U28" s="225">
        <v>1.1499999999999999</v>
      </c>
      <c r="V28" s="225">
        <f>ROUND(E28*U28,2)</f>
        <v>8.6300000000000008</v>
      </c>
      <c r="W28" s="225"/>
      <c r="X28" s="225" t="s">
        <v>136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137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57" t="s">
        <v>165</v>
      </c>
      <c r="D29" s="244"/>
      <c r="E29" s="244"/>
      <c r="F29" s="244"/>
      <c r="G29" s="244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5"/>
      <c r="Z29" s="215"/>
      <c r="AA29" s="215"/>
      <c r="AB29" s="215"/>
      <c r="AC29" s="215"/>
      <c r="AD29" s="215"/>
      <c r="AE29" s="215"/>
      <c r="AF29" s="215"/>
      <c r="AG29" s="215" t="s">
        <v>146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56" t="s">
        <v>154</v>
      </c>
      <c r="D30" s="226"/>
      <c r="E30" s="227">
        <v>7.5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5"/>
      <c r="Z30" s="215"/>
      <c r="AA30" s="215"/>
      <c r="AB30" s="215"/>
      <c r="AC30" s="215"/>
      <c r="AD30" s="215"/>
      <c r="AE30" s="215"/>
      <c r="AF30" s="215"/>
      <c r="AG30" s="215" t="s">
        <v>139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36">
        <v>10</v>
      </c>
      <c r="B31" s="237" t="s">
        <v>166</v>
      </c>
      <c r="C31" s="255" t="s">
        <v>167</v>
      </c>
      <c r="D31" s="238" t="s">
        <v>151</v>
      </c>
      <c r="E31" s="239">
        <v>3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1.7</v>
      </c>
      <c r="O31" s="239">
        <f>ROUND(E31*N31,2)</f>
        <v>5.0999999999999996</v>
      </c>
      <c r="P31" s="239">
        <v>0</v>
      </c>
      <c r="Q31" s="239">
        <f>ROUND(E31*P31,2)</f>
        <v>0</v>
      </c>
      <c r="R31" s="241" t="s">
        <v>152</v>
      </c>
      <c r="S31" s="241" t="s">
        <v>135</v>
      </c>
      <c r="T31" s="242" t="s">
        <v>135</v>
      </c>
      <c r="U31" s="225">
        <v>1.587</v>
      </c>
      <c r="V31" s="225">
        <f>ROUND(E31*U31,2)</f>
        <v>4.76</v>
      </c>
      <c r="W31" s="225"/>
      <c r="X31" s="225" t="s">
        <v>136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137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1" outlineLevel="1">
      <c r="A32" s="222"/>
      <c r="B32" s="223"/>
      <c r="C32" s="257" t="s">
        <v>168</v>
      </c>
      <c r="D32" s="244"/>
      <c r="E32" s="244"/>
      <c r="F32" s="244"/>
      <c r="G32" s="244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5"/>
      <c r="Z32" s="215"/>
      <c r="AA32" s="215"/>
      <c r="AB32" s="215"/>
      <c r="AC32" s="215"/>
      <c r="AD32" s="215"/>
      <c r="AE32" s="215"/>
      <c r="AF32" s="215"/>
      <c r="AG32" s="215" t="s">
        <v>146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43" t="str">
        <f>C32</f>
        <v>sypaninou z vhodných hornin tř. 1 - 4 nebo materiálem připraveným podél výkopu ve vzdálenosti do 3 m od jeho kraje, pro jakoukoliv hloubku výkopu a jakoukoliv míru zhutnění,</v>
      </c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56" t="s">
        <v>169</v>
      </c>
      <c r="D33" s="226"/>
      <c r="E33" s="227">
        <v>3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139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36">
        <v>11</v>
      </c>
      <c r="B34" s="237" t="s">
        <v>170</v>
      </c>
      <c r="C34" s="255" t="s">
        <v>171</v>
      </c>
      <c r="D34" s="238" t="s">
        <v>133</v>
      </c>
      <c r="E34" s="239">
        <v>270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 t="s">
        <v>172</v>
      </c>
      <c r="S34" s="241" t="s">
        <v>135</v>
      </c>
      <c r="T34" s="242" t="s">
        <v>135</v>
      </c>
      <c r="U34" s="225">
        <v>0.01</v>
      </c>
      <c r="V34" s="225">
        <f>ROUND(E34*U34,2)</f>
        <v>2.7</v>
      </c>
      <c r="W34" s="225"/>
      <c r="X34" s="225" t="s">
        <v>136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137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57" t="s">
        <v>173</v>
      </c>
      <c r="D35" s="244"/>
      <c r="E35" s="244"/>
      <c r="F35" s="244"/>
      <c r="G35" s="244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146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56" t="s">
        <v>174</v>
      </c>
      <c r="D36" s="226"/>
      <c r="E36" s="227">
        <v>270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5"/>
      <c r="Z36" s="215"/>
      <c r="AA36" s="215"/>
      <c r="AB36" s="215"/>
      <c r="AC36" s="215"/>
      <c r="AD36" s="215"/>
      <c r="AE36" s="215"/>
      <c r="AF36" s="215"/>
      <c r="AG36" s="215" t="s">
        <v>139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36">
        <v>12</v>
      </c>
      <c r="B37" s="237" t="s">
        <v>175</v>
      </c>
      <c r="C37" s="255" t="s">
        <v>176</v>
      </c>
      <c r="D37" s="238" t="s">
        <v>133</v>
      </c>
      <c r="E37" s="239">
        <v>270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152</v>
      </c>
      <c r="S37" s="241" t="s">
        <v>135</v>
      </c>
      <c r="T37" s="242" t="s">
        <v>135</v>
      </c>
      <c r="U37" s="225">
        <v>1.7999999999999999E-2</v>
      </c>
      <c r="V37" s="225">
        <f>ROUND(E37*U37,2)</f>
        <v>4.8600000000000003</v>
      </c>
      <c r="W37" s="225"/>
      <c r="X37" s="225" t="s">
        <v>136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137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57" t="s">
        <v>177</v>
      </c>
      <c r="D38" s="244"/>
      <c r="E38" s="244"/>
      <c r="F38" s="244"/>
      <c r="G38" s="244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5"/>
      <c r="Z38" s="215"/>
      <c r="AA38" s="215"/>
      <c r="AB38" s="215"/>
      <c r="AC38" s="215"/>
      <c r="AD38" s="215"/>
      <c r="AE38" s="215"/>
      <c r="AF38" s="215"/>
      <c r="AG38" s="215" t="s">
        <v>146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36">
        <v>13</v>
      </c>
      <c r="B39" s="237" t="s">
        <v>178</v>
      </c>
      <c r="C39" s="255" t="s">
        <v>179</v>
      </c>
      <c r="D39" s="238" t="s">
        <v>133</v>
      </c>
      <c r="E39" s="239">
        <v>270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 t="s">
        <v>180</v>
      </c>
      <c r="S39" s="241" t="s">
        <v>135</v>
      </c>
      <c r="T39" s="242" t="s">
        <v>135</v>
      </c>
      <c r="U39" s="225">
        <v>0</v>
      </c>
      <c r="V39" s="225">
        <f>ROUND(E39*U39,2)</f>
        <v>0</v>
      </c>
      <c r="W39" s="225"/>
      <c r="X39" s="225" t="s">
        <v>136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137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57" t="s">
        <v>181</v>
      </c>
      <c r="D40" s="244"/>
      <c r="E40" s="244"/>
      <c r="F40" s="244"/>
      <c r="G40" s="244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5"/>
      <c r="Z40" s="215"/>
      <c r="AA40" s="215"/>
      <c r="AB40" s="215"/>
      <c r="AC40" s="215"/>
      <c r="AD40" s="215"/>
      <c r="AE40" s="215"/>
      <c r="AF40" s="215"/>
      <c r="AG40" s="215" t="s">
        <v>146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36">
        <v>14</v>
      </c>
      <c r="B41" s="237" t="s">
        <v>182</v>
      </c>
      <c r="C41" s="255" t="s">
        <v>183</v>
      </c>
      <c r="D41" s="238" t="s">
        <v>184</v>
      </c>
      <c r="E41" s="239">
        <v>1120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 t="s">
        <v>180</v>
      </c>
      <c r="S41" s="241" t="s">
        <v>135</v>
      </c>
      <c r="T41" s="242" t="s">
        <v>185</v>
      </c>
      <c r="U41" s="225">
        <v>0.01</v>
      </c>
      <c r="V41" s="225">
        <f>ROUND(E41*U41,2)</f>
        <v>11.2</v>
      </c>
      <c r="W41" s="225"/>
      <c r="X41" s="225" t="s">
        <v>136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137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56" t="s">
        <v>186</v>
      </c>
      <c r="D42" s="226"/>
      <c r="E42" s="227">
        <v>300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5"/>
      <c r="Z42" s="215"/>
      <c r="AA42" s="215"/>
      <c r="AB42" s="215"/>
      <c r="AC42" s="215"/>
      <c r="AD42" s="215"/>
      <c r="AE42" s="215"/>
      <c r="AF42" s="215"/>
      <c r="AG42" s="215" t="s">
        <v>139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56" t="s">
        <v>187</v>
      </c>
      <c r="D43" s="226"/>
      <c r="E43" s="227">
        <v>400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5"/>
      <c r="Z43" s="215"/>
      <c r="AA43" s="215"/>
      <c r="AB43" s="215"/>
      <c r="AC43" s="215"/>
      <c r="AD43" s="215"/>
      <c r="AE43" s="215"/>
      <c r="AF43" s="215"/>
      <c r="AG43" s="215" t="s">
        <v>139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22"/>
      <c r="B44" s="223"/>
      <c r="C44" s="256" t="s">
        <v>188</v>
      </c>
      <c r="D44" s="226"/>
      <c r="E44" s="227">
        <v>160</v>
      </c>
      <c r="F44" s="225"/>
      <c r="G44" s="225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5"/>
      <c r="Z44" s="215"/>
      <c r="AA44" s="215"/>
      <c r="AB44" s="215"/>
      <c r="AC44" s="215"/>
      <c r="AD44" s="215"/>
      <c r="AE44" s="215"/>
      <c r="AF44" s="215"/>
      <c r="AG44" s="215" t="s">
        <v>139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56" t="s">
        <v>189</v>
      </c>
      <c r="D45" s="226"/>
      <c r="E45" s="227">
        <v>90</v>
      </c>
      <c r="F45" s="225"/>
      <c r="G45" s="22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5"/>
      <c r="Z45" s="215"/>
      <c r="AA45" s="215"/>
      <c r="AB45" s="215"/>
      <c r="AC45" s="215"/>
      <c r="AD45" s="215"/>
      <c r="AE45" s="215"/>
      <c r="AF45" s="215"/>
      <c r="AG45" s="215" t="s">
        <v>139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56" t="s">
        <v>190</v>
      </c>
      <c r="D46" s="226"/>
      <c r="E46" s="227">
        <v>70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5"/>
      <c r="Z46" s="215"/>
      <c r="AA46" s="215"/>
      <c r="AB46" s="215"/>
      <c r="AC46" s="215"/>
      <c r="AD46" s="215"/>
      <c r="AE46" s="215"/>
      <c r="AF46" s="215"/>
      <c r="AG46" s="215" t="s">
        <v>139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22"/>
      <c r="B47" s="223"/>
      <c r="C47" s="256" t="s">
        <v>191</v>
      </c>
      <c r="D47" s="226"/>
      <c r="E47" s="227">
        <v>100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5"/>
      <c r="Z47" s="215"/>
      <c r="AA47" s="215"/>
      <c r="AB47" s="215"/>
      <c r="AC47" s="215"/>
      <c r="AD47" s="215"/>
      <c r="AE47" s="215"/>
      <c r="AF47" s="215"/>
      <c r="AG47" s="215" t="s">
        <v>139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36">
        <v>15</v>
      </c>
      <c r="B48" s="237" t="s">
        <v>192</v>
      </c>
      <c r="C48" s="255" t="s">
        <v>193</v>
      </c>
      <c r="D48" s="238" t="s">
        <v>133</v>
      </c>
      <c r="E48" s="239">
        <v>270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 t="s">
        <v>180</v>
      </c>
      <c r="S48" s="241" t="s">
        <v>135</v>
      </c>
      <c r="T48" s="242" t="s">
        <v>135</v>
      </c>
      <c r="U48" s="225">
        <v>0.16</v>
      </c>
      <c r="V48" s="225">
        <f>ROUND(E48*U48,2)</f>
        <v>43.2</v>
      </c>
      <c r="W48" s="225"/>
      <c r="X48" s="225" t="s">
        <v>136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137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57" t="s">
        <v>194</v>
      </c>
      <c r="D49" s="244"/>
      <c r="E49" s="244"/>
      <c r="F49" s="244"/>
      <c r="G49" s="244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5"/>
      <c r="Z49" s="215"/>
      <c r="AA49" s="215"/>
      <c r="AB49" s="215"/>
      <c r="AC49" s="215"/>
      <c r="AD49" s="215"/>
      <c r="AE49" s="215"/>
      <c r="AF49" s="215"/>
      <c r="AG49" s="215" t="s">
        <v>146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43" t="str">
        <f>C49</f>
        <v>vysazených rostlin s případným naložením odpadu na dopravní prostředek, s odvezením do 20 km a se složením,</v>
      </c>
      <c r="BB49" s="215"/>
      <c r="BC49" s="215"/>
      <c r="BD49" s="215"/>
      <c r="BE49" s="215"/>
      <c r="BF49" s="215"/>
      <c r="BG49" s="215"/>
      <c r="BH49" s="215"/>
    </row>
    <row r="50" spans="1:60" outlineLevel="1">
      <c r="A50" s="236">
        <v>16</v>
      </c>
      <c r="B50" s="237" t="s">
        <v>195</v>
      </c>
      <c r="C50" s="255" t="s">
        <v>196</v>
      </c>
      <c r="D50" s="238" t="s">
        <v>133</v>
      </c>
      <c r="E50" s="239">
        <v>270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41" t="s">
        <v>180</v>
      </c>
      <c r="S50" s="241" t="s">
        <v>135</v>
      </c>
      <c r="T50" s="242" t="s">
        <v>135</v>
      </c>
      <c r="U50" s="225">
        <v>0.13</v>
      </c>
      <c r="V50" s="225">
        <f>ROUND(E50*U50,2)</f>
        <v>35.1</v>
      </c>
      <c r="W50" s="225"/>
      <c r="X50" s="225" t="s">
        <v>136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137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22"/>
      <c r="B51" s="223"/>
      <c r="C51" s="257" t="s">
        <v>197</v>
      </c>
      <c r="D51" s="244"/>
      <c r="E51" s="244"/>
      <c r="F51" s="244"/>
      <c r="G51" s="244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15"/>
      <c r="Z51" s="215"/>
      <c r="AA51" s="215"/>
      <c r="AB51" s="215"/>
      <c r="AC51" s="215"/>
      <c r="AD51" s="215"/>
      <c r="AE51" s="215"/>
      <c r="AF51" s="215"/>
      <c r="AG51" s="215" t="s">
        <v>146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58" t="s">
        <v>198</v>
      </c>
      <c r="D52" s="245"/>
      <c r="E52" s="245"/>
      <c r="F52" s="245"/>
      <c r="G52" s="24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5"/>
      <c r="Z52" s="215"/>
      <c r="AA52" s="215"/>
      <c r="AB52" s="215"/>
      <c r="AC52" s="215"/>
      <c r="AD52" s="215"/>
      <c r="AE52" s="215"/>
      <c r="AF52" s="215"/>
      <c r="AG52" s="215" t="s">
        <v>199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36">
        <v>17</v>
      </c>
      <c r="B53" s="237" t="s">
        <v>200</v>
      </c>
      <c r="C53" s="255" t="s">
        <v>201</v>
      </c>
      <c r="D53" s="238" t="s">
        <v>151</v>
      </c>
      <c r="E53" s="239">
        <v>2.7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 t="s">
        <v>180</v>
      </c>
      <c r="S53" s="241" t="s">
        <v>135</v>
      </c>
      <c r="T53" s="242" t="s">
        <v>135</v>
      </c>
      <c r="U53" s="225">
        <v>0.26</v>
      </c>
      <c r="V53" s="225">
        <f>ROUND(E53*U53,2)</f>
        <v>0.7</v>
      </c>
      <c r="W53" s="225"/>
      <c r="X53" s="225" t="s">
        <v>136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137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22"/>
      <c r="B54" s="223"/>
      <c r="C54" s="256" t="s">
        <v>202</v>
      </c>
      <c r="D54" s="226"/>
      <c r="E54" s="227">
        <v>2.7</v>
      </c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5"/>
      <c r="Z54" s="215"/>
      <c r="AA54" s="215"/>
      <c r="AB54" s="215"/>
      <c r="AC54" s="215"/>
      <c r="AD54" s="215"/>
      <c r="AE54" s="215"/>
      <c r="AF54" s="215"/>
      <c r="AG54" s="215" t="s">
        <v>139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6">
        <v>18</v>
      </c>
      <c r="B55" s="247" t="s">
        <v>203</v>
      </c>
      <c r="C55" s="259" t="s">
        <v>204</v>
      </c>
      <c r="D55" s="248" t="s">
        <v>151</v>
      </c>
      <c r="E55" s="249">
        <v>2.7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49">
        <v>0</v>
      </c>
      <c r="O55" s="249">
        <f>ROUND(E55*N55,2)</f>
        <v>0</v>
      </c>
      <c r="P55" s="249">
        <v>0</v>
      </c>
      <c r="Q55" s="249">
        <f>ROUND(E55*P55,2)</f>
        <v>0</v>
      </c>
      <c r="R55" s="251" t="s">
        <v>180</v>
      </c>
      <c r="S55" s="251" t="s">
        <v>135</v>
      </c>
      <c r="T55" s="252" t="s">
        <v>135</v>
      </c>
      <c r="U55" s="225">
        <v>0.88400000000000001</v>
      </c>
      <c r="V55" s="225">
        <f>ROUND(E55*U55,2)</f>
        <v>2.39</v>
      </c>
      <c r="W55" s="225"/>
      <c r="X55" s="225" t="s">
        <v>136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137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6">
        <v>19</v>
      </c>
      <c r="B56" s="247" t="s">
        <v>205</v>
      </c>
      <c r="C56" s="259" t="s">
        <v>206</v>
      </c>
      <c r="D56" s="248" t="s">
        <v>184</v>
      </c>
      <c r="E56" s="249">
        <v>300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49">
        <v>0</v>
      </c>
      <c r="O56" s="249">
        <f>ROUND(E56*N56,2)</f>
        <v>0</v>
      </c>
      <c r="P56" s="249">
        <v>0</v>
      </c>
      <c r="Q56" s="249">
        <f>ROUND(E56*P56,2)</f>
        <v>0</v>
      </c>
      <c r="R56" s="251"/>
      <c r="S56" s="251" t="s">
        <v>207</v>
      </c>
      <c r="T56" s="252" t="s">
        <v>185</v>
      </c>
      <c r="U56" s="225">
        <v>0</v>
      </c>
      <c r="V56" s="225">
        <f>ROUND(E56*U56,2)</f>
        <v>0</v>
      </c>
      <c r="W56" s="225"/>
      <c r="X56" s="225" t="s">
        <v>208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209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6">
        <v>20</v>
      </c>
      <c r="B57" s="247" t="s">
        <v>210</v>
      </c>
      <c r="C57" s="259" t="s">
        <v>211</v>
      </c>
      <c r="D57" s="248" t="s">
        <v>184</v>
      </c>
      <c r="E57" s="249">
        <v>400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49">
        <v>0</v>
      </c>
      <c r="O57" s="249">
        <f>ROUND(E57*N57,2)</f>
        <v>0</v>
      </c>
      <c r="P57" s="249">
        <v>0</v>
      </c>
      <c r="Q57" s="249">
        <f>ROUND(E57*P57,2)</f>
        <v>0</v>
      </c>
      <c r="R57" s="251"/>
      <c r="S57" s="251" t="s">
        <v>207</v>
      </c>
      <c r="T57" s="252" t="s">
        <v>185</v>
      </c>
      <c r="U57" s="225">
        <v>0</v>
      </c>
      <c r="V57" s="225">
        <f>ROUND(E57*U57,2)</f>
        <v>0</v>
      </c>
      <c r="W57" s="225"/>
      <c r="X57" s="225" t="s">
        <v>208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209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6">
        <v>21</v>
      </c>
      <c r="B58" s="247" t="s">
        <v>212</v>
      </c>
      <c r="C58" s="259" t="s">
        <v>213</v>
      </c>
      <c r="D58" s="248" t="s">
        <v>184</v>
      </c>
      <c r="E58" s="249">
        <v>160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49">
        <v>0</v>
      </c>
      <c r="O58" s="249">
        <f>ROUND(E58*N58,2)</f>
        <v>0</v>
      </c>
      <c r="P58" s="249">
        <v>0</v>
      </c>
      <c r="Q58" s="249">
        <f>ROUND(E58*P58,2)</f>
        <v>0</v>
      </c>
      <c r="R58" s="251"/>
      <c r="S58" s="251" t="s">
        <v>207</v>
      </c>
      <c r="T58" s="252" t="s">
        <v>185</v>
      </c>
      <c r="U58" s="225">
        <v>0</v>
      </c>
      <c r="V58" s="225">
        <f>ROUND(E58*U58,2)</f>
        <v>0</v>
      </c>
      <c r="W58" s="225"/>
      <c r="X58" s="225" t="s">
        <v>208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209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6">
        <v>22</v>
      </c>
      <c r="B59" s="247" t="s">
        <v>214</v>
      </c>
      <c r="C59" s="259" t="s">
        <v>215</v>
      </c>
      <c r="D59" s="248" t="s">
        <v>184</v>
      </c>
      <c r="E59" s="249">
        <v>90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49">
        <v>0</v>
      </c>
      <c r="O59" s="249">
        <f>ROUND(E59*N59,2)</f>
        <v>0</v>
      </c>
      <c r="P59" s="249">
        <v>0</v>
      </c>
      <c r="Q59" s="249">
        <f>ROUND(E59*P59,2)</f>
        <v>0</v>
      </c>
      <c r="R59" s="251"/>
      <c r="S59" s="251" t="s">
        <v>207</v>
      </c>
      <c r="T59" s="252" t="s">
        <v>185</v>
      </c>
      <c r="U59" s="225">
        <v>0</v>
      </c>
      <c r="V59" s="225">
        <f>ROUND(E59*U59,2)</f>
        <v>0</v>
      </c>
      <c r="W59" s="225"/>
      <c r="X59" s="225" t="s">
        <v>208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209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6">
        <v>23</v>
      </c>
      <c r="B60" s="247" t="s">
        <v>216</v>
      </c>
      <c r="C60" s="259" t="s">
        <v>217</v>
      </c>
      <c r="D60" s="248" t="s">
        <v>184</v>
      </c>
      <c r="E60" s="249">
        <v>70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49">
        <v>0</v>
      </c>
      <c r="O60" s="249">
        <f>ROUND(E60*N60,2)</f>
        <v>0</v>
      </c>
      <c r="P60" s="249">
        <v>0</v>
      </c>
      <c r="Q60" s="249">
        <f>ROUND(E60*P60,2)</f>
        <v>0</v>
      </c>
      <c r="R60" s="251"/>
      <c r="S60" s="251" t="s">
        <v>207</v>
      </c>
      <c r="T60" s="252" t="s">
        <v>185</v>
      </c>
      <c r="U60" s="225">
        <v>0</v>
      </c>
      <c r="V60" s="225">
        <f>ROUND(E60*U60,2)</f>
        <v>0</v>
      </c>
      <c r="W60" s="225"/>
      <c r="X60" s="225" t="s">
        <v>208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209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6">
        <v>24</v>
      </c>
      <c r="B61" s="247" t="s">
        <v>218</v>
      </c>
      <c r="C61" s="259" t="s">
        <v>219</v>
      </c>
      <c r="D61" s="248" t="s">
        <v>184</v>
      </c>
      <c r="E61" s="249">
        <v>100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49">
        <v>0</v>
      </c>
      <c r="O61" s="249">
        <f>ROUND(E61*N61,2)</f>
        <v>0</v>
      </c>
      <c r="P61" s="249">
        <v>0</v>
      </c>
      <c r="Q61" s="249">
        <f>ROUND(E61*P61,2)</f>
        <v>0</v>
      </c>
      <c r="R61" s="251"/>
      <c r="S61" s="251" t="s">
        <v>207</v>
      </c>
      <c r="T61" s="252" t="s">
        <v>185</v>
      </c>
      <c r="U61" s="225">
        <v>0</v>
      </c>
      <c r="V61" s="225">
        <f>ROUND(E61*U61,2)</f>
        <v>0</v>
      </c>
      <c r="W61" s="225"/>
      <c r="X61" s="225" t="s">
        <v>208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209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6">
        <v>25</v>
      </c>
      <c r="B62" s="247" t="s">
        <v>220</v>
      </c>
      <c r="C62" s="259" t="s">
        <v>221</v>
      </c>
      <c r="D62" s="248" t="s">
        <v>222</v>
      </c>
      <c r="E62" s="249">
        <v>18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49">
        <v>0</v>
      </c>
      <c r="O62" s="249">
        <f>ROUND(E62*N62,2)</f>
        <v>0</v>
      </c>
      <c r="P62" s="249">
        <v>0</v>
      </c>
      <c r="Q62" s="249">
        <f>ROUND(E62*P62,2)</f>
        <v>0</v>
      </c>
      <c r="R62" s="251"/>
      <c r="S62" s="251" t="s">
        <v>207</v>
      </c>
      <c r="T62" s="252" t="s">
        <v>185</v>
      </c>
      <c r="U62" s="225">
        <v>0</v>
      </c>
      <c r="V62" s="225">
        <f>ROUND(E62*U62,2)</f>
        <v>0</v>
      </c>
      <c r="W62" s="225"/>
      <c r="X62" s="225" t="s">
        <v>208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209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6">
        <v>26</v>
      </c>
      <c r="B63" s="247" t="s">
        <v>223</v>
      </c>
      <c r="C63" s="259" t="s">
        <v>224</v>
      </c>
      <c r="D63" s="248" t="s">
        <v>151</v>
      </c>
      <c r="E63" s="249">
        <v>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49">
        <v>0</v>
      </c>
      <c r="O63" s="249">
        <f>ROUND(E63*N63,2)</f>
        <v>0</v>
      </c>
      <c r="P63" s="249">
        <v>0</v>
      </c>
      <c r="Q63" s="249">
        <f>ROUND(E63*P63,2)</f>
        <v>0</v>
      </c>
      <c r="R63" s="251"/>
      <c r="S63" s="251" t="s">
        <v>207</v>
      </c>
      <c r="T63" s="252" t="s">
        <v>185</v>
      </c>
      <c r="U63" s="225">
        <v>0</v>
      </c>
      <c r="V63" s="225">
        <f>ROUND(E63*U63,2)</f>
        <v>0</v>
      </c>
      <c r="W63" s="225"/>
      <c r="X63" s="225" t="s">
        <v>208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209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36">
        <v>27</v>
      </c>
      <c r="B64" s="237" t="s">
        <v>225</v>
      </c>
      <c r="C64" s="255" t="s">
        <v>226</v>
      </c>
      <c r="D64" s="238" t="s">
        <v>222</v>
      </c>
      <c r="E64" s="239">
        <v>145.80000000000001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41"/>
      <c r="S64" s="241" t="s">
        <v>207</v>
      </c>
      <c r="T64" s="242" t="s">
        <v>185</v>
      </c>
      <c r="U64" s="225">
        <v>0</v>
      </c>
      <c r="V64" s="225">
        <f>ROUND(E64*U64,2)</f>
        <v>0</v>
      </c>
      <c r="W64" s="225"/>
      <c r="X64" s="225" t="s">
        <v>208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209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22"/>
      <c r="B65" s="223"/>
      <c r="C65" s="256" t="s">
        <v>227</v>
      </c>
      <c r="D65" s="226"/>
      <c r="E65" s="227">
        <v>145.80000000000001</v>
      </c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5"/>
      <c r="Z65" s="215"/>
      <c r="AA65" s="215"/>
      <c r="AB65" s="215"/>
      <c r="AC65" s="215"/>
      <c r="AD65" s="215"/>
      <c r="AE65" s="215"/>
      <c r="AF65" s="215"/>
      <c r="AG65" s="215" t="s">
        <v>139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>
      <c r="A66" s="229" t="s">
        <v>129</v>
      </c>
      <c r="B66" s="230" t="s">
        <v>84</v>
      </c>
      <c r="C66" s="254" t="s">
        <v>85</v>
      </c>
      <c r="D66" s="231"/>
      <c r="E66" s="232"/>
      <c r="F66" s="233"/>
      <c r="G66" s="233">
        <f>SUMIF(AG67:AG72,"&lt;&gt;NOR",G67:G72)</f>
        <v>0</v>
      </c>
      <c r="H66" s="233"/>
      <c r="I66" s="233">
        <f>SUM(I67:I72)</f>
        <v>0</v>
      </c>
      <c r="J66" s="233"/>
      <c r="K66" s="233">
        <f>SUM(K67:K72)</f>
        <v>0</v>
      </c>
      <c r="L66" s="233"/>
      <c r="M66" s="233">
        <f>SUM(M67:M72)</f>
        <v>0</v>
      </c>
      <c r="N66" s="232"/>
      <c r="O66" s="232">
        <f>SUM(O67:O72)</f>
        <v>4.7299999999999995</v>
      </c>
      <c r="P66" s="232"/>
      <c r="Q66" s="232">
        <f>SUM(Q67:Q72)</f>
        <v>0</v>
      </c>
      <c r="R66" s="233"/>
      <c r="S66" s="233"/>
      <c r="T66" s="234"/>
      <c r="U66" s="228"/>
      <c r="V66" s="228">
        <f>SUM(V67:V72)</f>
        <v>3.8899999999999997</v>
      </c>
      <c r="W66" s="228"/>
      <c r="X66" s="228"/>
      <c r="AG66" t="s">
        <v>130</v>
      </c>
    </row>
    <row r="67" spans="1:60" ht="20.399999999999999" outlineLevel="1">
      <c r="A67" s="236">
        <v>28</v>
      </c>
      <c r="B67" s="237" t="s">
        <v>228</v>
      </c>
      <c r="C67" s="255" t="s">
        <v>229</v>
      </c>
      <c r="D67" s="238" t="s">
        <v>133</v>
      </c>
      <c r="E67" s="239">
        <v>29.4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0.15382000000000001</v>
      </c>
      <c r="O67" s="239">
        <f>ROUND(E67*N67,2)</f>
        <v>4.5199999999999996</v>
      </c>
      <c r="P67" s="239">
        <v>0</v>
      </c>
      <c r="Q67" s="239">
        <f>ROUND(E67*P67,2)</f>
        <v>0</v>
      </c>
      <c r="R67" s="241" t="s">
        <v>134</v>
      </c>
      <c r="S67" s="241" t="s">
        <v>135</v>
      </c>
      <c r="T67" s="242" t="s">
        <v>135</v>
      </c>
      <c r="U67" s="225">
        <v>0.12</v>
      </c>
      <c r="V67" s="225">
        <f>ROUND(E67*U67,2)</f>
        <v>3.53</v>
      </c>
      <c r="W67" s="225"/>
      <c r="X67" s="225" t="s">
        <v>136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137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22"/>
      <c r="B68" s="223"/>
      <c r="C68" s="256" t="s">
        <v>230</v>
      </c>
      <c r="D68" s="226"/>
      <c r="E68" s="227">
        <v>29.4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5"/>
      <c r="Z68" s="215"/>
      <c r="AA68" s="215"/>
      <c r="AB68" s="215"/>
      <c r="AC68" s="215"/>
      <c r="AD68" s="215"/>
      <c r="AE68" s="215"/>
      <c r="AF68" s="215"/>
      <c r="AG68" s="215" t="s">
        <v>139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0.399999999999999" outlineLevel="1">
      <c r="A69" s="236">
        <v>29</v>
      </c>
      <c r="B69" s="237" t="s">
        <v>231</v>
      </c>
      <c r="C69" s="255" t="s">
        <v>232</v>
      </c>
      <c r="D69" s="238" t="s">
        <v>133</v>
      </c>
      <c r="E69" s="239">
        <v>0.96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7.1999999999999995E-2</v>
      </c>
      <c r="O69" s="239">
        <f>ROUND(E69*N69,2)</f>
        <v>7.0000000000000007E-2</v>
      </c>
      <c r="P69" s="239">
        <v>0</v>
      </c>
      <c r="Q69" s="239">
        <f>ROUND(E69*P69,2)</f>
        <v>0</v>
      </c>
      <c r="R69" s="241" t="s">
        <v>134</v>
      </c>
      <c r="S69" s="241" t="s">
        <v>135</v>
      </c>
      <c r="T69" s="242" t="s">
        <v>135</v>
      </c>
      <c r="U69" s="225">
        <v>0.375</v>
      </c>
      <c r="V69" s="225">
        <f>ROUND(E69*U69,2)</f>
        <v>0.36</v>
      </c>
      <c r="W69" s="225"/>
      <c r="X69" s="225" t="s">
        <v>136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137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1" outlineLevel="1">
      <c r="A70" s="222"/>
      <c r="B70" s="223"/>
      <c r="C70" s="257" t="s">
        <v>233</v>
      </c>
      <c r="D70" s="244"/>
      <c r="E70" s="244"/>
      <c r="F70" s="244"/>
      <c r="G70" s="244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15"/>
      <c r="Z70" s="215"/>
      <c r="AA70" s="215"/>
      <c r="AB70" s="215"/>
      <c r="AC70" s="215"/>
      <c r="AD70" s="215"/>
      <c r="AE70" s="215"/>
      <c r="AF70" s="215"/>
      <c r="AG70" s="215" t="s">
        <v>146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43" t="str">
        <f>C70</f>
        <v>komunikací pro pěší do velikosti dlaždic 0,25 m2 s provedením lože do tl. 30 mm, s vyplněním spár a se smetením přebytečného materiálu na vzdálenost do 3 m</v>
      </c>
      <c r="BB70" s="215"/>
      <c r="BC70" s="215"/>
      <c r="BD70" s="215"/>
      <c r="BE70" s="215"/>
      <c r="BF70" s="215"/>
      <c r="BG70" s="215"/>
      <c r="BH70" s="215"/>
    </row>
    <row r="71" spans="1:60" outlineLevel="1">
      <c r="A71" s="222"/>
      <c r="B71" s="223"/>
      <c r="C71" s="256" t="s">
        <v>234</v>
      </c>
      <c r="D71" s="226"/>
      <c r="E71" s="227">
        <v>0.96</v>
      </c>
      <c r="F71" s="225"/>
      <c r="G71" s="225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5"/>
      <c r="Z71" s="215"/>
      <c r="AA71" s="215"/>
      <c r="AB71" s="215"/>
      <c r="AC71" s="215"/>
      <c r="AD71" s="215"/>
      <c r="AE71" s="215"/>
      <c r="AF71" s="215"/>
      <c r="AG71" s="215" t="s">
        <v>139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6">
        <v>30</v>
      </c>
      <c r="B72" s="247" t="s">
        <v>235</v>
      </c>
      <c r="C72" s="259" t="s">
        <v>236</v>
      </c>
      <c r="D72" s="248" t="s">
        <v>133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49">
        <v>0.13850000000000001</v>
      </c>
      <c r="O72" s="249">
        <f>ROUND(E72*N72,2)</f>
        <v>0.14000000000000001</v>
      </c>
      <c r="P72" s="249">
        <v>0</v>
      </c>
      <c r="Q72" s="249">
        <f>ROUND(E72*P72,2)</f>
        <v>0</v>
      </c>
      <c r="R72" s="251"/>
      <c r="S72" s="251" t="s">
        <v>207</v>
      </c>
      <c r="T72" s="252" t="s">
        <v>185</v>
      </c>
      <c r="U72" s="225">
        <v>0</v>
      </c>
      <c r="V72" s="225">
        <f>ROUND(E72*U72,2)</f>
        <v>0</v>
      </c>
      <c r="W72" s="225"/>
      <c r="X72" s="225" t="s">
        <v>208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209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>
      <c r="A73" s="229" t="s">
        <v>129</v>
      </c>
      <c r="B73" s="230" t="s">
        <v>88</v>
      </c>
      <c r="C73" s="254" t="s">
        <v>89</v>
      </c>
      <c r="D73" s="231"/>
      <c r="E73" s="232"/>
      <c r="F73" s="233"/>
      <c r="G73" s="233">
        <f>SUMIF(AG74:AG89,"&lt;&gt;NOR",G74:G89)</f>
        <v>0</v>
      </c>
      <c r="H73" s="233"/>
      <c r="I73" s="233">
        <f>SUM(I74:I89)</f>
        <v>0</v>
      </c>
      <c r="J73" s="233"/>
      <c r="K73" s="233">
        <f>SUM(K74:K89)</f>
        <v>0</v>
      </c>
      <c r="L73" s="233"/>
      <c r="M73" s="233">
        <f>SUM(M74:M89)</f>
        <v>0</v>
      </c>
      <c r="N73" s="232"/>
      <c r="O73" s="232">
        <f>SUM(O74:O89)</f>
        <v>32.4</v>
      </c>
      <c r="P73" s="232"/>
      <c r="Q73" s="232">
        <f>SUM(Q74:Q89)</f>
        <v>0</v>
      </c>
      <c r="R73" s="233"/>
      <c r="S73" s="233"/>
      <c r="T73" s="234"/>
      <c r="U73" s="228"/>
      <c r="V73" s="228">
        <f>SUM(V74:V89)</f>
        <v>70.779999999999987</v>
      </c>
      <c r="W73" s="228"/>
      <c r="X73" s="228"/>
      <c r="AG73" t="s">
        <v>130</v>
      </c>
    </row>
    <row r="74" spans="1:60" ht="20.399999999999999" outlineLevel="1">
      <c r="A74" s="236">
        <v>31</v>
      </c>
      <c r="B74" s="237" t="s">
        <v>237</v>
      </c>
      <c r="C74" s="255" t="s">
        <v>238</v>
      </c>
      <c r="D74" s="238" t="s">
        <v>144</v>
      </c>
      <c r="E74" s="239">
        <v>93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9.9709999999999993E-2</v>
      </c>
      <c r="O74" s="239">
        <f>ROUND(E74*N74,2)</f>
        <v>9.27</v>
      </c>
      <c r="P74" s="239">
        <v>0</v>
      </c>
      <c r="Q74" s="239">
        <f>ROUND(E74*P74,2)</f>
        <v>0</v>
      </c>
      <c r="R74" s="241" t="s">
        <v>134</v>
      </c>
      <c r="S74" s="241" t="s">
        <v>135</v>
      </c>
      <c r="T74" s="242" t="s">
        <v>135</v>
      </c>
      <c r="U74" s="225">
        <v>0.12</v>
      </c>
      <c r="V74" s="225">
        <f>ROUND(E74*U74,2)</f>
        <v>11.16</v>
      </c>
      <c r="W74" s="225"/>
      <c r="X74" s="225" t="s">
        <v>136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137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22"/>
      <c r="B75" s="223"/>
      <c r="C75" s="257" t="s">
        <v>239</v>
      </c>
      <c r="D75" s="244"/>
      <c r="E75" s="244"/>
      <c r="F75" s="244"/>
      <c r="G75" s="244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5"/>
      <c r="Z75" s="215"/>
      <c r="AA75" s="215"/>
      <c r="AB75" s="215"/>
      <c r="AC75" s="215"/>
      <c r="AD75" s="215"/>
      <c r="AE75" s="215"/>
      <c r="AF75" s="215"/>
      <c r="AG75" s="215" t="s">
        <v>146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ht="20.399999999999999" outlineLevel="1">
      <c r="A76" s="236">
        <v>32</v>
      </c>
      <c r="B76" s="237" t="s">
        <v>240</v>
      </c>
      <c r="C76" s="255" t="s">
        <v>241</v>
      </c>
      <c r="D76" s="238" t="s">
        <v>144</v>
      </c>
      <c r="E76" s="239">
        <v>98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0.18806</v>
      </c>
      <c r="O76" s="239">
        <f>ROUND(E76*N76,2)</f>
        <v>18.43</v>
      </c>
      <c r="P76" s="239">
        <v>0</v>
      </c>
      <c r="Q76" s="239">
        <f>ROUND(E76*P76,2)</f>
        <v>0</v>
      </c>
      <c r="R76" s="241" t="s">
        <v>134</v>
      </c>
      <c r="S76" s="241" t="s">
        <v>135</v>
      </c>
      <c r="T76" s="242" t="s">
        <v>135</v>
      </c>
      <c r="U76" s="225">
        <v>0.39</v>
      </c>
      <c r="V76" s="225">
        <f>ROUND(E76*U76,2)</f>
        <v>38.22</v>
      </c>
      <c r="W76" s="225"/>
      <c r="X76" s="225" t="s">
        <v>136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137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22"/>
      <c r="B77" s="223"/>
      <c r="C77" s="257" t="s">
        <v>242</v>
      </c>
      <c r="D77" s="244"/>
      <c r="E77" s="244"/>
      <c r="F77" s="244"/>
      <c r="G77" s="244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5"/>
      <c r="Z77" s="215"/>
      <c r="AA77" s="215"/>
      <c r="AB77" s="215"/>
      <c r="AC77" s="215"/>
      <c r="AD77" s="215"/>
      <c r="AE77" s="215"/>
      <c r="AF77" s="215"/>
      <c r="AG77" s="215" t="s">
        <v>146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22"/>
      <c r="B78" s="223"/>
      <c r="C78" s="256" t="s">
        <v>243</v>
      </c>
      <c r="D78" s="226"/>
      <c r="E78" s="227">
        <v>98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5"/>
      <c r="Z78" s="215"/>
      <c r="AA78" s="215"/>
      <c r="AB78" s="215"/>
      <c r="AC78" s="215"/>
      <c r="AD78" s="215"/>
      <c r="AE78" s="215"/>
      <c r="AF78" s="215"/>
      <c r="AG78" s="215" t="s">
        <v>139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36">
        <v>33</v>
      </c>
      <c r="B79" s="237" t="s">
        <v>244</v>
      </c>
      <c r="C79" s="255" t="s">
        <v>245</v>
      </c>
      <c r="D79" s="238" t="s">
        <v>144</v>
      </c>
      <c r="E79" s="239">
        <v>98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4.3E-3</v>
      </c>
      <c r="O79" s="239">
        <f>ROUND(E79*N79,2)</f>
        <v>0.42</v>
      </c>
      <c r="P79" s="239">
        <v>0</v>
      </c>
      <c r="Q79" s="239">
        <f>ROUND(E79*P79,2)</f>
        <v>0</v>
      </c>
      <c r="R79" s="241" t="s">
        <v>134</v>
      </c>
      <c r="S79" s="241" t="s">
        <v>135</v>
      </c>
      <c r="T79" s="242" t="s">
        <v>135</v>
      </c>
      <c r="U79" s="225">
        <v>0.21</v>
      </c>
      <c r="V79" s="225">
        <f>ROUND(E79*U79,2)</f>
        <v>20.58</v>
      </c>
      <c r="W79" s="225"/>
      <c r="X79" s="225" t="s">
        <v>136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137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22"/>
      <c r="B80" s="223"/>
      <c r="C80" s="257" t="s">
        <v>246</v>
      </c>
      <c r="D80" s="244"/>
      <c r="E80" s="244"/>
      <c r="F80" s="244"/>
      <c r="G80" s="244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5"/>
      <c r="Z80" s="215"/>
      <c r="AA80" s="215"/>
      <c r="AB80" s="215"/>
      <c r="AC80" s="215"/>
      <c r="AD80" s="215"/>
      <c r="AE80" s="215"/>
      <c r="AF80" s="215"/>
      <c r="AG80" s="215" t="s">
        <v>146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22"/>
      <c r="B81" s="223"/>
      <c r="C81" s="256" t="s">
        <v>247</v>
      </c>
      <c r="D81" s="226"/>
      <c r="E81" s="227">
        <v>98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5"/>
      <c r="Z81" s="215"/>
      <c r="AA81" s="215"/>
      <c r="AB81" s="215"/>
      <c r="AC81" s="215"/>
      <c r="AD81" s="215"/>
      <c r="AE81" s="215"/>
      <c r="AF81" s="215"/>
      <c r="AG81" s="215" t="s">
        <v>139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46">
        <v>34</v>
      </c>
      <c r="B82" s="247" t="s">
        <v>248</v>
      </c>
      <c r="C82" s="259" t="s">
        <v>249</v>
      </c>
      <c r="D82" s="248" t="s">
        <v>184</v>
      </c>
      <c r="E82" s="249">
        <v>1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49">
        <v>0.25080000000000002</v>
      </c>
      <c r="O82" s="249">
        <f>ROUND(E82*N82,2)</f>
        <v>0.25</v>
      </c>
      <c r="P82" s="249">
        <v>0</v>
      </c>
      <c r="Q82" s="249">
        <f>ROUND(E82*P82,2)</f>
        <v>0</v>
      </c>
      <c r="R82" s="251"/>
      <c r="S82" s="251" t="s">
        <v>207</v>
      </c>
      <c r="T82" s="252" t="s">
        <v>185</v>
      </c>
      <c r="U82" s="225">
        <v>0.82</v>
      </c>
      <c r="V82" s="225">
        <f>ROUND(E82*U82,2)</f>
        <v>0.82</v>
      </c>
      <c r="W82" s="225"/>
      <c r="X82" s="225" t="s">
        <v>136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137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36">
        <v>35</v>
      </c>
      <c r="B83" s="237" t="s">
        <v>250</v>
      </c>
      <c r="C83" s="255" t="s">
        <v>251</v>
      </c>
      <c r="D83" s="238" t="s">
        <v>222</v>
      </c>
      <c r="E83" s="239">
        <v>0.26571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1</v>
      </c>
      <c r="O83" s="239">
        <f>ROUND(E83*N83,2)</f>
        <v>0.27</v>
      </c>
      <c r="P83" s="239">
        <v>0</v>
      </c>
      <c r="Q83" s="239">
        <f>ROUND(E83*P83,2)</f>
        <v>0</v>
      </c>
      <c r="R83" s="241" t="s">
        <v>252</v>
      </c>
      <c r="S83" s="241" t="s">
        <v>135</v>
      </c>
      <c r="T83" s="242" t="s">
        <v>135</v>
      </c>
      <c r="U83" s="225">
        <v>0</v>
      </c>
      <c r="V83" s="225">
        <f>ROUND(E83*U83,2)</f>
        <v>0</v>
      </c>
      <c r="W83" s="225"/>
      <c r="X83" s="225" t="s">
        <v>208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209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22"/>
      <c r="B84" s="223"/>
      <c r="C84" s="256" t="s">
        <v>253</v>
      </c>
      <c r="D84" s="226"/>
      <c r="E84" s="227">
        <v>0.21714</v>
      </c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5"/>
      <c r="Z84" s="215"/>
      <c r="AA84" s="215"/>
      <c r="AB84" s="215"/>
      <c r="AC84" s="215"/>
      <c r="AD84" s="215"/>
      <c r="AE84" s="215"/>
      <c r="AF84" s="215"/>
      <c r="AG84" s="215" t="s">
        <v>139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22"/>
      <c r="B85" s="223"/>
      <c r="C85" s="256" t="s">
        <v>254</v>
      </c>
      <c r="D85" s="226"/>
      <c r="E85" s="227">
        <v>4.8570000000000002E-2</v>
      </c>
      <c r="F85" s="225"/>
      <c r="G85" s="225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5"/>
      <c r="Z85" s="215"/>
      <c r="AA85" s="215"/>
      <c r="AB85" s="215"/>
      <c r="AC85" s="215"/>
      <c r="AD85" s="215"/>
      <c r="AE85" s="215"/>
      <c r="AF85" s="215"/>
      <c r="AG85" s="215" t="s">
        <v>139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46">
        <v>36</v>
      </c>
      <c r="B86" s="247" t="s">
        <v>255</v>
      </c>
      <c r="C86" s="259" t="s">
        <v>256</v>
      </c>
      <c r="D86" s="248" t="s">
        <v>144</v>
      </c>
      <c r="E86" s="249">
        <v>5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49">
        <v>0.125</v>
      </c>
      <c r="O86" s="249">
        <f>ROUND(E86*N86,2)</f>
        <v>0.63</v>
      </c>
      <c r="P86" s="249">
        <v>0</v>
      </c>
      <c r="Q86" s="249">
        <f>ROUND(E86*P86,2)</f>
        <v>0</v>
      </c>
      <c r="R86" s="251"/>
      <c r="S86" s="251" t="s">
        <v>207</v>
      </c>
      <c r="T86" s="252" t="s">
        <v>185</v>
      </c>
      <c r="U86" s="225">
        <v>0</v>
      </c>
      <c r="V86" s="225">
        <f>ROUND(E86*U86,2)</f>
        <v>0</v>
      </c>
      <c r="W86" s="225"/>
      <c r="X86" s="225" t="s">
        <v>208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209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20.399999999999999" outlineLevel="1">
      <c r="A87" s="236">
        <v>37</v>
      </c>
      <c r="B87" s="237" t="s">
        <v>257</v>
      </c>
      <c r="C87" s="255" t="s">
        <v>258</v>
      </c>
      <c r="D87" s="238" t="s">
        <v>144</v>
      </c>
      <c r="E87" s="239">
        <v>25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0.125</v>
      </c>
      <c r="O87" s="239">
        <f>ROUND(E87*N87,2)</f>
        <v>3.13</v>
      </c>
      <c r="P87" s="239">
        <v>0</v>
      </c>
      <c r="Q87" s="239">
        <f>ROUND(E87*P87,2)</f>
        <v>0</v>
      </c>
      <c r="R87" s="241" t="s">
        <v>252</v>
      </c>
      <c r="S87" s="241" t="s">
        <v>135</v>
      </c>
      <c r="T87" s="242" t="s">
        <v>135</v>
      </c>
      <c r="U87" s="225">
        <v>0</v>
      </c>
      <c r="V87" s="225">
        <f>ROUND(E87*U87,2)</f>
        <v>0</v>
      </c>
      <c r="W87" s="225"/>
      <c r="X87" s="225" t="s">
        <v>208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209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22"/>
      <c r="B88" s="223"/>
      <c r="C88" s="256" t="s">
        <v>259</v>
      </c>
      <c r="D88" s="226"/>
      <c r="E88" s="227">
        <v>8</v>
      </c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5"/>
      <c r="Z88" s="215"/>
      <c r="AA88" s="215"/>
      <c r="AB88" s="215"/>
      <c r="AC88" s="215"/>
      <c r="AD88" s="215"/>
      <c r="AE88" s="215"/>
      <c r="AF88" s="215"/>
      <c r="AG88" s="215" t="s">
        <v>139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22"/>
      <c r="B89" s="223"/>
      <c r="C89" s="256" t="s">
        <v>260</v>
      </c>
      <c r="D89" s="226"/>
      <c r="E89" s="227">
        <v>17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5"/>
      <c r="Z89" s="215"/>
      <c r="AA89" s="215"/>
      <c r="AB89" s="215"/>
      <c r="AC89" s="215"/>
      <c r="AD89" s="215"/>
      <c r="AE89" s="215"/>
      <c r="AF89" s="215"/>
      <c r="AG89" s="215" t="s">
        <v>139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>
      <c r="A90" s="229" t="s">
        <v>129</v>
      </c>
      <c r="B90" s="230" t="s">
        <v>90</v>
      </c>
      <c r="C90" s="254" t="s">
        <v>91</v>
      </c>
      <c r="D90" s="231"/>
      <c r="E90" s="232"/>
      <c r="F90" s="233"/>
      <c r="G90" s="233">
        <f>SUMIF(AG91:AG98,"&lt;&gt;NOR",G91:G98)</f>
        <v>0</v>
      </c>
      <c r="H90" s="233"/>
      <c r="I90" s="233">
        <f>SUM(I91:I98)</f>
        <v>0</v>
      </c>
      <c r="J90" s="233"/>
      <c r="K90" s="233">
        <f>SUM(K91:K98)</f>
        <v>0</v>
      </c>
      <c r="L90" s="233"/>
      <c r="M90" s="233">
        <f>SUM(M91:M98)</f>
        <v>0</v>
      </c>
      <c r="N90" s="232"/>
      <c r="O90" s="232">
        <f>SUM(O91:O98)</f>
        <v>0</v>
      </c>
      <c r="P90" s="232"/>
      <c r="Q90" s="232">
        <f>SUM(Q91:Q98)</f>
        <v>1</v>
      </c>
      <c r="R90" s="233"/>
      <c r="S90" s="233"/>
      <c r="T90" s="234"/>
      <c r="U90" s="228"/>
      <c r="V90" s="228">
        <f>SUM(V91:V98)</f>
        <v>35.33</v>
      </c>
      <c r="W90" s="228"/>
      <c r="X90" s="228"/>
      <c r="AG90" t="s">
        <v>130</v>
      </c>
    </row>
    <row r="91" spans="1:60" outlineLevel="1">
      <c r="A91" s="246">
        <v>38</v>
      </c>
      <c r="B91" s="247" t="s">
        <v>261</v>
      </c>
      <c r="C91" s="259" t="s">
        <v>262</v>
      </c>
      <c r="D91" s="248" t="s">
        <v>144</v>
      </c>
      <c r="E91" s="249">
        <v>27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49">
        <v>0</v>
      </c>
      <c r="O91" s="249">
        <f>ROUND(E91*N91,2)</f>
        <v>0</v>
      </c>
      <c r="P91" s="249">
        <v>3.6999999999999998E-2</v>
      </c>
      <c r="Q91" s="249">
        <f>ROUND(E91*P91,2)</f>
        <v>1</v>
      </c>
      <c r="R91" s="251" t="s">
        <v>263</v>
      </c>
      <c r="S91" s="251" t="s">
        <v>135</v>
      </c>
      <c r="T91" s="252" t="s">
        <v>135</v>
      </c>
      <c r="U91" s="225">
        <v>0.55000000000000004</v>
      </c>
      <c r="V91" s="225">
        <f>ROUND(E91*U91,2)</f>
        <v>14.85</v>
      </c>
      <c r="W91" s="225"/>
      <c r="X91" s="225" t="s">
        <v>136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137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ht="20.399999999999999" outlineLevel="1">
      <c r="A92" s="236">
        <v>39</v>
      </c>
      <c r="B92" s="237" t="s">
        <v>264</v>
      </c>
      <c r="C92" s="255" t="s">
        <v>265</v>
      </c>
      <c r="D92" s="238" t="s">
        <v>144</v>
      </c>
      <c r="E92" s="239">
        <v>152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41" t="s">
        <v>134</v>
      </c>
      <c r="S92" s="241" t="s">
        <v>135</v>
      </c>
      <c r="T92" s="242" t="s">
        <v>135</v>
      </c>
      <c r="U92" s="225">
        <v>0.09</v>
      </c>
      <c r="V92" s="225">
        <f>ROUND(E92*U92,2)</f>
        <v>13.68</v>
      </c>
      <c r="W92" s="225"/>
      <c r="X92" s="225" t="s">
        <v>136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137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1" outlineLevel="1">
      <c r="A93" s="222"/>
      <c r="B93" s="223"/>
      <c r="C93" s="257" t="s">
        <v>266</v>
      </c>
      <c r="D93" s="244"/>
      <c r="E93" s="244"/>
      <c r="F93" s="244"/>
      <c r="G93" s="244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5"/>
      <c r="Z93" s="215"/>
      <c r="AA93" s="215"/>
      <c r="AB93" s="215"/>
      <c r="AC93" s="215"/>
      <c r="AD93" s="215"/>
      <c r="AE93" s="215"/>
      <c r="AF93" s="215"/>
      <c r="AG93" s="215" t="s">
        <v>146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43" t="str">
        <f>C93</f>
        <v>krajníků, desek nebo panelů od spojovacího materiálu s odklizením a uložením očištěných hmot a spojovacího materiálu na skládku na vzdálenost do 10 m</v>
      </c>
      <c r="BB93" s="215"/>
      <c r="BC93" s="215"/>
      <c r="BD93" s="215"/>
      <c r="BE93" s="215"/>
      <c r="BF93" s="215"/>
      <c r="BG93" s="215"/>
      <c r="BH93" s="215"/>
    </row>
    <row r="94" spans="1:60" outlineLevel="1">
      <c r="A94" s="222"/>
      <c r="B94" s="223"/>
      <c r="C94" s="256" t="s">
        <v>267</v>
      </c>
      <c r="D94" s="226"/>
      <c r="E94" s="227">
        <v>152</v>
      </c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15"/>
      <c r="Z94" s="215"/>
      <c r="AA94" s="215"/>
      <c r="AB94" s="215"/>
      <c r="AC94" s="215"/>
      <c r="AD94" s="215"/>
      <c r="AE94" s="215"/>
      <c r="AF94" s="215"/>
      <c r="AG94" s="215" t="s">
        <v>139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46">
        <v>40</v>
      </c>
      <c r="B95" s="247" t="s">
        <v>268</v>
      </c>
      <c r="C95" s="259" t="s">
        <v>269</v>
      </c>
      <c r="D95" s="248" t="s">
        <v>184</v>
      </c>
      <c r="E95" s="249">
        <v>1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49">
        <v>0</v>
      </c>
      <c r="O95" s="249">
        <f>ROUND(E95*N95,2)</f>
        <v>0</v>
      </c>
      <c r="P95" s="249">
        <v>0</v>
      </c>
      <c r="Q95" s="249">
        <f>ROUND(E95*P95,2)</f>
        <v>0</v>
      </c>
      <c r="R95" s="251"/>
      <c r="S95" s="251" t="s">
        <v>207</v>
      </c>
      <c r="T95" s="252" t="s">
        <v>185</v>
      </c>
      <c r="U95" s="225">
        <v>0.22</v>
      </c>
      <c r="V95" s="225">
        <f>ROUND(E95*U95,2)</f>
        <v>0.22</v>
      </c>
      <c r="W95" s="225"/>
      <c r="X95" s="225" t="s">
        <v>136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137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36">
        <v>41</v>
      </c>
      <c r="B96" s="237" t="s">
        <v>270</v>
      </c>
      <c r="C96" s="255" t="s">
        <v>271</v>
      </c>
      <c r="D96" s="238" t="s">
        <v>151</v>
      </c>
      <c r="E96" s="239">
        <v>29.9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41"/>
      <c r="S96" s="241" t="s">
        <v>207</v>
      </c>
      <c r="T96" s="242" t="s">
        <v>185</v>
      </c>
      <c r="U96" s="225">
        <v>0.22</v>
      </c>
      <c r="V96" s="225">
        <f>ROUND(E96*U96,2)</f>
        <v>6.58</v>
      </c>
      <c r="W96" s="225"/>
      <c r="X96" s="225" t="s">
        <v>136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137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22"/>
      <c r="B97" s="223"/>
      <c r="C97" s="256" t="s">
        <v>272</v>
      </c>
      <c r="D97" s="226"/>
      <c r="E97" s="227">
        <v>29.4</v>
      </c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15"/>
      <c r="Z97" s="215"/>
      <c r="AA97" s="215"/>
      <c r="AB97" s="215"/>
      <c r="AC97" s="215"/>
      <c r="AD97" s="215"/>
      <c r="AE97" s="215"/>
      <c r="AF97" s="215"/>
      <c r="AG97" s="215" t="s">
        <v>139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22"/>
      <c r="B98" s="223"/>
      <c r="C98" s="256" t="s">
        <v>273</v>
      </c>
      <c r="D98" s="226"/>
      <c r="E98" s="227">
        <v>0.5</v>
      </c>
      <c r="F98" s="225"/>
      <c r="G98" s="225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5"/>
      <c r="Z98" s="215"/>
      <c r="AA98" s="215"/>
      <c r="AB98" s="215"/>
      <c r="AC98" s="215"/>
      <c r="AD98" s="215"/>
      <c r="AE98" s="215"/>
      <c r="AF98" s="215"/>
      <c r="AG98" s="215" t="s">
        <v>139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>
      <c r="A99" s="229" t="s">
        <v>129</v>
      </c>
      <c r="B99" s="230" t="s">
        <v>92</v>
      </c>
      <c r="C99" s="254" t="s">
        <v>93</v>
      </c>
      <c r="D99" s="231"/>
      <c r="E99" s="232"/>
      <c r="F99" s="233"/>
      <c r="G99" s="233">
        <f>SUMIF(AG100:AG101,"&lt;&gt;NOR",G100:G101)</f>
        <v>0</v>
      </c>
      <c r="H99" s="233"/>
      <c r="I99" s="233">
        <f>SUM(I100:I101)</f>
        <v>0</v>
      </c>
      <c r="J99" s="233"/>
      <c r="K99" s="233">
        <f>SUM(K100:K101)</f>
        <v>0</v>
      </c>
      <c r="L99" s="233"/>
      <c r="M99" s="233">
        <f>SUM(M100:M101)</f>
        <v>0</v>
      </c>
      <c r="N99" s="232"/>
      <c r="O99" s="232">
        <f>SUM(O100:O101)</f>
        <v>0</v>
      </c>
      <c r="P99" s="232"/>
      <c r="Q99" s="232">
        <f>SUM(Q100:Q101)</f>
        <v>0</v>
      </c>
      <c r="R99" s="233"/>
      <c r="S99" s="233"/>
      <c r="T99" s="234"/>
      <c r="U99" s="228"/>
      <c r="V99" s="228">
        <f>SUM(V100:V101)</f>
        <v>82.33</v>
      </c>
      <c r="W99" s="228"/>
      <c r="X99" s="228"/>
      <c r="AG99" t="s">
        <v>130</v>
      </c>
    </row>
    <row r="100" spans="1:60" outlineLevel="1">
      <c r="A100" s="236">
        <v>42</v>
      </c>
      <c r="B100" s="237" t="s">
        <v>274</v>
      </c>
      <c r="C100" s="255" t="s">
        <v>275</v>
      </c>
      <c r="D100" s="238" t="s">
        <v>222</v>
      </c>
      <c r="E100" s="239">
        <v>42.220750000000002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41" t="s">
        <v>134</v>
      </c>
      <c r="S100" s="241" t="s">
        <v>135</v>
      </c>
      <c r="T100" s="242" t="s">
        <v>135</v>
      </c>
      <c r="U100" s="225">
        <v>1.95</v>
      </c>
      <c r="V100" s="225">
        <f>ROUND(E100*U100,2)</f>
        <v>82.33</v>
      </c>
      <c r="W100" s="225"/>
      <c r="X100" s="225" t="s">
        <v>276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277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22"/>
      <c r="B101" s="223"/>
      <c r="C101" s="257" t="s">
        <v>278</v>
      </c>
      <c r="D101" s="244"/>
      <c r="E101" s="244"/>
      <c r="F101" s="244"/>
      <c r="G101" s="244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146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>
      <c r="A102" s="229" t="s">
        <v>129</v>
      </c>
      <c r="B102" s="230" t="s">
        <v>96</v>
      </c>
      <c r="C102" s="254" t="s">
        <v>97</v>
      </c>
      <c r="D102" s="231"/>
      <c r="E102" s="232"/>
      <c r="F102" s="233"/>
      <c r="G102" s="233">
        <f>SUMIF(AG103:AG104,"&lt;&gt;NOR",G103:G104)</f>
        <v>0</v>
      </c>
      <c r="H102" s="233"/>
      <c r="I102" s="233">
        <f>SUM(I103:I104)</f>
        <v>0</v>
      </c>
      <c r="J102" s="233"/>
      <c r="K102" s="233">
        <f>SUM(K103:K104)</f>
        <v>0</v>
      </c>
      <c r="L102" s="233"/>
      <c r="M102" s="233">
        <f>SUM(M103:M104)</f>
        <v>0</v>
      </c>
      <c r="N102" s="232"/>
      <c r="O102" s="232">
        <f>SUM(O103:O104)</f>
        <v>0</v>
      </c>
      <c r="P102" s="232"/>
      <c r="Q102" s="232">
        <f>SUM(Q103:Q104)</f>
        <v>0</v>
      </c>
      <c r="R102" s="233"/>
      <c r="S102" s="233"/>
      <c r="T102" s="234"/>
      <c r="U102" s="228"/>
      <c r="V102" s="228">
        <f>SUM(V103:V104)</f>
        <v>1.3</v>
      </c>
      <c r="W102" s="228"/>
      <c r="X102" s="228"/>
      <c r="AG102" t="s">
        <v>130</v>
      </c>
    </row>
    <row r="103" spans="1:60" outlineLevel="1">
      <c r="A103" s="236">
        <v>43</v>
      </c>
      <c r="B103" s="237" t="s">
        <v>279</v>
      </c>
      <c r="C103" s="255" t="s">
        <v>280</v>
      </c>
      <c r="D103" s="238" t="s">
        <v>144</v>
      </c>
      <c r="E103" s="239">
        <v>50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39">
        <v>6.0000000000000002E-5</v>
      </c>
      <c r="O103" s="239">
        <f>ROUND(E103*N103,2)</f>
        <v>0</v>
      </c>
      <c r="P103" s="239">
        <v>0</v>
      </c>
      <c r="Q103" s="239">
        <f>ROUND(E103*P103,2)</f>
        <v>0</v>
      </c>
      <c r="R103" s="241"/>
      <c r="S103" s="241" t="s">
        <v>135</v>
      </c>
      <c r="T103" s="242" t="s">
        <v>135</v>
      </c>
      <c r="U103" s="225">
        <v>2.5999999999999999E-2</v>
      </c>
      <c r="V103" s="225">
        <f>ROUND(E103*U103,2)</f>
        <v>1.3</v>
      </c>
      <c r="W103" s="225"/>
      <c r="X103" s="225" t="s">
        <v>136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137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22"/>
      <c r="B104" s="223"/>
      <c r="C104" s="256" t="s">
        <v>281</v>
      </c>
      <c r="D104" s="226"/>
      <c r="E104" s="227">
        <v>50</v>
      </c>
      <c r="F104" s="225"/>
      <c r="G104" s="225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139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>
      <c r="A105" s="229" t="s">
        <v>129</v>
      </c>
      <c r="B105" s="230" t="s">
        <v>98</v>
      </c>
      <c r="C105" s="254" t="s">
        <v>99</v>
      </c>
      <c r="D105" s="231"/>
      <c r="E105" s="232"/>
      <c r="F105" s="233"/>
      <c r="G105" s="233">
        <f>SUMIF(AG106:AG119,"&lt;&gt;NOR",G106:G119)</f>
        <v>0</v>
      </c>
      <c r="H105" s="233"/>
      <c r="I105" s="233">
        <f>SUM(I106:I119)</f>
        <v>0</v>
      </c>
      <c r="J105" s="233"/>
      <c r="K105" s="233">
        <f>SUM(K106:K119)</f>
        <v>0</v>
      </c>
      <c r="L105" s="233"/>
      <c r="M105" s="233">
        <f>SUM(M106:M119)</f>
        <v>0</v>
      </c>
      <c r="N105" s="232"/>
      <c r="O105" s="232">
        <f>SUM(O106:O119)</f>
        <v>0</v>
      </c>
      <c r="P105" s="232"/>
      <c r="Q105" s="232">
        <f>SUM(Q106:Q119)</f>
        <v>0</v>
      </c>
      <c r="R105" s="233"/>
      <c r="S105" s="233"/>
      <c r="T105" s="234"/>
      <c r="U105" s="228"/>
      <c r="V105" s="228">
        <f>SUM(V106:V119)</f>
        <v>199.63</v>
      </c>
      <c r="W105" s="228"/>
      <c r="X105" s="228"/>
      <c r="AG105" t="s">
        <v>130</v>
      </c>
    </row>
    <row r="106" spans="1:60" outlineLevel="1">
      <c r="A106" s="236">
        <v>44</v>
      </c>
      <c r="B106" s="237" t="s">
        <v>282</v>
      </c>
      <c r="C106" s="255" t="s">
        <v>283</v>
      </c>
      <c r="D106" s="238" t="s">
        <v>222</v>
      </c>
      <c r="E106" s="239">
        <v>65.78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 t="s">
        <v>284</v>
      </c>
      <c r="S106" s="241" t="s">
        <v>135</v>
      </c>
      <c r="T106" s="242" t="s">
        <v>135</v>
      </c>
      <c r="U106" s="225">
        <v>0.04</v>
      </c>
      <c r="V106" s="225">
        <f>ROUND(E106*U106,2)</f>
        <v>2.63</v>
      </c>
      <c r="W106" s="225"/>
      <c r="X106" s="225" t="s">
        <v>136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137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22"/>
      <c r="B107" s="223"/>
      <c r="C107" s="257" t="s">
        <v>285</v>
      </c>
      <c r="D107" s="244"/>
      <c r="E107" s="244"/>
      <c r="F107" s="244"/>
      <c r="G107" s="244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146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22"/>
      <c r="B108" s="223"/>
      <c r="C108" s="256" t="s">
        <v>286</v>
      </c>
      <c r="D108" s="226"/>
      <c r="E108" s="227">
        <v>64.680000000000007</v>
      </c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139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22"/>
      <c r="B109" s="223"/>
      <c r="C109" s="256" t="s">
        <v>287</v>
      </c>
      <c r="D109" s="226"/>
      <c r="E109" s="227">
        <v>1.1000000000000001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139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36">
        <v>45</v>
      </c>
      <c r="B110" s="237" t="s">
        <v>288</v>
      </c>
      <c r="C110" s="255" t="s">
        <v>289</v>
      </c>
      <c r="D110" s="238" t="s">
        <v>222</v>
      </c>
      <c r="E110" s="239">
        <v>119.35899999999999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41" t="s">
        <v>263</v>
      </c>
      <c r="S110" s="241" t="s">
        <v>135</v>
      </c>
      <c r="T110" s="242" t="s">
        <v>135</v>
      </c>
      <c r="U110" s="225">
        <v>0</v>
      </c>
      <c r="V110" s="225">
        <f>ROUND(E110*U110,2)</f>
        <v>0</v>
      </c>
      <c r="W110" s="225"/>
      <c r="X110" s="225" t="s">
        <v>136</v>
      </c>
      <c r="Y110" s="215"/>
      <c r="Z110" s="215"/>
      <c r="AA110" s="215"/>
      <c r="AB110" s="215"/>
      <c r="AC110" s="215"/>
      <c r="AD110" s="215"/>
      <c r="AE110" s="215"/>
      <c r="AF110" s="215"/>
      <c r="AG110" s="215" t="s">
        <v>137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22"/>
      <c r="B111" s="223"/>
      <c r="C111" s="256" t="s">
        <v>290</v>
      </c>
      <c r="D111" s="226"/>
      <c r="E111" s="227">
        <v>119.35899999999999</v>
      </c>
      <c r="F111" s="225"/>
      <c r="G111" s="225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139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36">
        <v>46</v>
      </c>
      <c r="B112" s="237" t="s">
        <v>291</v>
      </c>
      <c r="C112" s="255" t="s">
        <v>292</v>
      </c>
      <c r="D112" s="238" t="s">
        <v>222</v>
      </c>
      <c r="E112" s="239">
        <v>89.1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41" t="s">
        <v>263</v>
      </c>
      <c r="S112" s="241" t="s">
        <v>135</v>
      </c>
      <c r="T112" s="242" t="s">
        <v>135</v>
      </c>
      <c r="U112" s="225">
        <v>0</v>
      </c>
      <c r="V112" s="225">
        <f>ROUND(E112*U112,2)</f>
        <v>0</v>
      </c>
      <c r="W112" s="225"/>
      <c r="X112" s="225" t="s">
        <v>136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137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22"/>
      <c r="B113" s="223"/>
      <c r="C113" s="260" t="s">
        <v>293</v>
      </c>
      <c r="D113" s="253"/>
      <c r="E113" s="253"/>
      <c r="F113" s="253"/>
      <c r="G113" s="253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199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22"/>
      <c r="B114" s="223"/>
      <c r="C114" s="256" t="s">
        <v>294</v>
      </c>
      <c r="D114" s="226"/>
      <c r="E114" s="227">
        <v>89.1</v>
      </c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139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36">
        <v>47</v>
      </c>
      <c r="B115" s="237" t="s">
        <v>295</v>
      </c>
      <c r="C115" s="255" t="s">
        <v>296</v>
      </c>
      <c r="D115" s="238" t="s">
        <v>222</v>
      </c>
      <c r="E115" s="239">
        <v>208.459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21</v>
      </c>
      <c r="M115" s="241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41" t="s">
        <v>297</v>
      </c>
      <c r="S115" s="241" t="s">
        <v>135</v>
      </c>
      <c r="T115" s="242" t="s">
        <v>135</v>
      </c>
      <c r="U115" s="225">
        <v>3.0000000000000001E-3</v>
      </c>
      <c r="V115" s="225">
        <f>ROUND(E115*U115,2)</f>
        <v>0.63</v>
      </c>
      <c r="W115" s="225"/>
      <c r="X115" s="225" t="s">
        <v>298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299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ht="21" outlineLevel="1">
      <c r="A116" s="222"/>
      <c r="B116" s="223"/>
      <c r="C116" s="257" t="s">
        <v>300</v>
      </c>
      <c r="D116" s="244"/>
      <c r="E116" s="244"/>
      <c r="F116" s="244"/>
      <c r="G116" s="244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146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43" t="str">
        <f>C116</f>
        <v>se složením a hrubým urovnáním nebo s přeložením na jiný dopravní prostředek kromě lodi, vč. příplatku za každých dalších i započatých 1000 m přes 1000 m,</v>
      </c>
      <c r="BB116" s="215"/>
      <c r="BC116" s="215"/>
      <c r="BD116" s="215"/>
      <c r="BE116" s="215"/>
      <c r="BF116" s="215"/>
      <c r="BG116" s="215"/>
      <c r="BH116" s="215"/>
    </row>
    <row r="117" spans="1:60" ht="20.399999999999999" outlineLevel="1">
      <c r="A117" s="236">
        <v>48</v>
      </c>
      <c r="B117" s="237" t="s">
        <v>301</v>
      </c>
      <c r="C117" s="255" t="s">
        <v>302</v>
      </c>
      <c r="D117" s="238" t="s">
        <v>222</v>
      </c>
      <c r="E117" s="239">
        <v>3960.721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41" t="s">
        <v>297</v>
      </c>
      <c r="S117" s="241" t="s">
        <v>135</v>
      </c>
      <c r="T117" s="242" t="s">
        <v>135</v>
      </c>
      <c r="U117" s="225">
        <v>0</v>
      </c>
      <c r="V117" s="225">
        <f>ROUND(E117*U117,2)</f>
        <v>0</v>
      </c>
      <c r="W117" s="225"/>
      <c r="X117" s="225" t="s">
        <v>298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299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ht="21" outlineLevel="1">
      <c r="A118" s="222"/>
      <c r="B118" s="223"/>
      <c r="C118" s="257" t="s">
        <v>300</v>
      </c>
      <c r="D118" s="244"/>
      <c r="E118" s="244"/>
      <c r="F118" s="244"/>
      <c r="G118" s="244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146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43" t="str">
        <f>C118</f>
        <v>se složením a hrubým urovnáním nebo s přeložením na jiný dopravní prostředek kromě lodi, vč. příplatku za každých dalších i započatých 1000 m přes 1000 m,</v>
      </c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36">
        <v>49</v>
      </c>
      <c r="B119" s="237" t="s">
        <v>303</v>
      </c>
      <c r="C119" s="255" t="s">
        <v>304</v>
      </c>
      <c r="D119" s="238" t="s">
        <v>222</v>
      </c>
      <c r="E119" s="239">
        <v>208.459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41" t="s">
        <v>263</v>
      </c>
      <c r="S119" s="241" t="s">
        <v>135</v>
      </c>
      <c r="T119" s="242" t="s">
        <v>135</v>
      </c>
      <c r="U119" s="225">
        <v>0.94199999999999995</v>
      </c>
      <c r="V119" s="225">
        <f>ROUND(E119*U119,2)</f>
        <v>196.37</v>
      </c>
      <c r="W119" s="225"/>
      <c r="X119" s="225" t="s">
        <v>298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299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>
      <c r="A120" s="3"/>
      <c r="B120" s="4"/>
      <c r="C120" s="261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v>15</v>
      </c>
      <c r="AF120">
        <v>21</v>
      </c>
      <c r="AG120" t="s">
        <v>116</v>
      </c>
    </row>
    <row r="121" spans="1:60">
      <c r="A121" s="218"/>
      <c r="B121" s="219" t="s">
        <v>29</v>
      </c>
      <c r="C121" s="262"/>
      <c r="D121" s="220"/>
      <c r="E121" s="221"/>
      <c r="F121" s="221"/>
      <c r="G121" s="235">
        <f>G8+G66+G73+G90+G99+G102+G105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f>SUMIF(L7:L119,AE120,G7:G119)</f>
        <v>0</v>
      </c>
      <c r="AF121">
        <f>SUMIF(L7:L119,AF120,G7:G119)</f>
        <v>0</v>
      </c>
      <c r="AG121" t="s">
        <v>305</v>
      </c>
    </row>
    <row r="122" spans="1:60">
      <c r="C122" s="263"/>
      <c r="D122" s="10"/>
      <c r="AG122" t="s">
        <v>306</v>
      </c>
    </row>
    <row r="123" spans="1:60">
      <c r="D123" s="10"/>
    </row>
    <row r="124" spans="1:60">
      <c r="D124" s="10"/>
    </row>
    <row r="125" spans="1:60">
      <c r="D125" s="10"/>
    </row>
    <row r="126" spans="1:60">
      <c r="D126" s="10"/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/>
  <mergeCells count="27">
    <mergeCell ref="C113:G113"/>
    <mergeCell ref="C116:G116"/>
    <mergeCell ref="C118:G118"/>
    <mergeCell ref="C75:G75"/>
    <mergeCell ref="C77:G77"/>
    <mergeCell ref="C80:G80"/>
    <mergeCell ref="C93:G93"/>
    <mergeCell ref="C101:G101"/>
    <mergeCell ref="C107:G107"/>
    <mergeCell ref="C38:G38"/>
    <mergeCell ref="C40:G40"/>
    <mergeCell ref="C49:G49"/>
    <mergeCell ref="C51:G51"/>
    <mergeCell ref="C52:G52"/>
    <mergeCell ref="C70:G70"/>
    <mergeCell ref="C18:G18"/>
    <mergeCell ref="C21:G21"/>
    <mergeCell ref="C24:G24"/>
    <mergeCell ref="C29:G29"/>
    <mergeCell ref="C32:G32"/>
    <mergeCell ref="C35:G35"/>
    <mergeCell ref="A1:G1"/>
    <mergeCell ref="C2:G2"/>
    <mergeCell ref="C3:G3"/>
    <mergeCell ref="C4:G4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103</v>
      </c>
      <c r="B1" s="200"/>
      <c r="C1" s="200"/>
      <c r="D1" s="200"/>
      <c r="E1" s="200"/>
      <c r="F1" s="200"/>
      <c r="G1" s="200"/>
      <c r="AG1" t="s">
        <v>104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105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105</v>
      </c>
      <c r="AG3" t="s">
        <v>106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107</v>
      </c>
    </row>
    <row r="5" spans="1:60">
      <c r="D5" s="10"/>
    </row>
    <row r="6" spans="1:60" ht="39.6">
      <c r="A6" s="211" t="s">
        <v>108</v>
      </c>
      <c r="B6" s="213" t="s">
        <v>109</v>
      </c>
      <c r="C6" s="213" t="s">
        <v>110</v>
      </c>
      <c r="D6" s="212" t="s">
        <v>111</v>
      </c>
      <c r="E6" s="211" t="s">
        <v>112</v>
      </c>
      <c r="F6" s="210" t="s">
        <v>113</v>
      </c>
      <c r="G6" s="211" t="s">
        <v>29</v>
      </c>
      <c r="H6" s="214" t="s">
        <v>30</v>
      </c>
      <c r="I6" s="214" t="s">
        <v>114</v>
      </c>
      <c r="J6" s="214" t="s">
        <v>31</v>
      </c>
      <c r="K6" s="214" t="s">
        <v>115</v>
      </c>
      <c r="L6" s="214" t="s">
        <v>116</v>
      </c>
      <c r="M6" s="214" t="s">
        <v>117</v>
      </c>
      <c r="N6" s="214" t="s">
        <v>118</v>
      </c>
      <c r="O6" s="214" t="s">
        <v>119</v>
      </c>
      <c r="P6" s="214" t="s">
        <v>120</v>
      </c>
      <c r="Q6" s="214" t="s">
        <v>121</v>
      </c>
      <c r="R6" s="214" t="s">
        <v>122</v>
      </c>
      <c r="S6" s="214" t="s">
        <v>123</v>
      </c>
      <c r="T6" s="214" t="s">
        <v>124</v>
      </c>
      <c r="U6" s="214" t="s">
        <v>125</v>
      </c>
      <c r="V6" s="214" t="s">
        <v>126</v>
      </c>
      <c r="W6" s="214" t="s">
        <v>127</v>
      </c>
      <c r="X6" s="214" t="s">
        <v>128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29" t="s">
        <v>129</v>
      </c>
      <c r="B8" s="230" t="s">
        <v>80</v>
      </c>
      <c r="C8" s="254" t="s">
        <v>81</v>
      </c>
      <c r="D8" s="231"/>
      <c r="E8" s="232"/>
      <c r="F8" s="233"/>
      <c r="G8" s="233">
        <f>SUMIF(AG9:AG38,"&lt;&gt;NOR",G9:G38)</f>
        <v>0</v>
      </c>
      <c r="H8" s="233"/>
      <c r="I8" s="233">
        <f>SUM(I9:I38)</f>
        <v>0</v>
      </c>
      <c r="J8" s="233"/>
      <c r="K8" s="233">
        <f>SUM(K9:K38)</f>
        <v>0</v>
      </c>
      <c r="L8" s="233"/>
      <c r="M8" s="233">
        <f>SUM(M9:M38)</f>
        <v>0</v>
      </c>
      <c r="N8" s="232"/>
      <c r="O8" s="232">
        <f>SUM(O9:O38)</f>
        <v>0</v>
      </c>
      <c r="P8" s="232"/>
      <c r="Q8" s="232">
        <f>SUM(Q9:Q38)</f>
        <v>0</v>
      </c>
      <c r="R8" s="233"/>
      <c r="S8" s="233"/>
      <c r="T8" s="234"/>
      <c r="U8" s="228"/>
      <c r="V8" s="228">
        <f>SUM(V9:V38)</f>
        <v>356.34999999999997</v>
      </c>
      <c r="W8" s="228"/>
      <c r="X8" s="228"/>
      <c r="AG8" t="s">
        <v>130</v>
      </c>
    </row>
    <row r="9" spans="1:60" outlineLevel="1">
      <c r="A9" s="236">
        <v>1</v>
      </c>
      <c r="B9" s="237" t="s">
        <v>182</v>
      </c>
      <c r="C9" s="255" t="s">
        <v>183</v>
      </c>
      <c r="D9" s="238" t="s">
        <v>184</v>
      </c>
      <c r="E9" s="239">
        <v>114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180</v>
      </c>
      <c r="S9" s="241" t="s">
        <v>135</v>
      </c>
      <c r="T9" s="242" t="s">
        <v>185</v>
      </c>
      <c r="U9" s="225">
        <v>0.01</v>
      </c>
      <c r="V9" s="225">
        <f>ROUND(E9*U9,2)</f>
        <v>1.1399999999999999</v>
      </c>
      <c r="W9" s="225"/>
      <c r="X9" s="225" t="s">
        <v>136</v>
      </c>
      <c r="Y9" s="215"/>
      <c r="Z9" s="215"/>
      <c r="AA9" s="215"/>
      <c r="AB9" s="215"/>
      <c r="AC9" s="215"/>
      <c r="AD9" s="215"/>
      <c r="AE9" s="215"/>
      <c r="AF9" s="215"/>
      <c r="AG9" s="215" t="s">
        <v>137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56" t="s">
        <v>307</v>
      </c>
      <c r="D10" s="226"/>
      <c r="E10" s="227"/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139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56" t="s">
        <v>308</v>
      </c>
      <c r="D11" s="226"/>
      <c r="E11" s="227">
        <v>30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139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56" t="s">
        <v>309</v>
      </c>
      <c r="D12" s="226"/>
      <c r="E12" s="227">
        <v>40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139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56" t="s">
        <v>310</v>
      </c>
      <c r="D13" s="226"/>
      <c r="E13" s="227">
        <v>16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5"/>
      <c r="Z13" s="215"/>
      <c r="AA13" s="215"/>
      <c r="AB13" s="215"/>
      <c r="AC13" s="215"/>
      <c r="AD13" s="215"/>
      <c r="AE13" s="215"/>
      <c r="AF13" s="215"/>
      <c r="AG13" s="215" t="s">
        <v>139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56" t="s">
        <v>311</v>
      </c>
      <c r="D14" s="226"/>
      <c r="E14" s="227">
        <v>10</v>
      </c>
      <c r="F14" s="225"/>
      <c r="G14" s="225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139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56" t="s">
        <v>312</v>
      </c>
      <c r="D15" s="226"/>
      <c r="E15" s="227">
        <v>8</v>
      </c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5"/>
      <c r="Z15" s="215"/>
      <c r="AA15" s="215"/>
      <c r="AB15" s="215"/>
      <c r="AC15" s="215"/>
      <c r="AD15" s="215"/>
      <c r="AE15" s="215"/>
      <c r="AF15" s="215"/>
      <c r="AG15" s="215" t="s">
        <v>139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56" t="s">
        <v>313</v>
      </c>
      <c r="D16" s="226"/>
      <c r="E16" s="227">
        <v>10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5"/>
      <c r="Z16" s="215"/>
      <c r="AA16" s="215"/>
      <c r="AB16" s="215"/>
      <c r="AC16" s="215"/>
      <c r="AD16" s="215"/>
      <c r="AE16" s="215"/>
      <c r="AF16" s="215"/>
      <c r="AG16" s="215" t="s">
        <v>139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6">
        <v>2</v>
      </c>
      <c r="B17" s="237" t="s">
        <v>195</v>
      </c>
      <c r="C17" s="255" t="s">
        <v>196</v>
      </c>
      <c r="D17" s="238" t="s">
        <v>133</v>
      </c>
      <c r="E17" s="239">
        <v>2700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180</v>
      </c>
      <c r="S17" s="241" t="s">
        <v>135</v>
      </c>
      <c r="T17" s="242" t="s">
        <v>185</v>
      </c>
      <c r="U17" s="225">
        <v>0.13</v>
      </c>
      <c r="V17" s="225">
        <f>ROUND(E17*U17,2)</f>
        <v>351</v>
      </c>
      <c r="W17" s="225"/>
      <c r="X17" s="225" t="s">
        <v>136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137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57" t="s">
        <v>197</v>
      </c>
      <c r="D18" s="244"/>
      <c r="E18" s="244"/>
      <c r="F18" s="244"/>
      <c r="G18" s="244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146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58" t="s">
        <v>198</v>
      </c>
      <c r="D19" s="245"/>
      <c r="E19" s="245"/>
      <c r="F19" s="245"/>
      <c r="G19" s="24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199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56" t="s">
        <v>314</v>
      </c>
      <c r="D20" s="226"/>
      <c r="E20" s="227">
        <v>2700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5"/>
      <c r="Z20" s="215"/>
      <c r="AA20" s="215"/>
      <c r="AB20" s="215"/>
      <c r="AC20" s="215"/>
      <c r="AD20" s="215"/>
      <c r="AE20" s="215"/>
      <c r="AF20" s="215"/>
      <c r="AG20" s="215" t="s">
        <v>139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36">
        <v>3</v>
      </c>
      <c r="B21" s="237" t="s">
        <v>200</v>
      </c>
      <c r="C21" s="255" t="s">
        <v>201</v>
      </c>
      <c r="D21" s="238" t="s">
        <v>151</v>
      </c>
      <c r="E21" s="239">
        <v>16.2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180</v>
      </c>
      <c r="S21" s="241" t="s">
        <v>135</v>
      </c>
      <c r="T21" s="242" t="s">
        <v>135</v>
      </c>
      <c r="U21" s="225">
        <v>0.26</v>
      </c>
      <c r="V21" s="225">
        <f>ROUND(E21*U21,2)</f>
        <v>4.21</v>
      </c>
      <c r="W21" s="225"/>
      <c r="X21" s="225" t="s">
        <v>136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137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56" t="s">
        <v>315</v>
      </c>
      <c r="D22" s="226"/>
      <c r="E22" s="227">
        <v>16.2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5"/>
      <c r="Z22" s="215"/>
      <c r="AA22" s="215"/>
      <c r="AB22" s="215"/>
      <c r="AC22" s="215"/>
      <c r="AD22" s="215"/>
      <c r="AE22" s="215"/>
      <c r="AF22" s="215"/>
      <c r="AG22" s="215" t="s">
        <v>139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6">
        <v>4</v>
      </c>
      <c r="B23" s="237" t="s">
        <v>316</v>
      </c>
      <c r="C23" s="255" t="s">
        <v>317</v>
      </c>
      <c r="D23" s="238" t="s">
        <v>184</v>
      </c>
      <c r="E23" s="239">
        <v>2240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207</v>
      </c>
      <c r="T23" s="242" t="s">
        <v>185</v>
      </c>
      <c r="U23" s="225">
        <v>0</v>
      </c>
      <c r="V23" s="225">
        <f>ROUND(E23*U23,2)</f>
        <v>0</v>
      </c>
      <c r="W23" s="225"/>
      <c r="X23" s="225" t="s">
        <v>136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137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56" t="s">
        <v>318</v>
      </c>
      <c r="D24" s="226"/>
      <c r="E24" s="227">
        <v>2240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5"/>
      <c r="Z24" s="215"/>
      <c r="AA24" s="215"/>
      <c r="AB24" s="215"/>
      <c r="AC24" s="215"/>
      <c r="AD24" s="215"/>
      <c r="AE24" s="215"/>
      <c r="AF24" s="215"/>
      <c r="AG24" s="215" t="s">
        <v>139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36">
        <v>5</v>
      </c>
      <c r="B25" s="237" t="s">
        <v>205</v>
      </c>
      <c r="C25" s="255" t="s">
        <v>206</v>
      </c>
      <c r="D25" s="238" t="s">
        <v>184</v>
      </c>
      <c r="E25" s="239">
        <v>30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207</v>
      </c>
      <c r="T25" s="242" t="s">
        <v>185</v>
      </c>
      <c r="U25" s="225">
        <v>0</v>
      </c>
      <c r="V25" s="225">
        <f>ROUND(E25*U25,2)</f>
        <v>0</v>
      </c>
      <c r="W25" s="225"/>
      <c r="X25" s="225" t="s">
        <v>208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209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56" t="s">
        <v>319</v>
      </c>
      <c r="D26" s="226"/>
      <c r="E26" s="227">
        <v>30</v>
      </c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139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36">
        <v>6</v>
      </c>
      <c r="B27" s="237" t="s">
        <v>210</v>
      </c>
      <c r="C27" s="255" t="s">
        <v>211</v>
      </c>
      <c r="D27" s="238" t="s">
        <v>184</v>
      </c>
      <c r="E27" s="239">
        <v>40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207</v>
      </c>
      <c r="T27" s="242" t="s">
        <v>185</v>
      </c>
      <c r="U27" s="225">
        <v>0</v>
      </c>
      <c r="V27" s="225">
        <f>ROUND(E27*U27,2)</f>
        <v>0</v>
      </c>
      <c r="W27" s="225"/>
      <c r="X27" s="225" t="s">
        <v>208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209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22"/>
      <c r="B28" s="223"/>
      <c r="C28" s="256" t="s">
        <v>320</v>
      </c>
      <c r="D28" s="226"/>
      <c r="E28" s="227">
        <v>40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5"/>
      <c r="Z28" s="215"/>
      <c r="AA28" s="215"/>
      <c r="AB28" s="215"/>
      <c r="AC28" s="215"/>
      <c r="AD28" s="215"/>
      <c r="AE28" s="215"/>
      <c r="AF28" s="215"/>
      <c r="AG28" s="215" t="s">
        <v>139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36">
        <v>7</v>
      </c>
      <c r="B29" s="237" t="s">
        <v>212</v>
      </c>
      <c r="C29" s="255" t="s">
        <v>213</v>
      </c>
      <c r="D29" s="238" t="s">
        <v>184</v>
      </c>
      <c r="E29" s="239">
        <v>16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/>
      <c r="S29" s="241" t="s">
        <v>207</v>
      </c>
      <c r="T29" s="242" t="s">
        <v>185</v>
      </c>
      <c r="U29" s="225">
        <v>0</v>
      </c>
      <c r="V29" s="225">
        <f>ROUND(E29*U29,2)</f>
        <v>0</v>
      </c>
      <c r="W29" s="225"/>
      <c r="X29" s="225" t="s">
        <v>208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209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56" t="s">
        <v>321</v>
      </c>
      <c r="D30" s="226"/>
      <c r="E30" s="227">
        <v>16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5"/>
      <c r="Z30" s="215"/>
      <c r="AA30" s="215"/>
      <c r="AB30" s="215"/>
      <c r="AC30" s="215"/>
      <c r="AD30" s="215"/>
      <c r="AE30" s="215"/>
      <c r="AF30" s="215"/>
      <c r="AG30" s="215" t="s">
        <v>139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36">
        <v>8</v>
      </c>
      <c r="B31" s="237" t="s">
        <v>214</v>
      </c>
      <c r="C31" s="255" t="s">
        <v>215</v>
      </c>
      <c r="D31" s="238" t="s">
        <v>184</v>
      </c>
      <c r="E31" s="239">
        <v>10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/>
      <c r="S31" s="241" t="s">
        <v>207</v>
      </c>
      <c r="T31" s="242" t="s">
        <v>185</v>
      </c>
      <c r="U31" s="225">
        <v>0</v>
      </c>
      <c r="V31" s="225">
        <f>ROUND(E31*U31,2)</f>
        <v>0</v>
      </c>
      <c r="W31" s="225"/>
      <c r="X31" s="225" t="s">
        <v>208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209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56" t="s">
        <v>322</v>
      </c>
      <c r="D32" s="226"/>
      <c r="E32" s="227">
        <v>10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5"/>
      <c r="Z32" s="215"/>
      <c r="AA32" s="215"/>
      <c r="AB32" s="215"/>
      <c r="AC32" s="215"/>
      <c r="AD32" s="215"/>
      <c r="AE32" s="215"/>
      <c r="AF32" s="215"/>
      <c r="AG32" s="215" t="s">
        <v>139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36">
        <v>9</v>
      </c>
      <c r="B33" s="237" t="s">
        <v>216</v>
      </c>
      <c r="C33" s="255" t="s">
        <v>217</v>
      </c>
      <c r="D33" s="238" t="s">
        <v>184</v>
      </c>
      <c r="E33" s="239">
        <v>8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207</v>
      </c>
      <c r="T33" s="242" t="s">
        <v>185</v>
      </c>
      <c r="U33" s="225">
        <v>0</v>
      </c>
      <c r="V33" s="225">
        <f>ROUND(E33*U33,2)</f>
        <v>0</v>
      </c>
      <c r="W33" s="225"/>
      <c r="X33" s="225" t="s">
        <v>208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209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56" t="s">
        <v>323</v>
      </c>
      <c r="D34" s="226"/>
      <c r="E34" s="227">
        <v>8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5"/>
      <c r="Z34" s="215"/>
      <c r="AA34" s="215"/>
      <c r="AB34" s="215"/>
      <c r="AC34" s="215"/>
      <c r="AD34" s="215"/>
      <c r="AE34" s="215"/>
      <c r="AF34" s="215"/>
      <c r="AG34" s="215" t="s">
        <v>139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36">
        <v>10</v>
      </c>
      <c r="B35" s="237" t="s">
        <v>218</v>
      </c>
      <c r="C35" s="255" t="s">
        <v>219</v>
      </c>
      <c r="D35" s="238" t="s">
        <v>184</v>
      </c>
      <c r="E35" s="239">
        <v>10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/>
      <c r="S35" s="241" t="s">
        <v>207</v>
      </c>
      <c r="T35" s="242" t="s">
        <v>185</v>
      </c>
      <c r="U35" s="225">
        <v>0</v>
      </c>
      <c r="V35" s="225">
        <f>ROUND(E35*U35,2)</f>
        <v>0</v>
      </c>
      <c r="W35" s="225"/>
      <c r="X35" s="225" t="s">
        <v>208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209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56" t="s">
        <v>324</v>
      </c>
      <c r="D36" s="226"/>
      <c r="E36" s="227">
        <v>10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5"/>
      <c r="Z36" s="215"/>
      <c r="AA36" s="215"/>
      <c r="AB36" s="215"/>
      <c r="AC36" s="215"/>
      <c r="AD36" s="215"/>
      <c r="AE36" s="215"/>
      <c r="AF36" s="215"/>
      <c r="AG36" s="215" t="s">
        <v>139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36">
        <v>11</v>
      </c>
      <c r="B37" s="237" t="s">
        <v>223</v>
      </c>
      <c r="C37" s="255" t="s">
        <v>224</v>
      </c>
      <c r="D37" s="238" t="s">
        <v>151</v>
      </c>
      <c r="E37" s="239">
        <v>16.2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/>
      <c r="S37" s="241" t="s">
        <v>207</v>
      </c>
      <c r="T37" s="242" t="s">
        <v>185</v>
      </c>
      <c r="U37" s="225">
        <v>0</v>
      </c>
      <c r="V37" s="225">
        <f>ROUND(E37*U37,2)</f>
        <v>0</v>
      </c>
      <c r="W37" s="225"/>
      <c r="X37" s="225" t="s">
        <v>208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209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56" t="s">
        <v>315</v>
      </c>
      <c r="D38" s="226"/>
      <c r="E38" s="227">
        <v>16.2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5"/>
      <c r="Z38" s="215"/>
      <c r="AA38" s="215"/>
      <c r="AB38" s="215"/>
      <c r="AC38" s="215"/>
      <c r="AD38" s="215"/>
      <c r="AE38" s="215"/>
      <c r="AF38" s="215"/>
      <c r="AG38" s="215" t="s">
        <v>139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>
      <c r="A39" s="3"/>
      <c r="B39" s="4"/>
      <c r="C39" s="26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116</v>
      </c>
    </row>
    <row r="40" spans="1:60">
      <c r="A40" s="218"/>
      <c r="B40" s="219" t="s">
        <v>29</v>
      </c>
      <c r="C40" s="262"/>
      <c r="D40" s="220"/>
      <c r="E40" s="221"/>
      <c r="F40" s="221"/>
      <c r="G40" s="235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305</v>
      </c>
    </row>
    <row r="41" spans="1:60">
      <c r="C41" s="263"/>
      <c r="D41" s="10"/>
      <c r="AG41" t="s">
        <v>306</v>
      </c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/>
  <mergeCells count="6">
    <mergeCell ref="A1:G1"/>
    <mergeCell ref="C2:G2"/>
    <mergeCell ref="C3:G3"/>
    <mergeCell ref="C4:G4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103</v>
      </c>
      <c r="B1" s="200"/>
      <c r="C1" s="200"/>
      <c r="D1" s="200"/>
      <c r="E1" s="200"/>
      <c r="F1" s="200"/>
      <c r="G1" s="200"/>
      <c r="AG1" t="s">
        <v>104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105</v>
      </c>
    </row>
    <row r="3" spans="1:60" ht="25.05" customHeight="1">
      <c r="A3" s="201" t="s">
        <v>8</v>
      </c>
      <c r="B3" s="49" t="s">
        <v>59</v>
      </c>
      <c r="C3" s="204" t="s">
        <v>60</v>
      </c>
      <c r="D3" s="202"/>
      <c r="E3" s="202"/>
      <c r="F3" s="202"/>
      <c r="G3" s="203"/>
      <c r="AC3" s="180" t="s">
        <v>105</v>
      </c>
      <c r="AG3" t="s">
        <v>106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107</v>
      </c>
    </row>
    <row r="5" spans="1:60">
      <c r="D5" s="10"/>
    </row>
    <row r="6" spans="1:60" ht="39.6">
      <c r="A6" s="211" t="s">
        <v>108</v>
      </c>
      <c r="B6" s="213" t="s">
        <v>109</v>
      </c>
      <c r="C6" s="213" t="s">
        <v>110</v>
      </c>
      <c r="D6" s="212" t="s">
        <v>111</v>
      </c>
      <c r="E6" s="211" t="s">
        <v>112</v>
      </c>
      <c r="F6" s="210" t="s">
        <v>113</v>
      </c>
      <c r="G6" s="211" t="s">
        <v>29</v>
      </c>
      <c r="H6" s="214" t="s">
        <v>30</v>
      </c>
      <c r="I6" s="214" t="s">
        <v>114</v>
      </c>
      <c r="J6" s="214" t="s">
        <v>31</v>
      </c>
      <c r="K6" s="214" t="s">
        <v>115</v>
      </c>
      <c r="L6" s="214" t="s">
        <v>116</v>
      </c>
      <c r="M6" s="214" t="s">
        <v>117</v>
      </c>
      <c r="N6" s="214" t="s">
        <v>118</v>
      </c>
      <c r="O6" s="214" t="s">
        <v>119</v>
      </c>
      <c r="P6" s="214" t="s">
        <v>120</v>
      </c>
      <c r="Q6" s="214" t="s">
        <v>121</v>
      </c>
      <c r="R6" s="214" t="s">
        <v>122</v>
      </c>
      <c r="S6" s="214" t="s">
        <v>123</v>
      </c>
      <c r="T6" s="214" t="s">
        <v>124</v>
      </c>
      <c r="U6" s="214" t="s">
        <v>125</v>
      </c>
      <c r="V6" s="214" t="s">
        <v>126</v>
      </c>
      <c r="W6" s="214" t="s">
        <v>127</v>
      </c>
      <c r="X6" s="214" t="s">
        <v>128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29" t="s">
        <v>129</v>
      </c>
      <c r="B8" s="230" t="s">
        <v>80</v>
      </c>
      <c r="C8" s="254" t="s">
        <v>81</v>
      </c>
      <c r="D8" s="231"/>
      <c r="E8" s="232"/>
      <c r="F8" s="233"/>
      <c r="G8" s="233">
        <f>SUMIF(AG9:AG76,"&lt;&gt;NOR",G9:G76)</f>
        <v>0</v>
      </c>
      <c r="H8" s="233"/>
      <c r="I8" s="233">
        <f>SUM(I9:I76)</f>
        <v>0</v>
      </c>
      <c r="J8" s="233"/>
      <c r="K8" s="233">
        <f>SUM(K9:K76)</f>
        <v>0</v>
      </c>
      <c r="L8" s="233"/>
      <c r="M8" s="233">
        <f>SUM(M9:M76)</f>
        <v>0</v>
      </c>
      <c r="N8" s="232"/>
      <c r="O8" s="232">
        <f>SUM(O9:O76)</f>
        <v>0</v>
      </c>
      <c r="P8" s="232"/>
      <c r="Q8" s="232">
        <f>SUM(Q9:Q76)</f>
        <v>33.659999999999997</v>
      </c>
      <c r="R8" s="233"/>
      <c r="S8" s="233"/>
      <c r="T8" s="234"/>
      <c r="U8" s="228"/>
      <c r="V8" s="228">
        <f>SUM(V9:V76)</f>
        <v>54.58</v>
      </c>
      <c r="W8" s="228"/>
      <c r="X8" s="228"/>
      <c r="AG8" t="s">
        <v>130</v>
      </c>
    </row>
    <row r="9" spans="1:60" ht="20.399999999999999" outlineLevel="1">
      <c r="A9" s="236">
        <v>1</v>
      </c>
      <c r="B9" s="237" t="s">
        <v>131</v>
      </c>
      <c r="C9" s="255" t="s">
        <v>132</v>
      </c>
      <c r="D9" s="238" t="s">
        <v>133</v>
      </c>
      <c r="E9" s="239">
        <v>51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0.33</v>
      </c>
      <c r="Q9" s="239">
        <f>ROUND(E9*P9,2)</f>
        <v>16.829999999999998</v>
      </c>
      <c r="R9" s="241" t="s">
        <v>134</v>
      </c>
      <c r="S9" s="241" t="s">
        <v>135</v>
      </c>
      <c r="T9" s="242" t="s">
        <v>135</v>
      </c>
      <c r="U9" s="225">
        <v>0.04</v>
      </c>
      <c r="V9" s="225">
        <f>ROUND(E9*U9,2)</f>
        <v>2.04</v>
      </c>
      <c r="W9" s="225"/>
      <c r="X9" s="225" t="s">
        <v>136</v>
      </c>
      <c r="Y9" s="215"/>
      <c r="Z9" s="215"/>
      <c r="AA9" s="215"/>
      <c r="AB9" s="215"/>
      <c r="AC9" s="215"/>
      <c r="AD9" s="215"/>
      <c r="AE9" s="215"/>
      <c r="AF9" s="215"/>
      <c r="AG9" s="215" t="s">
        <v>137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56" t="s">
        <v>325</v>
      </c>
      <c r="D10" s="226"/>
      <c r="E10" s="227">
        <v>51</v>
      </c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139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0.399999999999999" outlineLevel="1">
      <c r="A11" s="236">
        <v>2</v>
      </c>
      <c r="B11" s="237" t="s">
        <v>140</v>
      </c>
      <c r="C11" s="255" t="s">
        <v>141</v>
      </c>
      <c r="D11" s="238" t="s">
        <v>133</v>
      </c>
      <c r="E11" s="239">
        <v>51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0.33</v>
      </c>
      <c r="Q11" s="239">
        <f>ROUND(E11*P11,2)</f>
        <v>16.829999999999998</v>
      </c>
      <c r="R11" s="241" t="s">
        <v>134</v>
      </c>
      <c r="S11" s="241" t="s">
        <v>135</v>
      </c>
      <c r="T11" s="242" t="s">
        <v>135</v>
      </c>
      <c r="U11" s="225">
        <v>0.11</v>
      </c>
      <c r="V11" s="225">
        <f>ROUND(E11*U11,2)</f>
        <v>5.61</v>
      </c>
      <c r="W11" s="225"/>
      <c r="X11" s="225" t="s">
        <v>136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137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56" t="s">
        <v>325</v>
      </c>
      <c r="D12" s="226"/>
      <c r="E12" s="227">
        <v>51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139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36">
        <v>3</v>
      </c>
      <c r="B13" s="237" t="s">
        <v>326</v>
      </c>
      <c r="C13" s="255" t="s">
        <v>327</v>
      </c>
      <c r="D13" s="238" t="s">
        <v>151</v>
      </c>
      <c r="E13" s="239">
        <v>45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 t="s">
        <v>152</v>
      </c>
      <c r="S13" s="241" t="s">
        <v>135</v>
      </c>
      <c r="T13" s="242" t="s">
        <v>135</v>
      </c>
      <c r="U13" s="225">
        <v>0.27</v>
      </c>
      <c r="V13" s="225">
        <f>ROUND(E13*U13,2)</f>
        <v>12.15</v>
      </c>
      <c r="W13" s="225"/>
      <c r="X13" s="225" t="s">
        <v>136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137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1" outlineLevel="1">
      <c r="A14" s="222"/>
      <c r="B14" s="223"/>
      <c r="C14" s="257" t="s">
        <v>328</v>
      </c>
      <c r="D14" s="244"/>
      <c r="E14" s="244"/>
      <c r="F14" s="244"/>
      <c r="G14" s="244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146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3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56" t="s">
        <v>329</v>
      </c>
      <c r="D15" s="226"/>
      <c r="E15" s="227">
        <v>45</v>
      </c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5"/>
      <c r="Z15" s="215"/>
      <c r="AA15" s="215"/>
      <c r="AB15" s="215"/>
      <c r="AC15" s="215"/>
      <c r="AD15" s="215"/>
      <c r="AE15" s="215"/>
      <c r="AF15" s="215"/>
      <c r="AG15" s="215" t="s">
        <v>139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36">
        <v>4</v>
      </c>
      <c r="B16" s="237" t="s">
        <v>155</v>
      </c>
      <c r="C16" s="255" t="s">
        <v>156</v>
      </c>
      <c r="D16" s="238" t="s">
        <v>151</v>
      </c>
      <c r="E16" s="239">
        <v>11.25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 t="s">
        <v>152</v>
      </c>
      <c r="S16" s="241" t="s">
        <v>135</v>
      </c>
      <c r="T16" s="242" t="s">
        <v>135</v>
      </c>
      <c r="U16" s="225">
        <v>7.0000000000000007E-2</v>
      </c>
      <c r="V16" s="225">
        <f>ROUND(E16*U16,2)</f>
        <v>0.79</v>
      </c>
      <c r="W16" s="225"/>
      <c r="X16" s="225" t="s">
        <v>136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137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57" t="s">
        <v>157</v>
      </c>
      <c r="D17" s="244"/>
      <c r="E17" s="244"/>
      <c r="F17" s="244"/>
      <c r="G17" s="244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5"/>
      <c r="Z17" s="215"/>
      <c r="AA17" s="215"/>
      <c r="AB17" s="215"/>
      <c r="AC17" s="215"/>
      <c r="AD17" s="215"/>
      <c r="AE17" s="215"/>
      <c r="AF17" s="215"/>
      <c r="AG17" s="215" t="s">
        <v>146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56" t="s">
        <v>330</v>
      </c>
      <c r="D18" s="226"/>
      <c r="E18" s="227">
        <v>11.25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139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36">
        <v>5</v>
      </c>
      <c r="B19" s="237" t="s">
        <v>159</v>
      </c>
      <c r="C19" s="255" t="s">
        <v>160</v>
      </c>
      <c r="D19" s="238" t="s">
        <v>151</v>
      </c>
      <c r="E19" s="239">
        <v>45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 t="s">
        <v>152</v>
      </c>
      <c r="S19" s="241" t="s">
        <v>135</v>
      </c>
      <c r="T19" s="242" t="s">
        <v>135</v>
      </c>
      <c r="U19" s="225">
        <v>0.01</v>
      </c>
      <c r="V19" s="225">
        <f>ROUND(E19*U19,2)</f>
        <v>0.45</v>
      </c>
      <c r="W19" s="225"/>
      <c r="X19" s="225" t="s">
        <v>136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137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57" t="s">
        <v>157</v>
      </c>
      <c r="D20" s="244"/>
      <c r="E20" s="244"/>
      <c r="F20" s="244"/>
      <c r="G20" s="244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5"/>
      <c r="Z20" s="215"/>
      <c r="AA20" s="215"/>
      <c r="AB20" s="215"/>
      <c r="AC20" s="215"/>
      <c r="AD20" s="215"/>
      <c r="AE20" s="215"/>
      <c r="AF20" s="215"/>
      <c r="AG20" s="215" t="s">
        <v>146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56" t="s">
        <v>329</v>
      </c>
      <c r="D21" s="226"/>
      <c r="E21" s="227">
        <v>45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5"/>
      <c r="Z21" s="215"/>
      <c r="AA21" s="215"/>
      <c r="AB21" s="215"/>
      <c r="AC21" s="215"/>
      <c r="AD21" s="215"/>
      <c r="AE21" s="215"/>
      <c r="AF21" s="215"/>
      <c r="AG21" s="215" t="s">
        <v>139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0.399999999999999" outlineLevel="1">
      <c r="A22" s="236">
        <v>6</v>
      </c>
      <c r="B22" s="237" t="s">
        <v>161</v>
      </c>
      <c r="C22" s="255" t="s">
        <v>162</v>
      </c>
      <c r="D22" s="238" t="s">
        <v>151</v>
      </c>
      <c r="E22" s="239">
        <v>11.25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 t="s">
        <v>152</v>
      </c>
      <c r="S22" s="241" t="s">
        <v>135</v>
      </c>
      <c r="T22" s="242" t="s">
        <v>135</v>
      </c>
      <c r="U22" s="225">
        <v>0.65</v>
      </c>
      <c r="V22" s="225">
        <f>ROUND(E22*U22,2)</f>
        <v>7.31</v>
      </c>
      <c r="W22" s="225"/>
      <c r="X22" s="225" t="s">
        <v>136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137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56" t="s">
        <v>330</v>
      </c>
      <c r="D23" s="226"/>
      <c r="E23" s="227">
        <v>11.25</v>
      </c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5"/>
      <c r="Z23" s="215"/>
      <c r="AA23" s="215"/>
      <c r="AB23" s="215"/>
      <c r="AC23" s="215"/>
      <c r="AD23" s="215"/>
      <c r="AE23" s="215"/>
      <c r="AF23" s="215"/>
      <c r="AG23" s="215" t="s">
        <v>139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36">
        <v>7</v>
      </c>
      <c r="B24" s="237" t="s">
        <v>331</v>
      </c>
      <c r="C24" s="255" t="s">
        <v>332</v>
      </c>
      <c r="D24" s="238" t="s">
        <v>151</v>
      </c>
      <c r="E24" s="239">
        <v>40.799999999999997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 t="s">
        <v>152</v>
      </c>
      <c r="S24" s="241" t="s">
        <v>135</v>
      </c>
      <c r="T24" s="242" t="s">
        <v>135</v>
      </c>
      <c r="U24" s="225">
        <v>0.2</v>
      </c>
      <c r="V24" s="225">
        <f>ROUND(E24*U24,2)</f>
        <v>8.16</v>
      </c>
      <c r="W24" s="225"/>
      <c r="X24" s="225" t="s">
        <v>136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137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57" t="s">
        <v>165</v>
      </c>
      <c r="D25" s="244"/>
      <c r="E25" s="244"/>
      <c r="F25" s="244"/>
      <c r="G25" s="244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5"/>
      <c r="Z25" s="215"/>
      <c r="AA25" s="215"/>
      <c r="AB25" s="215"/>
      <c r="AC25" s="215"/>
      <c r="AD25" s="215"/>
      <c r="AE25" s="215"/>
      <c r="AF25" s="215"/>
      <c r="AG25" s="215" t="s">
        <v>146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58" t="s">
        <v>333</v>
      </c>
      <c r="D26" s="245"/>
      <c r="E26" s="245"/>
      <c r="F26" s="245"/>
      <c r="G26" s="24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199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56" t="s">
        <v>334</v>
      </c>
      <c r="D27" s="226"/>
      <c r="E27" s="227">
        <v>40.799999999999997</v>
      </c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5"/>
      <c r="Z27" s="215"/>
      <c r="AA27" s="215"/>
      <c r="AB27" s="215"/>
      <c r="AC27" s="215"/>
      <c r="AD27" s="215"/>
      <c r="AE27" s="215"/>
      <c r="AF27" s="215"/>
      <c r="AG27" s="215" t="s">
        <v>139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6">
        <v>8</v>
      </c>
      <c r="B28" s="237" t="s">
        <v>170</v>
      </c>
      <c r="C28" s="255" t="s">
        <v>171</v>
      </c>
      <c r="D28" s="238" t="s">
        <v>133</v>
      </c>
      <c r="E28" s="239">
        <v>37.5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 t="s">
        <v>172</v>
      </c>
      <c r="S28" s="241" t="s">
        <v>135</v>
      </c>
      <c r="T28" s="242" t="s">
        <v>135</v>
      </c>
      <c r="U28" s="225">
        <v>0.01</v>
      </c>
      <c r="V28" s="225">
        <f>ROUND(E28*U28,2)</f>
        <v>0.38</v>
      </c>
      <c r="W28" s="225"/>
      <c r="X28" s="225" t="s">
        <v>136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137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57" t="s">
        <v>173</v>
      </c>
      <c r="D29" s="244"/>
      <c r="E29" s="244"/>
      <c r="F29" s="244"/>
      <c r="G29" s="244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5"/>
      <c r="Z29" s="215"/>
      <c r="AA29" s="215"/>
      <c r="AB29" s="215"/>
      <c r="AC29" s="215"/>
      <c r="AD29" s="215"/>
      <c r="AE29" s="215"/>
      <c r="AF29" s="215"/>
      <c r="AG29" s="215" t="s">
        <v>146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56" t="s">
        <v>335</v>
      </c>
      <c r="D30" s="226"/>
      <c r="E30" s="227">
        <v>37.5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5"/>
      <c r="Z30" s="215"/>
      <c r="AA30" s="215"/>
      <c r="AB30" s="215"/>
      <c r="AC30" s="215"/>
      <c r="AD30" s="215"/>
      <c r="AE30" s="215"/>
      <c r="AF30" s="215"/>
      <c r="AG30" s="215" t="s">
        <v>139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36">
        <v>9</v>
      </c>
      <c r="B31" s="237" t="s">
        <v>175</v>
      </c>
      <c r="C31" s="255" t="s">
        <v>176</v>
      </c>
      <c r="D31" s="238" t="s">
        <v>133</v>
      </c>
      <c r="E31" s="239">
        <v>102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 t="s">
        <v>152</v>
      </c>
      <c r="S31" s="241" t="s">
        <v>135</v>
      </c>
      <c r="T31" s="242" t="s">
        <v>135</v>
      </c>
      <c r="U31" s="225">
        <v>0.02</v>
      </c>
      <c r="V31" s="225">
        <f>ROUND(E31*U31,2)</f>
        <v>2.04</v>
      </c>
      <c r="W31" s="225"/>
      <c r="X31" s="225" t="s">
        <v>136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137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57" t="s">
        <v>177</v>
      </c>
      <c r="D32" s="244"/>
      <c r="E32" s="244"/>
      <c r="F32" s="244"/>
      <c r="G32" s="244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5"/>
      <c r="Z32" s="215"/>
      <c r="AA32" s="215"/>
      <c r="AB32" s="215"/>
      <c r="AC32" s="215"/>
      <c r="AD32" s="215"/>
      <c r="AE32" s="215"/>
      <c r="AF32" s="215"/>
      <c r="AG32" s="215" t="s">
        <v>146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56" t="s">
        <v>336</v>
      </c>
      <c r="D33" s="226"/>
      <c r="E33" s="227">
        <v>102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139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36">
        <v>10</v>
      </c>
      <c r="B34" s="237" t="s">
        <v>178</v>
      </c>
      <c r="C34" s="255" t="s">
        <v>179</v>
      </c>
      <c r="D34" s="238" t="s">
        <v>133</v>
      </c>
      <c r="E34" s="239">
        <v>51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 t="s">
        <v>180</v>
      </c>
      <c r="S34" s="241" t="s">
        <v>135</v>
      </c>
      <c r="T34" s="242" t="s">
        <v>135</v>
      </c>
      <c r="U34" s="225">
        <v>0</v>
      </c>
      <c r="V34" s="225">
        <f>ROUND(E34*U34,2)</f>
        <v>0</v>
      </c>
      <c r="W34" s="225"/>
      <c r="X34" s="225" t="s">
        <v>136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137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57" t="s">
        <v>181</v>
      </c>
      <c r="D35" s="244"/>
      <c r="E35" s="244"/>
      <c r="F35" s="244"/>
      <c r="G35" s="244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146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36">
        <v>11</v>
      </c>
      <c r="B36" s="237" t="s">
        <v>182</v>
      </c>
      <c r="C36" s="255" t="s">
        <v>183</v>
      </c>
      <c r="D36" s="238" t="s">
        <v>184</v>
      </c>
      <c r="E36" s="239">
        <v>300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 t="s">
        <v>180</v>
      </c>
      <c r="S36" s="241" t="s">
        <v>135</v>
      </c>
      <c r="T36" s="242" t="s">
        <v>185</v>
      </c>
      <c r="U36" s="225">
        <v>0.01</v>
      </c>
      <c r="V36" s="225">
        <f>ROUND(E36*U36,2)</f>
        <v>3</v>
      </c>
      <c r="W36" s="225"/>
      <c r="X36" s="225" t="s">
        <v>136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137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56" t="s">
        <v>337</v>
      </c>
      <c r="D37" s="226"/>
      <c r="E37" s="227">
        <v>70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5"/>
      <c r="Z37" s="215"/>
      <c r="AA37" s="215"/>
      <c r="AB37" s="215"/>
      <c r="AC37" s="215"/>
      <c r="AD37" s="215"/>
      <c r="AE37" s="215"/>
      <c r="AF37" s="215"/>
      <c r="AG37" s="215" t="s">
        <v>139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56" t="s">
        <v>338</v>
      </c>
      <c r="D38" s="226"/>
      <c r="E38" s="227">
        <v>60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5"/>
      <c r="Z38" s="215"/>
      <c r="AA38" s="215"/>
      <c r="AB38" s="215"/>
      <c r="AC38" s="215"/>
      <c r="AD38" s="215"/>
      <c r="AE38" s="215"/>
      <c r="AF38" s="215"/>
      <c r="AG38" s="215" t="s">
        <v>139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56" t="s">
        <v>339</v>
      </c>
      <c r="D39" s="226"/>
      <c r="E39" s="227">
        <v>70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139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56" t="s">
        <v>340</v>
      </c>
      <c r="D40" s="226"/>
      <c r="E40" s="227">
        <v>40</v>
      </c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5"/>
      <c r="Z40" s="215"/>
      <c r="AA40" s="215"/>
      <c r="AB40" s="215"/>
      <c r="AC40" s="215"/>
      <c r="AD40" s="215"/>
      <c r="AE40" s="215"/>
      <c r="AF40" s="215"/>
      <c r="AG40" s="215" t="s">
        <v>139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22"/>
      <c r="B41" s="223"/>
      <c r="C41" s="256" t="s">
        <v>341</v>
      </c>
      <c r="D41" s="226"/>
      <c r="E41" s="227">
        <v>40</v>
      </c>
      <c r="F41" s="225"/>
      <c r="G41" s="225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5"/>
      <c r="Z41" s="215"/>
      <c r="AA41" s="215"/>
      <c r="AB41" s="215"/>
      <c r="AC41" s="215"/>
      <c r="AD41" s="215"/>
      <c r="AE41" s="215"/>
      <c r="AF41" s="215"/>
      <c r="AG41" s="215" t="s">
        <v>139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56" t="s">
        <v>342</v>
      </c>
      <c r="D42" s="226"/>
      <c r="E42" s="227">
        <v>20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5"/>
      <c r="Z42" s="215"/>
      <c r="AA42" s="215"/>
      <c r="AB42" s="215"/>
      <c r="AC42" s="215"/>
      <c r="AD42" s="215"/>
      <c r="AE42" s="215"/>
      <c r="AF42" s="215"/>
      <c r="AG42" s="215" t="s">
        <v>139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36">
        <v>12</v>
      </c>
      <c r="B43" s="237" t="s">
        <v>343</v>
      </c>
      <c r="C43" s="255" t="s">
        <v>344</v>
      </c>
      <c r="D43" s="238" t="s">
        <v>184</v>
      </c>
      <c r="E43" s="239">
        <v>3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 t="s">
        <v>180</v>
      </c>
      <c r="S43" s="241" t="s">
        <v>135</v>
      </c>
      <c r="T43" s="242" t="s">
        <v>185</v>
      </c>
      <c r="U43" s="225">
        <v>0.35699999999999998</v>
      </c>
      <c r="V43" s="225">
        <f>ROUND(E43*U43,2)</f>
        <v>1.07</v>
      </c>
      <c r="W43" s="225"/>
      <c r="X43" s="225" t="s">
        <v>136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137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22"/>
      <c r="B44" s="223"/>
      <c r="C44" s="257" t="s">
        <v>345</v>
      </c>
      <c r="D44" s="244"/>
      <c r="E44" s="244"/>
      <c r="F44" s="244"/>
      <c r="G44" s="244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5"/>
      <c r="Z44" s="215"/>
      <c r="AA44" s="215"/>
      <c r="AB44" s="215"/>
      <c r="AC44" s="215"/>
      <c r="AD44" s="215"/>
      <c r="AE44" s="215"/>
      <c r="AF44" s="215"/>
      <c r="AG44" s="215" t="s">
        <v>146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36">
        <v>13</v>
      </c>
      <c r="B45" s="237" t="s">
        <v>192</v>
      </c>
      <c r="C45" s="255" t="s">
        <v>193</v>
      </c>
      <c r="D45" s="238" t="s">
        <v>133</v>
      </c>
      <c r="E45" s="239">
        <v>37.5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180</v>
      </c>
      <c r="S45" s="241" t="s">
        <v>135</v>
      </c>
      <c r="T45" s="242" t="s">
        <v>185</v>
      </c>
      <c r="U45" s="225">
        <v>0.16</v>
      </c>
      <c r="V45" s="225">
        <f>ROUND(E45*U45,2)</f>
        <v>6</v>
      </c>
      <c r="W45" s="225"/>
      <c r="X45" s="225" t="s">
        <v>136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137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57" t="s">
        <v>194</v>
      </c>
      <c r="D46" s="244"/>
      <c r="E46" s="244"/>
      <c r="F46" s="244"/>
      <c r="G46" s="244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5"/>
      <c r="Z46" s="215"/>
      <c r="AA46" s="215"/>
      <c r="AB46" s="215"/>
      <c r="AC46" s="215"/>
      <c r="AD46" s="215"/>
      <c r="AE46" s="215"/>
      <c r="AF46" s="215"/>
      <c r="AG46" s="215" t="s">
        <v>146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43" t="str">
        <f>C46</f>
        <v>vysazených rostlin s případným naložením odpadu na dopravní prostředek, s odvezením do 20 km a se složením,</v>
      </c>
      <c r="BB46" s="215"/>
      <c r="BC46" s="215"/>
      <c r="BD46" s="215"/>
      <c r="BE46" s="215"/>
      <c r="BF46" s="215"/>
      <c r="BG46" s="215"/>
      <c r="BH46" s="215"/>
    </row>
    <row r="47" spans="1:60" outlineLevel="1">
      <c r="A47" s="236">
        <v>14</v>
      </c>
      <c r="B47" s="237" t="s">
        <v>195</v>
      </c>
      <c r="C47" s="255" t="s">
        <v>196</v>
      </c>
      <c r="D47" s="238" t="s">
        <v>133</v>
      </c>
      <c r="E47" s="239">
        <v>37.5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180</v>
      </c>
      <c r="S47" s="241" t="s">
        <v>135</v>
      </c>
      <c r="T47" s="242" t="s">
        <v>185</v>
      </c>
      <c r="U47" s="225">
        <v>0.13</v>
      </c>
      <c r="V47" s="225">
        <f>ROUND(E47*U47,2)</f>
        <v>4.88</v>
      </c>
      <c r="W47" s="225"/>
      <c r="X47" s="225" t="s">
        <v>136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137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/>
      <c r="B48" s="223"/>
      <c r="C48" s="257" t="s">
        <v>197</v>
      </c>
      <c r="D48" s="244"/>
      <c r="E48" s="244"/>
      <c r="F48" s="244"/>
      <c r="G48" s="244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5"/>
      <c r="Z48" s="215"/>
      <c r="AA48" s="215"/>
      <c r="AB48" s="215"/>
      <c r="AC48" s="215"/>
      <c r="AD48" s="215"/>
      <c r="AE48" s="215"/>
      <c r="AF48" s="215"/>
      <c r="AG48" s="215" t="s">
        <v>146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58" t="s">
        <v>198</v>
      </c>
      <c r="D49" s="245"/>
      <c r="E49" s="245"/>
      <c r="F49" s="245"/>
      <c r="G49" s="24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5"/>
      <c r="Z49" s="215"/>
      <c r="AA49" s="215"/>
      <c r="AB49" s="215"/>
      <c r="AC49" s="215"/>
      <c r="AD49" s="215"/>
      <c r="AE49" s="215"/>
      <c r="AF49" s="215"/>
      <c r="AG49" s="215" t="s">
        <v>199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36">
        <v>15</v>
      </c>
      <c r="B50" s="237" t="s">
        <v>200</v>
      </c>
      <c r="C50" s="255" t="s">
        <v>201</v>
      </c>
      <c r="D50" s="238" t="s">
        <v>151</v>
      </c>
      <c r="E50" s="239">
        <v>0.61499999999999999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41" t="s">
        <v>180</v>
      </c>
      <c r="S50" s="241" t="s">
        <v>135</v>
      </c>
      <c r="T50" s="242" t="s">
        <v>135</v>
      </c>
      <c r="U50" s="225">
        <v>0.26</v>
      </c>
      <c r="V50" s="225">
        <f>ROUND(E50*U50,2)</f>
        <v>0.16</v>
      </c>
      <c r="W50" s="225"/>
      <c r="X50" s="225" t="s">
        <v>136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137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22"/>
      <c r="B51" s="223"/>
      <c r="C51" s="256" t="s">
        <v>346</v>
      </c>
      <c r="D51" s="226"/>
      <c r="E51" s="227">
        <v>0.375</v>
      </c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15"/>
      <c r="Z51" s="215"/>
      <c r="AA51" s="215"/>
      <c r="AB51" s="215"/>
      <c r="AC51" s="215"/>
      <c r="AD51" s="215"/>
      <c r="AE51" s="215"/>
      <c r="AF51" s="215"/>
      <c r="AG51" s="215" t="s">
        <v>139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56" t="s">
        <v>347</v>
      </c>
      <c r="D52" s="226"/>
      <c r="E52" s="227">
        <v>0.24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5"/>
      <c r="Z52" s="215"/>
      <c r="AA52" s="215"/>
      <c r="AB52" s="215"/>
      <c r="AC52" s="215"/>
      <c r="AD52" s="215"/>
      <c r="AE52" s="215"/>
      <c r="AF52" s="215"/>
      <c r="AG52" s="215" t="s">
        <v>139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6">
        <v>16</v>
      </c>
      <c r="B53" s="247" t="s">
        <v>203</v>
      </c>
      <c r="C53" s="259" t="s">
        <v>204</v>
      </c>
      <c r="D53" s="248" t="s">
        <v>151</v>
      </c>
      <c r="E53" s="249">
        <v>0.61499999999999999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49">
        <v>0</v>
      </c>
      <c r="O53" s="249">
        <f>ROUND(E53*N53,2)</f>
        <v>0</v>
      </c>
      <c r="P53" s="249">
        <v>0</v>
      </c>
      <c r="Q53" s="249">
        <f>ROUND(E53*P53,2)</f>
        <v>0</v>
      </c>
      <c r="R53" s="251" t="s">
        <v>180</v>
      </c>
      <c r="S53" s="251" t="s">
        <v>135</v>
      </c>
      <c r="T53" s="252" t="s">
        <v>135</v>
      </c>
      <c r="U53" s="225">
        <v>0.88400000000000001</v>
      </c>
      <c r="V53" s="225">
        <f>ROUND(E53*U53,2)</f>
        <v>0.54</v>
      </c>
      <c r="W53" s="225"/>
      <c r="X53" s="225" t="s">
        <v>136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137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36">
        <v>17</v>
      </c>
      <c r="B54" s="237" t="s">
        <v>348</v>
      </c>
      <c r="C54" s="255" t="s">
        <v>349</v>
      </c>
      <c r="D54" s="238" t="s">
        <v>222</v>
      </c>
      <c r="E54" s="239">
        <v>82.62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41" t="s">
        <v>152</v>
      </c>
      <c r="S54" s="241" t="s">
        <v>135</v>
      </c>
      <c r="T54" s="242" t="s">
        <v>135</v>
      </c>
      <c r="U54" s="225">
        <v>0</v>
      </c>
      <c r="V54" s="225">
        <f>ROUND(E54*U54,2)</f>
        <v>0</v>
      </c>
      <c r="W54" s="225"/>
      <c r="X54" s="225" t="s">
        <v>136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137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22"/>
      <c r="B55" s="223"/>
      <c r="C55" s="256" t="s">
        <v>350</v>
      </c>
      <c r="D55" s="226"/>
      <c r="E55" s="227">
        <v>82.62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5"/>
      <c r="Z55" s="215"/>
      <c r="AA55" s="215"/>
      <c r="AB55" s="215"/>
      <c r="AC55" s="215"/>
      <c r="AD55" s="215"/>
      <c r="AE55" s="215"/>
      <c r="AF55" s="215"/>
      <c r="AG55" s="215" t="s">
        <v>139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6">
        <v>18</v>
      </c>
      <c r="B56" s="247" t="s">
        <v>351</v>
      </c>
      <c r="C56" s="259" t="s">
        <v>352</v>
      </c>
      <c r="D56" s="248" t="s">
        <v>184</v>
      </c>
      <c r="E56" s="249">
        <v>3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49">
        <v>0</v>
      </c>
      <c r="O56" s="249">
        <f>ROUND(E56*N56,2)</f>
        <v>0</v>
      </c>
      <c r="P56" s="249">
        <v>0</v>
      </c>
      <c r="Q56" s="249">
        <f>ROUND(E56*P56,2)</f>
        <v>0</v>
      </c>
      <c r="R56" s="251"/>
      <c r="S56" s="251" t="s">
        <v>207</v>
      </c>
      <c r="T56" s="252" t="s">
        <v>185</v>
      </c>
      <c r="U56" s="225">
        <v>0</v>
      </c>
      <c r="V56" s="225">
        <f>ROUND(E56*U56,2)</f>
        <v>0</v>
      </c>
      <c r="W56" s="225"/>
      <c r="X56" s="225" t="s">
        <v>136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137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6">
        <v>19</v>
      </c>
      <c r="B57" s="247" t="s">
        <v>353</v>
      </c>
      <c r="C57" s="259" t="s">
        <v>354</v>
      </c>
      <c r="D57" s="248" t="s">
        <v>184</v>
      </c>
      <c r="E57" s="249">
        <v>3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49">
        <v>0</v>
      </c>
      <c r="O57" s="249">
        <f>ROUND(E57*N57,2)</f>
        <v>0</v>
      </c>
      <c r="P57" s="249">
        <v>0</v>
      </c>
      <c r="Q57" s="249">
        <f>ROUND(E57*P57,2)</f>
        <v>0</v>
      </c>
      <c r="R57" s="251"/>
      <c r="S57" s="251" t="s">
        <v>207</v>
      </c>
      <c r="T57" s="252" t="s">
        <v>185</v>
      </c>
      <c r="U57" s="225">
        <v>0</v>
      </c>
      <c r="V57" s="225">
        <f>ROUND(E57*U57,2)</f>
        <v>0</v>
      </c>
      <c r="W57" s="225"/>
      <c r="X57" s="225" t="s">
        <v>136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137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6">
        <v>20</v>
      </c>
      <c r="B58" s="247" t="s">
        <v>355</v>
      </c>
      <c r="C58" s="259" t="s">
        <v>356</v>
      </c>
      <c r="D58" s="248" t="s">
        <v>184</v>
      </c>
      <c r="E58" s="249">
        <v>2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49">
        <v>0</v>
      </c>
      <c r="O58" s="249">
        <f>ROUND(E58*N58,2)</f>
        <v>0</v>
      </c>
      <c r="P58" s="249">
        <v>0</v>
      </c>
      <c r="Q58" s="249">
        <f>ROUND(E58*P58,2)</f>
        <v>0</v>
      </c>
      <c r="R58" s="251"/>
      <c r="S58" s="251" t="s">
        <v>207</v>
      </c>
      <c r="T58" s="252" t="s">
        <v>185</v>
      </c>
      <c r="U58" s="225">
        <v>0</v>
      </c>
      <c r="V58" s="225">
        <f>ROUND(E58*U58,2)</f>
        <v>0</v>
      </c>
      <c r="W58" s="225"/>
      <c r="X58" s="225" t="s">
        <v>136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137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6">
        <v>21</v>
      </c>
      <c r="B59" s="247" t="s">
        <v>357</v>
      </c>
      <c r="C59" s="259" t="s">
        <v>358</v>
      </c>
      <c r="D59" s="248" t="s">
        <v>184</v>
      </c>
      <c r="E59" s="249">
        <v>3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49">
        <v>0</v>
      </c>
      <c r="O59" s="249">
        <f>ROUND(E59*N59,2)</f>
        <v>0</v>
      </c>
      <c r="P59" s="249">
        <v>0</v>
      </c>
      <c r="Q59" s="249">
        <f>ROUND(E59*P59,2)</f>
        <v>0</v>
      </c>
      <c r="R59" s="251"/>
      <c r="S59" s="251" t="s">
        <v>207</v>
      </c>
      <c r="T59" s="252" t="s">
        <v>185</v>
      </c>
      <c r="U59" s="225">
        <v>0</v>
      </c>
      <c r="V59" s="225">
        <f>ROUND(E59*U59,2)</f>
        <v>0</v>
      </c>
      <c r="W59" s="225"/>
      <c r="X59" s="225" t="s">
        <v>208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209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6">
        <v>22</v>
      </c>
      <c r="B60" s="247" t="s">
        <v>205</v>
      </c>
      <c r="C60" s="259" t="s">
        <v>206</v>
      </c>
      <c r="D60" s="248" t="s">
        <v>184</v>
      </c>
      <c r="E60" s="249">
        <v>70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49">
        <v>0</v>
      </c>
      <c r="O60" s="249">
        <f>ROUND(E60*N60,2)</f>
        <v>0</v>
      </c>
      <c r="P60" s="249">
        <v>0</v>
      </c>
      <c r="Q60" s="249">
        <f>ROUND(E60*P60,2)</f>
        <v>0</v>
      </c>
      <c r="R60" s="251"/>
      <c r="S60" s="251" t="s">
        <v>207</v>
      </c>
      <c r="T60" s="252" t="s">
        <v>185</v>
      </c>
      <c r="U60" s="225">
        <v>0</v>
      </c>
      <c r="V60" s="225">
        <f>ROUND(E60*U60,2)</f>
        <v>0</v>
      </c>
      <c r="W60" s="225"/>
      <c r="X60" s="225" t="s">
        <v>208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209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6">
        <v>23</v>
      </c>
      <c r="B61" s="247" t="s">
        <v>210</v>
      </c>
      <c r="C61" s="259" t="s">
        <v>211</v>
      </c>
      <c r="D61" s="248" t="s">
        <v>184</v>
      </c>
      <c r="E61" s="249">
        <v>70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49">
        <v>0</v>
      </c>
      <c r="O61" s="249">
        <f>ROUND(E61*N61,2)</f>
        <v>0</v>
      </c>
      <c r="P61" s="249">
        <v>0</v>
      </c>
      <c r="Q61" s="249">
        <f>ROUND(E61*P61,2)</f>
        <v>0</v>
      </c>
      <c r="R61" s="251"/>
      <c r="S61" s="251" t="s">
        <v>207</v>
      </c>
      <c r="T61" s="252" t="s">
        <v>185</v>
      </c>
      <c r="U61" s="225">
        <v>0</v>
      </c>
      <c r="V61" s="225">
        <f>ROUND(E61*U61,2)</f>
        <v>0</v>
      </c>
      <c r="W61" s="225"/>
      <c r="X61" s="225" t="s">
        <v>208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209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6">
        <v>24</v>
      </c>
      <c r="B62" s="247" t="s">
        <v>212</v>
      </c>
      <c r="C62" s="259" t="s">
        <v>213</v>
      </c>
      <c r="D62" s="248" t="s">
        <v>184</v>
      </c>
      <c r="E62" s="249">
        <v>40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49">
        <v>0</v>
      </c>
      <c r="O62" s="249">
        <f>ROUND(E62*N62,2)</f>
        <v>0</v>
      </c>
      <c r="P62" s="249">
        <v>0</v>
      </c>
      <c r="Q62" s="249">
        <f>ROUND(E62*P62,2)</f>
        <v>0</v>
      </c>
      <c r="R62" s="251"/>
      <c r="S62" s="251" t="s">
        <v>207</v>
      </c>
      <c r="T62" s="252" t="s">
        <v>185</v>
      </c>
      <c r="U62" s="225">
        <v>0</v>
      </c>
      <c r="V62" s="225">
        <f>ROUND(E62*U62,2)</f>
        <v>0</v>
      </c>
      <c r="W62" s="225"/>
      <c r="X62" s="225" t="s">
        <v>208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209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6">
        <v>25</v>
      </c>
      <c r="B63" s="247" t="s">
        <v>214</v>
      </c>
      <c r="C63" s="259" t="s">
        <v>215</v>
      </c>
      <c r="D63" s="248" t="s">
        <v>184</v>
      </c>
      <c r="E63" s="249">
        <v>40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49">
        <v>0</v>
      </c>
      <c r="O63" s="249">
        <f>ROUND(E63*N63,2)</f>
        <v>0</v>
      </c>
      <c r="P63" s="249">
        <v>0</v>
      </c>
      <c r="Q63" s="249">
        <f>ROUND(E63*P63,2)</f>
        <v>0</v>
      </c>
      <c r="R63" s="251"/>
      <c r="S63" s="251" t="s">
        <v>207</v>
      </c>
      <c r="T63" s="252" t="s">
        <v>185</v>
      </c>
      <c r="U63" s="225">
        <v>0</v>
      </c>
      <c r="V63" s="225">
        <f>ROUND(E63*U63,2)</f>
        <v>0</v>
      </c>
      <c r="W63" s="225"/>
      <c r="X63" s="225" t="s">
        <v>208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209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6">
        <v>26</v>
      </c>
      <c r="B64" s="247" t="s">
        <v>216</v>
      </c>
      <c r="C64" s="259" t="s">
        <v>217</v>
      </c>
      <c r="D64" s="248" t="s">
        <v>184</v>
      </c>
      <c r="E64" s="249">
        <v>20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49">
        <v>0</v>
      </c>
      <c r="O64" s="249">
        <f>ROUND(E64*N64,2)</f>
        <v>0</v>
      </c>
      <c r="P64" s="249">
        <v>0</v>
      </c>
      <c r="Q64" s="249">
        <f>ROUND(E64*P64,2)</f>
        <v>0</v>
      </c>
      <c r="R64" s="251"/>
      <c r="S64" s="251" t="s">
        <v>207</v>
      </c>
      <c r="T64" s="252" t="s">
        <v>185</v>
      </c>
      <c r="U64" s="225">
        <v>0</v>
      </c>
      <c r="V64" s="225">
        <f>ROUND(E64*U64,2)</f>
        <v>0</v>
      </c>
      <c r="W64" s="225"/>
      <c r="X64" s="225" t="s">
        <v>208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209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6">
        <v>27</v>
      </c>
      <c r="B65" s="247" t="s">
        <v>218</v>
      </c>
      <c r="C65" s="259" t="s">
        <v>219</v>
      </c>
      <c r="D65" s="248" t="s">
        <v>184</v>
      </c>
      <c r="E65" s="249">
        <v>60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49">
        <v>0</v>
      </c>
      <c r="O65" s="249">
        <f>ROUND(E65*N65,2)</f>
        <v>0</v>
      </c>
      <c r="P65" s="249">
        <v>0</v>
      </c>
      <c r="Q65" s="249">
        <f>ROUND(E65*P65,2)</f>
        <v>0</v>
      </c>
      <c r="R65" s="251"/>
      <c r="S65" s="251" t="s">
        <v>207</v>
      </c>
      <c r="T65" s="252" t="s">
        <v>185</v>
      </c>
      <c r="U65" s="225">
        <v>0</v>
      </c>
      <c r="V65" s="225">
        <f>ROUND(E65*U65,2)</f>
        <v>0</v>
      </c>
      <c r="W65" s="225"/>
      <c r="X65" s="225" t="s">
        <v>208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209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46">
        <v>28</v>
      </c>
      <c r="B66" s="247" t="s">
        <v>359</v>
      </c>
      <c r="C66" s="259" t="s">
        <v>360</v>
      </c>
      <c r="D66" s="248" t="s">
        <v>184</v>
      </c>
      <c r="E66" s="249">
        <v>1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49">
        <v>0</v>
      </c>
      <c r="O66" s="249">
        <f>ROUND(E66*N66,2)</f>
        <v>0</v>
      </c>
      <c r="P66" s="249">
        <v>0</v>
      </c>
      <c r="Q66" s="249">
        <f>ROUND(E66*P66,2)</f>
        <v>0</v>
      </c>
      <c r="R66" s="251"/>
      <c r="S66" s="251" t="s">
        <v>207</v>
      </c>
      <c r="T66" s="252" t="s">
        <v>185</v>
      </c>
      <c r="U66" s="225">
        <v>0</v>
      </c>
      <c r="V66" s="225">
        <f>ROUND(E66*U66,2)</f>
        <v>0</v>
      </c>
      <c r="W66" s="225"/>
      <c r="X66" s="225" t="s">
        <v>208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209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46">
        <v>29</v>
      </c>
      <c r="B67" s="247" t="s">
        <v>361</v>
      </c>
      <c r="C67" s="259" t="s">
        <v>362</v>
      </c>
      <c r="D67" s="248" t="s">
        <v>184</v>
      </c>
      <c r="E67" s="249">
        <v>12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49">
        <v>0</v>
      </c>
      <c r="O67" s="249">
        <f>ROUND(E67*N67,2)</f>
        <v>0</v>
      </c>
      <c r="P67" s="249">
        <v>0</v>
      </c>
      <c r="Q67" s="249">
        <f>ROUND(E67*P67,2)</f>
        <v>0</v>
      </c>
      <c r="R67" s="251"/>
      <c r="S67" s="251" t="s">
        <v>207</v>
      </c>
      <c r="T67" s="252" t="s">
        <v>185</v>
      </c>
      <c r="U67" s="225">
        <v>0</v>
      </c>
      <c r="V67" s="225">
        <f>ROUND(E67*U67,2)</f>
        <v>0</v>
      </c>
      <c r="W67" s="225"/>
      <c r="X67" s="225" t="s">
        <v>208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209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0.399999999999999" outlineLevel="1">
      <c r="A68" s="246">
        <v>30</v>
      </c>
      <c r="B68" s="247" t="s">
        <v>363</v>
      </c>
      <c r="C68" s="259" t="s">
        <v>364</v>
      </c>
      <c r="D68" s="248" t="s">
        <v>151</v>
      </c>
      <c r="E68" s="249">
        <v>3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49">
        <v>0</v>
      </c>
      <c r="O68" s="249">
        <f>ROUND(E68*N68,2)</f>
        <v>0</v>
      </c>
      <c r="P68" s="249">
        <v>0</v>
      </c>
      <c r="Q68" s="249">
        <f>ROUND(E68*P68,2)</f>
        <v>0</v>
      </c>
      <c r="R68" s="251"/>
      <c r="S68" s="251" t="s">
        <v>207</v>
      </c>
      <c r="T68" s="252" t="s">
        <v>185</v>
      </c>
      <c r="U68" s="225">
        <v>0</v>
      </c>
      <c r="V68" s="225">
        <f>ROUND(E68*U68,2)</f>
        <v>0</v>
      </c>
      <c r="W68" s="225"/>
      <c r="X68" s="225" t="s">
        <v>208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209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0.399999999999999" outlineLevel="1">
      <c r="A69" s="246">
        <v>31</v>
      </c>
      <c r="B69" s="247" t="s">
        <v>365</v>
      </c>
      <c r="C69" s="259" t="s">
        <v>366</v>
      </c>
      <c r="D69" s="248" t="s">
        <v>151</v>
      </c>
      <c r="E69" s="249">
        <v>30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49">
        <v>0</v>
      </c>
      <c r="O69" s="249">
        <f>ROUND(E69*N69,2)</f>
        <v>0</v>
      </c>
      <c r="P69" s="249">
        <v>0</v>
      </c>
      <c r="Q69" s="249">
        <f>ROUND(E69*P69,2)</f>
        <v>0</v>
      </c>
      <c r="R69" s="251"/>
      <c r="S69" s="251" t="s">
        <v>207</v>
      </c>
      <c r="T69" s="252" t="s">
        <v>185</v>
      </c>
      <c r="U69" s="225">
        <v>0</v>
      </c>
      <c r="V69" s="225">
        <f>ROUND(E69*U69,2)</f>
        <v>0</v>
      </c>
      <c r="W69" s="225"/>
      <c r="X69" s="225" t="s">
        <v>208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209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6">
        <v>32</v>
      </c>
      <c r="B70" s="247" t="s">
        <v>367</v>
      </c>
      <c r="C70" s="259" t="s">
        <v>368</v>
      </c>
      <c r="D70" s="248" t="s">
        <v>184</v>
      </c>
      <c r="E70" s="249">
        <v>3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49">
        <v>0</v>
      </c>
      <c r="O70" s="249">
        <f>ROUND(E70*N70,2)</f>
        <v>0</v>
      </c>
      <c r="P70" s="249">
        <v>0</v>
      </c>
      <c r="Q70" s="249">
        <f>ROUND(E70*P70,2)</f>
        <v>0</v>
      </c>
      <c r="R70" s="251"/>
      <c r="S70" s="251" t="s">
        <v>207</v>
      </c>
      <c r="T70" s="252" t="s">
        <v>185</v>
      </c>
      <c r="U70" s="225">
        <v>0</v>
      </c>
      <c r="V70" s="225">
        <f>ROUND(E70*U70,2)</f>
        <v>0</v>
      </c>
      <c r="W70" s="225"/>
      <c r="X70" s="225" t="s">
        <v>208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209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6">
        <v>33</v>
      </c>
      <c r="B71" s="247" t="s">
        <v>220</v>
      </c>
      <c r="C71" s="259" t="s">
        <v>221</v>
      </c>
      <c r="D71" s="248" t="s">
        <v>222</v>
      </c>
      <c r="E71" s="249">
        <v>5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49">
        <v>0</v>
      </c>
      <c r="O71" s="249">
        <f>ROUND(E71*N71,2)</f>
        <v>0</v>
      </c>
      <c r="P71" s="249">
        <v>0</v>
      </c>
      <c r="Q71" s="249">
        <f>ROUND(E71*P71,2)</f>
        <v>0</v>
      </c>
      <c r="R71" s="251"/>
      <c r="S71" s="251" t="s">
        <v>207</v>
      </c>
      <c r="T71" s="252" t="s">
        <v>185</v>
      </c>
      <c r="U71" s="225">
        <v>0</v>
      </c>
      <c r="V71" s="225">
        <f>ROUND(E71*U71,2)</f>
        <v>0</v>
      </c>
      <c r="W71" s="225"/>
      <c r="X71" s="225" t="s">
        <v>208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209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36">
        <v>34</v>
      </c>
      <c r="B72" s="237" t="s">
        <v>223</v>
      </c>
      <c r="C72" s="255" t="s">
        <v>224</v>
      </c>
      <c r="D72" s="238" t="s">
        <v>151</v>
      </c>
      <c r="E72" s="239">
        <v>0.61499999999999999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41"/>
      <c r="S72" s="241" t="s">
        <v>207</v>
      </c>
      <c r="T72" s="242" t="s">
        <v>185</v>
      </c>
      <c r="U72" s="225">
        <v>0</v>
      </c>
      <c r="V72" s="225">
        <f>ROUND(E72*U72,2)</f>
        <v>0</v>
      </c>
      <c r="W72" s="225"/>
      <c r="X72" s="225" t="s">
        <v>208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209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22"/>
      <c r="B73" s="223"/>
      <c r="C73" s="256" t="s">
        <v>346</v>
      </c>
      <c r="D73" s="226"/>
      <c r="E73" s="227">
        <v>0.375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5"/>
      <c r="Z73" s="215"/>
      <c r="AA73" s="215"/>
      <c r="AB73" s="215"/>
      <c r="AC73" s="215"/>
      <c r="AD73" s="215"/>
      <c r="AE73" s="215"/>
      <c r="AF73" s="215"/>
      <c r="AG73" s="215" t="s">
        <v>139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22"/>
      <c r="B74" s="223"/>
      <c r="C74" s="256" t="s">
        <v>347</v>
      </c>
      <c r="D74" s="226"/>
      <c r="E74" s="227">
        <v>0.24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5"/>
      <c r="Z74" s="215"/>
      <c r="AA74" s="215"/>
      <c r="AB74" s="215"/>
      <c r="AC74" s="215"/>
      <c r="AD74" s="215"/>
      <c r="AE74" s="215"/>
      <c r="AF74" s="215"/>
      <c r="AG74" s="215" t="s">
        <v>139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36">
        <v>35</v>
      </c>
      <c r="B75" s="237" t="s">
        <v>225</v>
      </c>
      <c r="C75" s="255" t="s">
        <v>369</v>
      </c>
      <c r="D75" s="238" t="s">
        <v>222</v>
      </c>
      <c r="E75" s="239">
        <v>17.82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41"/>
      <c r="S75" s="241" t="s">
        <v>207</v>
      </c>
      <c r="T75" s="242" t="s">
        <v>185</v>
      </c>
      <c r="U75" s="225">
        <v>0</v>
      </c>
      <c r="V75" s="225">
        <f>ROUND(E75*U75,2)</f>
        <v>0</v>
      </c>
      <c r="W75" s="225"/>
      <c r="X75" s="225" t="s">
        <v>208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209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22"/>
      <c r="B76" s="223"/>
      <c r="C76" s="256" t="s">
        <v>370</v>
      </c>
      <c r="D76" s="226"/>
      <c r="E76" s="227">
        <v>17.82</v>
      </c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5"/>
      <c r="Z76" s="215"/>
      <c r="AA76" s="215"/>
      <c r="AB76" s="215"/>
      <c r="AC76" s="215"/>
      <c r="AD76" s="215"/>
      <c r="AE76" s="215"/>
      <c r="AF76" s="215"/>
      <c r="AG76" s="215" t="s">
        <v>139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>
      <c r="A77" s="229" t="s">
        <v>129</v>
      </c>
      <c r="B77" s="230" t="s">
        <v>82</v>
      </c>
      <c r="C77" s="254" t="s">
        <v>83</v>
      </c>
      <c r="D77" s="231"/>
      <c r="E77" s="232"/>
      <c r="F77" s="233"/>
      <c r="G77" s="233">
        <f>SUMIF(AG78:AG90,"&lt;&gt;NOR",G78:G90)</f>
        <v>0</v>
      </c>
      <c r="H77" s="233"/>
      <c r="I77" s="233">
        <f>SUM(I78:I90)</f>
        <v>0</v>
      </c>
      <c r="J77" s="233"/>
      <c r="K77" s="233">
        <f>SUM(K78:K90)</f>
        <v>0</v>
      </c>
      <c r="L77" s="233"/>
      <c r="M77" s="233">
        <f>SUM(M78:M90)</f>
        <v>0</v>
      </c>
      <c r="N77" s="232"/>
      <c r="O77" s="232">
        <f>SUM(O78:O90)</f>
        <v>6.6</v>
      </c>
      <c r="P77" s="232"/>
      <c r="Q77" s="232">
        <f>SUM(Q78:Q90)</f>
        <v>0</v>
      </c>
      <c r="R77" s="233"/>
      <c r="S77" s="233"/>
      <c r="T77" s="234"/>
      <c r="U77" s="228"/>
      <c r="V77" s="228">
        <f>SUM(V78:V90)</f>
        <v>15.41</v>
      </c>
      <c r="W77" s="228"/>
      <c r="X77" s="228"/>
      <c r="AG77" t="s">
        <v>130</v>
      </c>
    </row>
    <row r="78" spans="1:60" outlineLevel="1">
      <c r="A78" s="236">
        <v>36</v>
      </c>
      <c r="B78" s="237" t="s">
        <v>371</v>
      </c>
      <c r="C78" s="255" t="s">
        <v>372</v>
      </c>
      <c r="D78" s="238" t="s">
        <v>133</v>
      </c>
      <c r="E78" s="239">
        <v>99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1.8000000000000001E-4</v>
      </c>
      <c r="O78" s="239">
        <f>ROUND(E78*N78,2)</f>
        <v>0.02</v>
      </c>
      <c r="P78" s="239">
        <v>0</v>
      </c>
      <c r="Q78" s="239">
        <f>ROUND(E78*P78,2)</f>
        <v>0</v>
      </c>
      <c r="R78" s="241" t="s">
        <v>373</v>
      </c>
      <c r="S78" s="241" t="s">
        <v>135</v>
      </c>
      <c r="T78" s="242" t="s">
        <v>135</v>
      </c>
      <c r="U78" s="225">
        <v>0.08</v>
      </c>
      <c r="V78" s="225">
        <f>ROUND(E78*U78,2)</f>
        <v>7.92</v>
      </c>
      <c r="W78" s="225"/>
      <c r="X78" s="225" t="s">
        <v>136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137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22"/>
      <c r="B79" s="223"/>
      <c r="C79" s="257" t="s">
        <v>374</v>
      </c>
      <c r="D79" s="244"/>
      <c r="E79" s="244"/>
      <c r="F79" s="244"/>
      <c r="G79" s="244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5"/>
      <c r="Z79" s="215"/>
      <c r="AA79" s="215"/>
      <c r="AB79" s="215"/>
      <c r="AC79" s="215"/>
      <c r="AD79" s="215"/>
      <c r="AE79" s="215"/>
      <c r="AF79" s="215"/>
      <c r="AG79" s="215" t="s">
        <v>146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22"/>
      <c r="B80" s="223"/>
      <c r="C80" s="256" t="s">
        <v>375</v>
      </c>
      <c r="D80" s="226"/>
      <c r="E80" s="227">
        <v>51</v>
      </c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5"/>
      <c r="Z80" s="215"/>
      <c r="AA80" s="215"/>
      <c r="AB80" s="215"/>
      <c r="AC80" s="215"/>
      <c r="AD80" s="215"/>
      <c r="AE80" s="215"/>
      <c r="AF80" s="215"/>
      <c r="AG80" s="215" t="s">
        <v>139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ht="20.399999999999999" outlineLevel="1">
      <c r="A81" s="222"/>
      <c r="B81" s="223"/>
      <c r="C81" s="256" t="s">
        <v>376</v>
      </c>
      <c r="D81" s="226"/>
      <c r="E81" s="227">
        <v>48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5"/>
      <c r="Z81" s="215"/>
      <c r="AA81" s="215"/>
      <c r="AB81" s="215"/>
      <c r="AC81" s="215"/>
      <c r="AD81" s="215"/>
      <c r="AE81" s="215"/>
      <c r="AF81" s="215"/>
      <c r="AG81" s="215" t="s">
        <v>139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36">
        <v>37</v>
      </c>
      <c r="B82" s="237" t="s">
        <v>377</v>
      </c>
      <c r="C82" s="255" t="s">
        <v>378</v>
      </c>
      <c r="D82" s="238" t="s">
        <v>151</v>
      </c>
      <c r="E82" s="239">
        <v>2.625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2.4777</v>
      </c>
      <c r="O82" s="239">
        <f>ROUND(E82*N82,2)</f>
        <v>6.5</v>
      </c>
      <c r="P82" s="239">
        <v>0</v>
      </c>
      <c r="Q82" s="239">
        <f>ROUND(E82*P82,2)</f>
        <v>0</v>
      </c>
      <c r="R82" s="241" t="s">
        <v>379</v>
      </c>
      <c r="S82" s="241" t="s">
        <v>135</v>
      </c>
      <c r="T82" s="242" t="s">
        <v>135</v>
      </c>
      <c r="U82" s="225">
        <v>2.62</v>
      </c>
      <c r="V82" s="225">
        <f>ROUND(E82*U82,2)</f>
        <v>6.88</v>
      </c>
      <c r="W82" s="225"/>
      <c r="X82" s="225" t="s">
        <v>136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137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22"/>
      <c r="B83" s="223"/>
      <c r="C83" s="257" t="s">
        <v>380</v>
      </c>
      <c r="D83" s="244"/>
      <c r="E83" s="244"/>
      <c r="F83" s="244"/>
      <c r="G83" s="244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5"/>
      <c r="Z83" s="215"/>
      <c r="AA83" s="215"/>
      <c r="AB83" s="215"/>
      <c r="AC83" s="215"/>
      <c r="AD83" s="215"/>
      <c r="AE83" s="215"/>
      <c r="AF83" s="215"/>
      <c r="AG83" s="215" t="s">
        <v>146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22"/>
      <c r="B84" s="223"/>
      <c r="C84" s="258" t="s">
        <v>381</v>
      </c>
      <c r="D84" s="245"/>
      <c r="E84" s="245"/>
      <c r="F84" s="245"/>
      <c r="G84" s="24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5"/>
      <c r="Z84" s="215"/>
      <c r="AA84" s="215"/>
      <c r="AB84" s="215"/>
      <c r="AC84" s="215"/>
      <c r="AD84" s="215"/>
      <c r="AE84" s="215"/>
      <c r="AF84" s="215"/>
      <c r="AG84" s="215" t="s">
        <v>199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22"/>
      <c r="B85" s="223"/>
      <c r="C85" s="256" t="s">
        <v>382</v>
      </c>
      <c r="D85" s="226"/>
      <c r="E85" s="227">
        <v>2.625</v>
      </c>
      <c r="F85" s="225"/>
      <c r="G85" s="225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5"/>
      <c r="Z85" s="215"/>
      <c r="AA85" s="215"/>
      <c r="AB85" s="215"/>
      <c r="AC85" s="215"/>
      <c r="AD85" s="215"/>
      <c r="AE85" s="215"/>
      <c r="AF85" s="215"/>
      <c r="AG85" s="215" t="s">
        <v>139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36">
        <v>38</v>
      </c>
      <c r="B86" s="237" t="s">
        <v>383</v>
      </c>
      <c r="C86" s="255" t="s">
        <v>384</v>
      </c>
      <c r="D86" s="238" t="s">
        <v>222</v>
      </c>
      <c r="E86" s="239">
        <v>3.9960000000000002E-2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1.0570200000000001</v>
      </c>
      <c r="O86" s="239">
        <f>ROUND(E86*N86,2)</f>
        <v>0.04</v>
      </c>
      <c r="P86" s="239">
        <v>0</v>
      </c>
      <c r="Q86" s="239">
        <f>ROUND(E86*P86,2)</f>
        <v>0</v>
      </c>
      <c r="R86" s="241" t="s">
        <v>385</v>
      </c>
      <c r="S86" s="241" t="s">
        <v>135</v>
      </c>
      <c r="T86" s="242" t="s">
        <v>135</v>
      </c>
      <c r="U86" s="225">
        <v>15.231</v>
      </c>
      <c r="V86" s="225">
        <f>ROUND(E86*U86,2)</f>
        <v>0.61</v>
      </c>
      <c r="W86" s="225"/>
      <c r="X86" s="225" t="s">
        <v>136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137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22"/>
      <c r="B87" s="223"/>
      <c r="C87" s="257" t="s">
        <v>386</v>
      </c>
      <c r="D87" s="244"/>
      <c r="E87" s="244"/>
      <c r="F87" s="244"/>
      <c r="G87" s="244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5"/>
      <c r="Z87" s="215"/>
      <c r="AA87" s="215"/>
      <c r="AB87" s="215"/>
      <c r="AC87" s="215"/>
      <c r="AD87" s="215"/>
      <c r="AE87" s="215"/>
      <c r="AF87" s="215"/>
      <c r="AG87" s="215" t="s">
        <v>146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22"/>
      <c r="B88" s="223"/>
      <c r="C88" s="256" t="s">
        <v>387</v>
      </c>
      <c r="D88" s="226"/>
      <c r="E88" s="227">
        <v>3.9960000000000002E-2</v>
      </c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5"/>
      <c r="Z88" s="215"/>
      <c r="AA88" s="215"/>
      <c r="AB88" s="215"/>
      <c r="AC88" s="215"/>
      <c r="AD88" s="215"/>
      <c r="AE88" s="215"/>
      <c r="AF88" s="215"/>
      <c r="AG88" s="215" t="s">
        <v>139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36">
        <v>39</v>
      </c>
      <c r="B89" s="237" t="s">
        <v>388</v>
      </c>
      <c r="C89" s="255" t="s">
        <v>389</v>
      </c>
      <c r="D89" s="238" t="s">
        <v>133</v>
      </c>
      <c r="E89" s="239">
        <v>118.8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2.9999999999999997E-4</v>
      </c>
      <c r="O89" s="239">
        <f>ROUND(E89*N89,2)</f>
        <v>0.04</v>
      </c>
      <c r="P89" s="239">
        <v>0</v>
      </c>
      <c r="Q89" s="239">
        <f>ROUND(E89*P89,2)</f>
        <v>0</v>
      </c>
      <c r="R89" s="241" t="s">
        <v>252</v>
      </c>
      <c r="S89" s="241" t="s">
        <v>135</v>
      </c>
      <c r="T89" s="242" t="s">
        <v>135</v>
      </c>
      <c r="U89" s="225">
        <v>0</v>
      </c>
      <c r="V89" s="225">
        <f>ROUND(E89*U89,2)</f>
        <v>0</v>
      </c>
      <c r="W89" s="225"/>
      <c r="X89" s="225" t="s">
        <v>208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209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22"/>
      <c r="B90" s="223"/>
      <c r="C90" s="256" t="s">
        <v>390</v>
      </c>
      <c r="D90" s="226"/>
      <c r="E90" s="227">
        <v>118.8</v>
      </c>
      <c r="F90" s="225"/>
      <c r="G90" s="225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5"/>
      <c r="Z90" s="215"/>
      <c r="AA90" s="215"/>
      <c r="AB90" s="215"/>
      <c r="AC90" s="215"/>
      <c r="AD90" s="215"/>
      <c r="AE90" s="215"/>
      <c r="AF90" s="215"/>
      <c r="AG90" s="215" t="s">
        <v>139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>
      <c r="A91" s="229" t="s">
        <v>129</v>
      </c>
      <c r="B91" s="230" t="s">
        <v>84</v>
      </c>
      <c r="C91" s="254" t="s">
        <v>85</v>
      </c>
      <c r="D91" s="231"/>
      <c r="E91" s="232"/>
      <c r="F91" s="233"/>
      <c r="G91" s="233">
        <f>SUMIF(AG92:AG93,"&lt;&gt;NOR",G92:G93)</f>
        <v>0</v>
      </c>
      <c r="H91" s="233"/>
      <c r="I91" s="233">
        <f>SUM(I92:I93)</f>
        <v>0</v>
      </c>
      <c r="J91" s="233"/>
      <c r="K91" s="233">
        <f>SUM(K92:K93)</f>
        <v>0</v>
      </c>
      <c r="L91" s="233"/>
      <c r="M91" s="233">
        <f>SUM(M92:M93)</f>
        <v>0</v>
      </c>
      <c r="N91" s="232"/>
      <c r="O91" s="232">
        <f>SUM(O92:O93)</f>
        <v>2.54</v>
      </c>
      <c r="P91" s="232"/>
      <c r="Q91" s="232">
        <f>SUM(Q92:Q93)</f>
        <v>0</v>
      </c>
      <c r="R91" s="233"/>
      <c r="S91" s="233"/>
      <c r="T91" s="234"/>
      <c r="U91" s="228"/>
      <c r="V91" s="228">
        <f>SUM(V92:V93)</f>
        <v>1.98</v>
      </c>
      <c r="W91" s="228"/>
      <c r="X91" s="228"/>
      <c r="AG91" t="s">
        <v>130</v>
      </c>
    </row>
    <row r="92" spans="1:60" ht="20.399999999999999" outlineLevel="1">
      <c r="A92" s="236">
        <v>40</v>
      </c>
      <c r="B92" s="237" t="s">
        <v>228</v>
      </c>
      <c r="C92" s="255" t="s">
        <v>229</v>
      </c>
      <c r="D92" s="238" t="s">
        <v>133</v>
      </c>
      <c r="E92" s="239">
        <v>16.5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0.15382000000000001</v>
      </c>
      <c r="O92" s="239">
        <f>ROUND(E92*N92,2)</f>
        <v>2.54</v>
      </c>
      <c r="P92" s="239">
        <v>0</v>
      </c>
      <c r="Q92" s="239">
        <f>ROUND(E92*P92,2)</f>
        <v>0</v>
      </c>
      <c r="R92" s="241" t="s">
        <v>134</v>
      </c>
      <c r="S92" s="241" t="s">
        <v>135</v>
      </c>
      <c r="T92" s="242" t="s">
        <v>135</v>
      </c>
      <c r="U92" s="225">
        <v>0.12</v>
      </c>
      <c r="V92" s="225">
        <f>ROUND(E92*U92,2)</f>
        <v>1.98</v>
      </c>
      <c r="W92" s="225"/>
      <c r="X92" s="225" t="s">
        <v>136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137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22"/>
      <c r="B93" s="223"/>
      <c r="C93" s="256" t="s">
        <v>391</v>
      </c>
      <c r="D93" s="226"/>
      <c r="E93" s="227">
        <v>16.5</v>
      </c>
      <c r="F93" s="225"/>
      <c r="G93" s="225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5"/>
      <c r="Z93" s="215"/>
      <c r="AA93" s="215"/>
      <c r="AB93" s="215"/>
      <c r="AC93" s="215"/>
      <c r="AD93" s="215"/>
      <c r="AE93" s="215"/>
      <c r="AF93" s="215"/>
      <c r="AG93" s="215" t="s">
        <v>139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>
      <c r="A94" s="229" t="s">
        <v>129</v>
      </c>
      <c r="B94" s="230" t="s">
        <v>86</v>
      </c>
      <c r="C94" s="254" t="s">
        <v>87</v>
      </c>
      <c r="D94" s="231"/>
      <c r="E94" s="232"/>
      <c r="F94" s="233"/>
      <c r="G94" s="233">
        <f>SUMIF(AG95:AG96,"&lt;&gt;NOR",G95:G96)</f>
        <v>0</v>
      </c>
      <c r="H94" s="233"/>
      <c r="I94" s="233">
        <f>SUM(I95:I96)</f>
        <v>0</v>
      </c>
      <c r="J94" s="233"/>
      <c r="K94" s="233">
        <f>SUM(K95:K96)</f>
        <v>0</v>
      </c>
      <c r="L94" s="233"/>
      <c r="M94" s="233">
        <f>SUM(M95:M96)</f>
        <v>0</v>
      </c>
      <c r="N94" s="232"/>
      <c r="O94" s="232">
        <f>SUM(O95:O96)</f>
        <v>0.01</v>
      </c>
      <c r="P94" s="232"/>
      <c r="Q94" s="232">
        <f>SUM(Q95:Q96)</f>
        <v>0</v>
      </c>
      <c r="R94" s="233"/>
      <c r="S94" s="233"/>
      <c r="T94" s="234"/>
      <c r="U94" s="228"/>
      <c r="V94" s="228">
        <f>SUM(V95:V96)</f>
        <v>1.25</v>
      </c>
      <c r="W94" s="228"/>
      <c r="X94" s="228"/>
      <c r="AG94" t="s">
        <v>130</v>
      </c>
    </row>
    <row r="95" spans="1:60" outlineLevel="1">
      <c r="A95" s="246">
        <v>41</v>
      </c>
      <c r="B95" s="247" t="s">
        <v>392</v>
      </c>
      <c r="C95" s="259" t="s">
        <v>393</v>
      </c>
      <c r="D95" s="248" t="s">
        <v>144</v>
      </c>
      <c r="E95" s="249">
        <v>25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49">
        <v>0</v>
      </c>
      <c r="O95" s="249">
        <f>ROUND(E95*N95,2)</f>
        <v>0</v>
      </c>
      <c r="P95" s="249">
        <v>0</v>
      </c>
      <c r="Q95" s="249">
        <f>ROUND(E95*P95,2)</f>
        <v>0</v>
      </c>
      <c r="R95" s="251"/>
      <c r="S95" s="251" t="s">
        <v>135</v>
      </c>
      <c r="T95" s="252" t="s">
        <v>135</v>
      </c>
      <c r="U95" s="225">
        <v>0.05</v>
      </c>
      <c r="V95" s="225">
        <f>ROUND(E95*U95,2)</f>
        <v>1.25</v>
      </c>
      <c r="W95" s="225"/>
      <c r="X95" s="225" t="s">
        <v>136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137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20.399999999999999" outlineLevel="1">
      <c r="A96" s="246">
        <v>42</v>
      </c>
      <c r="B96" s="247" t="s">
        <v>394</v>
      </c>
      <c r="C96" s="259" t="s">
        <v>395</v>
      </c>
      <c r="D96" s="248" t="s">
        <v>144</v>
      </c>
      <c r="E96" s="249">
        <v>25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49">
        <v>4.2000000000000002E-4</v>
      </c>
      <c r="O96" s="249">
        <f>ROUND(E96*N96,2)</f>
        <v>0.01</v>
      </c>
      <c r="P96" s="249">
        <v>0</v>
      </c>
      <c r="Q96" s="249">
        <f>ROUND(E96*P96,2)</f>
        <v>0</v>
      </c>
      <c r="R96" s="251" t="s">
        <v>252</v>
      </c>
      <c r="S96" s="251" t="s">
        <v>135</v>
      </c>
      <c r="T96" s="252" t="s">
        <v>135</v>
      </c>
      <c r="U96" s="225">
        <v>0</v>
      </c>
      <c r="V96" s="225">
        <f>ROUND(E96*U96,2)</f>
        <v>0</v>
      </c>
      <c r="W96" s="225"/>
      <c r="X96" s="225" t="s">
        <v>208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209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>
      <c r="A97" s="229" t="s">
        <v>129</v>
      </c>
      <c r="B97" s="230" t="s">
        <v>88</v>
      </c>
      <c r="C97" s="254" t="s">
        <v>89</v>
      </c>
      <c r="D97" s="231"/>
      <c r="E97" s="232"/>
      <c r="F97" s="233"/>
      <c r="G97" s="233">
        <f>SUMIF(AG98:AG109,"&lt;&gt;NOR",G98:G109)</f>
        <v>0</v>
      </c>
      <c r="H97" s="233"/>
      <c r="I97" s="233">
        <f>SUM(I98:I109)</f>
        <v>0</v>
      </c>
      <c r="J97" s="233"/>
      <c r="K97" s="233">
        <f>SUM(K98:K109)</f>
        <v>0</v>
      </c>
      <c r="L97" s="233"/>
      <c r="M97" s="233">
        <f>SUM(M98:M109)</f>
        <v>0</v>
      </c>
      <c r="N97" s="232"/>
      <c r="O97" s="232">
        <f>SUM(O98:O109)</f>
        <v>22.09</v>
      </c>
      <c r="P97" s="232"/>
      <c r="Q97" s="232">
        <f>SUM(Q98:Q109)</f>
        <v>0</v>
      </c>
      <c r="R97" s="233"/>
      <c r="S97" s="233"/>
      <c r="T97" s="234"/>
      <c r="U97" s="228"/>
      <c r="V97" s="228">
        <f>SUM(V98:V109)</f>
        <v>40.419999999999995</v>
      </c>
      <c r="W97" s="228"/>
      <c r="X97" s="228"/>
      <c r="AG97" t="s">
        <v>130</v>
      </c>
    </row>
    <row r="98" spans="1:60" ht="20.399999999999999" outlineLevel="1">
      <c r="A98" s="236">
        <v>43</v>
      </c>
      <c r="B98" s="237" t="s">
        <v>237</v>
      </c>
      <c r="C98" s="255" t="s">
        <v>238</v>
      </c>
      <c r="D98" s="238" t="s">
        <v>144</v>
      </c>
      <c r="E98" s="239">
        <v>55</v>
      </c>
      <c r="F98" s="240"/>
      <c r="G98" s="241">
        <f>ROUND(E98*F98,2)</f>
        <v>0</v>
      </c>
      <c r="H98" s="240"/>
      <c r="I98" s="241">
        <f>ROUND(E98*H98,2)</f>
        <v>0</v>
      </c>
      <c r="J98" s="240"/>
      <c r="K98" s="241">
        <f>ROUND(E98*J98,2)</f>
        <v>0</v>
      </c>
      <c r="L98" s="241">
        <v>21</v>
      </c>
      <c r="M98" s="241">
        <f>G98*(1+L98/100)</f>
        <v>0</v>
      </c>
      <c r="N98" s="239">
        <v>9.9709999999999993E-2</v>
      </c>
      <c r="O98" s="239">
        <f>ROUND(E98*N98,2)</f>
        <v>5.48</v>
      </c>
      <c r="P98" s="239">
        <v>0</v>
      </c>
      <c r="Q98" s="239">
        <f>ROUND(E98*P98,2)</f>
        <v>0</v>
      </c>
      <c r="R98" s="241" t="s">
        <v>134</v>
      </c>
      <c r="S98" s="241" t="s">
        <v>135</v>
      </c>
      <c r="T98" s="242" t="s">
        <v>135</v>
      </c>
      <c r="U98" s="225">
        <v>0.12</v>
      </c>
      <c r="V98" s="225">
        <f>ROUND(E98*U98,2)</f>
        <v>6.6</v>
      </c>
      <c r="W98" s="225"/>
      <c r="X98" s="225" t="s">
        <v>136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137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22"/>
      <c r="B99" s="223"/>
      <c r="C99" s="257" t="s">
        <v>239</v>
      </c>
      <c r="D99" s="244"/>
      <c r="E99" s="244"/>
      <c r="F99" s="244"/>
      <c r="G99" s="244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5"/>
      <c r="Z99" s="215"/>
      <c r="AA99" s="215"/>
      <c r="AB99" s="215"/>
      <c r="AC99" s="215"/>
      <c r="AD99" s="215"/>
      <c r="AE99" s="215"/>
      <c r="AF99" s="215"/>
      <c r="AG99" s="215" t="s">
        <v>146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ht="20.399999999999999" outlineLevel="1">
      <c r="A100" s="236">
        <v>44</v>
      </c>
      <c r="B100" s="237" t="s">
        <v>240</v>
      </c>
      <c r="C100" s="255" t="s">
        <v>241</v>
      </c>
      <c r="D100" s="238" t="s">
        <v>144</v>
      </c>
      <c r="E100" s="239">
        <v>55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0.18806</v>
      </c>
      <c r="O100" s="239">
        <f>ROUND(E100*N100,2)</f>
        <v>10.34</v>
      </c>
      <c r="P100" s="239">
        <v>0</v>
      </c>
      <c r="Q100" s="239">
        <f>ROUND(E100*P100,2)</f>
        <v>0</v>
      </c>
      <c r="R100" s="241" t="s">
        <v>134</v>
      </c>
      <c r="S100" s="241" t="s">
        <v>135</v>
      </c>
      <c r="T100" s="242" t="s">
        <v>135</v>
      </c>
      <c r="U100" s="225">
        <v>0.39</v>
      </c>
      <c r="V100" s="225">
        <f>ROUND(E100*U100,2)</f>
        <v>21.45</v>
      </c>
      <c r="W100" s="225"/>
      <c r="X100" s="225" t="s">
        <v>136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137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22"/>
      <c r="B101" s="223"/>
      <c r="C101" s="257" t="s">
        <v>242</v>
      </c>
      <c r="D101" s="244"/>
      <c r="E101" s="244"/>
      <c r="F101" s="244"/>
      <c r="G101" s="244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146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36">
        <v>45</v>
      </c>
      <c r="B102" s="237" t="s">
        <v>244</v>
      </c>
      <c r="C102" s="255" t="s">
        <v>245</v>
      </c>
      <c r="D102" s="238" t="s">
        <v>144</v>
      </c>
      <c r="E102" s="239">
        <v>55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4.3E-3</v>
      </c>
      <c r="O102" s="239">
        <f>ROUND(E102*N102,2)</f>
        <v>0.24</v>
      </c>
      <c r="P102" s="239">
        <v>0</v>
      </c>
      <c r="Q102" s="239">
        <f>ROUND(E102*P102,2)</f>
        <v>0</v>
      </c>
      <c r="R102" s="241" t="s">
        <v>134</v>
      </c>
      <c r="S102" s="241" t="s">
        <v>135</v>
      </c>
      <c r="T102" s="242" t="s">
        <v>135</v>
      </c>
      <c r="U102" s="225">
        <v>0.21</v>
      </c>
      <c r="V102" s="225">
        <f>ROUND(E102*U102,2)</f>
        <v>11.55</v>
      </c>
      <c r="W102" s="225"/>
      <c r="X102" s="225" t="s">
        <v>136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137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22"/>
      <c r="B103" s="223"/>
      <c r="C103" s="257" t="s">
        <v>246</v>
      </c>
      <c r="D103" s="244"/>
      <c r="E103" s="244"/>
      <c r="F103" s="244"/>
      <c r="G103" s="244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146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22"/>
      <c r="B104" s="223"/>
      <c r="C104" s="256" t="s">
        <v>396</v>
      </c>
      <c r="D104" s="226"/>
      <c r="E104" s="227">
        <v>55</v>
      </c>
      <c r="F104" s="225"/>
      <c r="G104" s="225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139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46">
        <v>46</v>
      </c>
      <c r="B105" s="247" t="s">
        <v>397</v>
      </c>
      <c r="C105" s="259" t="s">
        <v>398</v>
      </c>
      <c r="D105" s="248" t="s">
        <v>184</v>
      </c>
      <c r="E105" s="249">
        <v>1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49">
        <v>0.25080000000000002</v>
      </c>
      <c r="O105" s="249">
        <f>ROUND(E105*N105,2)</f>
        <v>0.25</v>
      </c>
      <c r="P105" s="249">
        <v>0</v>
      </c>
      <c r="Q105" s="249">
        <f>ROUND(E105*P105,2)</f>
        <v>0</v>
      </c>
      <c r="R105" s="251"/>
      <c r="S105" s="251" t="s">
        <v>207</v>
      </c>
      <c r="T105" s="252" t="s">
        <v>185</v>
      </c>
      <c r="U105" s="225">
        <v>0.82</v>
      </c>
      <c r="V105" s="225">
        <f>ROUND(E105*U105,2)</f>
        <v>0.82</v>
      </c>
      <c r="W105" s="225"/>
      <c r="X105" s="225" t="s">
        <v>136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137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36">
        <v>47</v>
      </c>
      <c r="B106" s="237" t="s">
        <v>250</v>
      </c>
      <c r="C106" s="255" t="s">
        <v>251</v>
      </c>
      <c r="D106" s="238" t="s">
        <v>222</v>
      </c>
      <c r="E106" s="239">
        <v>0.15714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1</v>
      </c>
      <c r="O106" s="239">
        <f>ROUND(E106*N106,2)</f>
        <v>0.16</v>
      </c>
      <c r="P106" s="239">
        <v>0</v>
      </c>
      <c r="Q106" s="239">
        <f>ROUND(E106*P106,2)</f>
        <v>0</v>
      </c>
      <c r="R106" s="241" t="s">
        <v>252</v>
      </c>
      <c r="S106" s="241" t="s">
        <v>135</v>
      </c>
      <c r="T106" s="242" t="s">
        <v>135</v>
      </c>
      <c r="U106" s="225">
        <v>0</v>
      </c>
      <c r="V106" s="225">
        <f>ROUND(E106*U106,2)</f>
        <v>0</v>
      </c>
      <c r="W106" s="225"/>
      <c r="X106" s="225" t="s">
        <v>208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209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22"/>
      <c r="B107" s="223"/>
      <c r="C107" s="256" t="s">
        <v>399</v>
      </c>
      <c r="D107" s="226"/>
      <c r="E107" s="227">
        <v>0.15714</v>
      </c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139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0.399999999999999" outlineLevel="1">
      <c r="A108" s="236">
        <v>48</v>
      </c>
      <c r="B108" s="237" t="s">
        <v>400</v>
      </c>
      <c r="C108" s="255" t="s">
        <v>401</v>
      </c>
      <c r="D108" s="238" t="s">
        <v>144</v>
      </c>
      <c r="E108" s="239">
        <v>54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0.104</v>
      </c>
      <c r="O108" s="239">
        <f>ROUND(E108*N108,2)</f>
        <v>5.62</v>
      </c>
      <c r="P108" s="239">
        <v>0</v>
      </c>
      <c r="Q108" s="239">
        <f>ROUND(E108*P108,2)</f>
        <v>0</v>
      </c>
      <c r="R108" s="241" t="s">
        <v>252</v>
      </c>
      <c r="S108" s="241" t="s">
        <v>135</v>
      </c>
      <c r="T108" s="242" t="s">
        <v>135</v>
      </c>
      <c r="U108" s="225">
        <v>0</v>
      </c>
      <c r="V108" s="225">
        <f>ROUND(E108*U108,2)</f>
        <v>0</v>
      </c>
      <c r="W108" s="225"/>
      <c r="X108" s="225" t="s">
        <v>208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209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22"/>
      <c r="B109" s="223"/>
      <c r="C109" s="256" t="s">
        <v>402</v>
      </c>
      <c r="D109" s="226"/>
      <c r="E109" s="227">
        <v>54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139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>
      <c r="A110" s="229" t="s">
        <v>129</v>
      </c>
      <c r="B110" s="230" t="s">
        <v>90</v>
      </c>
      <c r="C110" s="254" t="s">
        <v>91</v>
      </c>
      <c r="D110" s="231"/>
      <c r="E110" s="232"/>
      <c r="F110" s="233"/>
      <c r="G110" s="233">
        <f>SUMIF(AG111:AG113,"&lt;&gt;NOR",G111:G113)</f>
        <v>0</v>
      </c>
      <c r="H110" s="233"/>
      <c r="I110" s="233">
        <f>SUM(I111:I113)</f>
        <v>0</v>
      </c>
      <c r="J110" s="233"/>
      <c r="K110" s="233">
        <f>SUM(K111:K113)</f>
        <v>0</v>
      </c>
      <c r="L110" s="233"/>
      <c r="M110" s="233">
        <f>SUM(M111:M113)</f>
        <v>0</v>
      </c>
      <c r="N110" s="232"/>
      <c r="O110" s="232">
        <f>SUM(O111:O113)</f>
        <v>0</v>
      </c>
      <c r="P110" s="232"/>
      <c r="Q110" s="232">
        <f>SUM(Q111:Q113)</f>
        <v>0</v>
      </c>
      <c r="R110" s="233"/>
      <c r="S110" s="233"/>
      <c r="T110" s="234"/>
      <c r="U110" s="228"/>
      <c r="V110" s="228">
        <f>SUM(V111:V113)</f>
        <v>5.17</v>
      </c>
      <c r="W110" s="228"/>
      <c r="X110" s="228"/>
      <c r="AG110" t="s">
        <v>130</v>
      </c>
    </row>
    <row r="111" spans="1:60" outlineLevel="1">
      <c r="A111" s="246">
        <v>49</v>
      </c>
      <c r="B111" s="247" t="s">
        <v>403</v>
      </c>
      <c r="C111" s="259" t="s">
        <v>404</v>
      </c>
      <c r="D111" s="248" t="s">
        <v>184</v>
      </c>
      <c r="E111" s="249">
        <v>1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49">
        <v>0</v>
      </c>
      <c r="O111" s="249">
        <f>ROUND(E111*N111,2)</f>
        <v>0</v>
      </c>
      <c r="P111" s="249">
        <v>0</v>
      </c>
      <c r="Q111" s="249">
        <f>ROUND(E111*P111,2)</f>
        <v>0</v>
      </c>
      <c r="R111" s="251"/>
      <c r="S111" s="251" t="s">
        <v>207</v>
      </c>
      <c r="T111" s="252" t="s">
        <v>185</v>
      </c>
      <c r="U111" s="225">
        <v>0.22</v>
      </c>
      <c r="V111" s="225">
        <f>ROUND(E111*U111,2)</f>
        <v>0.22</v>
      </c>
      <c r="W111" s="225"/>
      <c r="X111" s="225" t="s">
        <v>136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137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36">
        <v>50</v>
      </c>
      <c r="B112" s="237" t="s">
        <v>270</v>
      </c>
      <c r="C112" s="255" t="s">
        <v>271</v>
      </c>
      <c r="D112" s="238" t="s">
        <v>151</v>
      </c>
      <c r="E112" s="239">
        <v>22.5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41"/>
      <c r="S112" s="241" t="s">
        <v>207</v>
      </c>
      <c r="T112" s="242" t="s">
        <v>185</v>
      </c>
      <c r="U112" s="225">
        <v>0.22</v>
      </c>
      <c r="V112" s="225">
        <f>ROUND(E112*U112,2)</f>
        <v>4.95</v>
      </c>
      <c r="W112" s="225"/>
      <c r="X112" s="225" t="s">
        <v>136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137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22"/>
      <c r="B113" s="223"/>
      <c r="C113" s="256" t="s">
        <v>405</v>
      </c>
      <c r="D113" s="226"/>
      <c r="E113" s="227">
        <v>22.5</v>
      </c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139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>
      <c r="A114" s="229" t="s">
        <v>129</v>
      </c>
      <c r="B114" s="230" t="s">
        <v>92</v>
      </c>
      <c r="C114" s="254" t="s">
        <v>93</v>
      </c>
      <c r="D114" s="231"/>
      <c r="E114" s="232"/>
      <c r="F114" s="233"/>
      <c r="G114" s="233">
        <f>SUMIF(AG115:AG116,"&lt;&gt;NOR",G115:G116)</f>
        <v>0</v>
      </c>
      <c r="H114" s="233"/>
      <c r="I114" s="233">
        <f>SUM(I115:I116)</f>
        <v>0</v>
      </c>
      <c r="J114" s="233"/>
      <c r="K114" s="233">
        <f>SUM(K115:K116)</f>
        <v>0</v>
      </c>
      <c r="L114" s="233"/>
      <c r="M114" s="233">
        <f>SUM(M115:M116)</f>
        <v>0</v>
      </c>
      <c r="N114" s="232"/>
      <c r="O114" s="232">
        <f>SUM(O115:O116)</f>
        <v>0</v>
      </c>
      <c r="P114" s="232"/>
      <c r="Q114" s="232">
        <f>SUM(Q115:Q116)</f>
        <v>0</v>
      </c>
      <c r="R114" s="233"/>
      <c r="S114" s="233"/>
      <c r="T114" s="234"/>
      <c r="U114" s="228"/>
      <c r="V114" s="228">
        <f>SUM(V115:V116)</f>
        <v>60.91</v>
      </c>
      <c r="W114" s="228"/>
      <c r="X114" s="228"/>
      <c r="AG114" t="s">
        <v>130</v>
      </c>
    </row>
    <row r="115" spans="1:60" outlineLevel="1">
      <c r="A115" s="236">
        <v>51</v>
      </c>
      <c r="B115" s="237" t="s">
        <v>274</v>
      </c>
      <c r="C115" s="255" t="s">
        <v>275</v>
      </c>
      <c r="D115" s="238" t="s">
        <v>222</v>
      </c>
      <c r="E115" s="239">
        <v>31.235980000000001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21</v>
      </c>
      <c r="M115" s="241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41" t="s">
        <v>134</v>
      </c>
      <c r="S115" s="241" t="s">
        <v>135</v>
      </c>
      <c r="T115" s="242" t="s">
        <v>135</v>
      </c>
      <c r="U115" s="225">
        <v>1.95</v>
      </c>
      <c r="V115" s="225">
        <f>ROUND(E115*U115,2)</f>
        <v>60.91</v>
      </c>
      <c r="W115" s="225"/>
      <c r="X115" s="225" t="s">
        <v>276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277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22"/>
      <c r="B116" s="223"/>
      <c r="C116" s="257" t="s">
        <v>278</v>
      </c>
      <c r="D116" s="244"/>
      <c r="E116" s="244"/>
      <c r="F116" s="244"/>
      <c r="G116" s="244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146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>
      <c r="A117" s="229" t="s">
        <v>129</v>
      </c>
      <c r="B117" s="230" t="s">
        <v>98</v>
      </c>
      <c r="C117" s="254" t="s">
        <v>99</v>
      </c>
      <c r="D117" s="231"/>
      <c r="E117" s="232"/>
      <c r="F117" s="233"/>
      <c r="G117" s="233">
        <f>SUMIF(AG118:AG130,"&lt;&gt;NOR",G118:G130)</f>
        <v>0</v>
      </c>
      <c r="H117" s="233"/>
      <c r="I117" s="233">
        <f>SUM(I118:I130)</f>
        <v>0</v>
      </c>
      <c r="J117" s="233"/>
      <c r="K117" s="233">
        <f>SUM(K118:K130)</f>
        <v>0</v>
      </c>
      <c r="L117" s="233"/>
      <c r="M117" s="233">
        <f>SUM(M118:M130)</f>
        <v>0</v>
      </c>
      <c r="N117" s="232"/>
      <c r="O117" s="232">
        <f>SUM(O118:O130)</f>
        <v>0</v>
      </c>
      <c r="P117" s="232"/>
      <c r="Q117" s="232">
        <f>SUM(Q118:Q130)</f>
        <v>0</v>
      </c>
      <c r="R117" s="233"/>
      <c r="S117" s="233"/>
      <c r="T117" s="234"/>
      <c r="U117" s="228"/>
      <c r="V117" s="228">
        <f>SUM(V118:V130)</f>
        <v>33.79</v>
      </c>
      <c r="W117" s="228"/>
      <c r="X117" s="228"/>
      <c r="AG117" t="s">
        <v>130</v>
      </c>
    </row>
    <row r="118" spans="1:60" outlineLevel="1">
      <c r="A118" s="236">
        <v>52</v>
      </c>
      <c r="B118" s="237" t="s">
        <v>282</v>
      </c>
      <c r="C118" s="255" t="s">
        <v>283</v>
      </c>
      <c r="D118" s="238" t="s">
        <v>222</v>
      </c>
      <c r="E118" s="239">
        <v>49.5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41" t="s">
        <v>284</v>
      </c>
      <c r="S118" s="241" t="s">
        <v>135</v>
      </c>
      <c r="T118" s="242" t="s">
        <v>135</v>
      </c>
      <c r="U118" s="225">
        <v>0.04</v>
      </c>
      <c r="V118" s="225">
        <f>ROUND(E118*U118,2)</f>
        <v>1.98</v>
      </c>
      <c r="W118" s="225"/>
      <c r="X118" s="225" t="s">
        <v>136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137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22"/>
      <c r="B119" s="223"/>
      <c r="C119" s="257" t="s">
        <v>285</v>
      </c>
      <c r="D119" s="244"/>
      <c r="E119" s="244"/>
      <c r="F119" s="244"/>
      <c r="G119" s="244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146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22"/>
      <c r="B120" s="223"/>
      <c r="C120" s="256" t="s">
        <v>406</v>
      </c>
      <c r="D120" s="226"/>
      <c r="E120" s="227">
        <v>49.5</v>
      </c>
      <c r="F120" s="225"/>
      <c r="G120" s="225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139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36">
        <v>53</v>
      </c>
      <c r="B121" s="237" t="s">
        <v>288</v>
      </c>
      <c r="C121" s="255" t="s">
        <v>407</v>
      </c>
      <c r="D121" s="238" t="s">
        <v>222</v>
      </c>
      <c r="E121" s="239">
        <v>16.829999999999998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 t="s">
        <v>263</v>
      </c>
      <c r="S121" s="241" t="s">
        <v>135</v>
      </c>
      <c r="T121" s="242" t="s">
        <v>135</v>
      </c>
      <c r="U121" s="225">
        <v>0</v>
      </c>
      <c r="V121" s="225">
        <f>ROUND(E121*U121,2)</f>
        <v>0</v>
      </c>
      <c r="W121" s="225"/>
      <c r="X121" s="225" t="s">
        <v>136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137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22"/>
      <c r="B122" s="223"/>
      <c r="C122" s="256" t="s">
        <v>408</v>
      </c>
      <c r="D122" s="226"/>
      <c r="E122" s="227">
        <v>16.829999999999998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139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20.399999999999999" outlineLevel="1">
      <c r="A123" s="236">
        <v>54</v>
      </c>
      <c r="B123" s="237" t="s">
        <v>291</v>
      </c>
      <c r="C123" s="255" t="s">
        <v>409</v>
      </c>
      <c r="D123" s="238" t="s">
        <v>222</v>
      </c>
      <c r="E123" s="239">
        <v>16.829999999999998</v>
      </c>
      <c r="F123" s="240"/>
      <c r="G123" s="241">
        <f>ROUND(E123*F123,2)</f>
        <v>0</v>
      </c>
      <c r="H123" s="240"/>
      <c r="I123" s="241">
        <f>ROUND(E123*H123,2)</f>
        <v>0</v>
      </c>
      <c r="J123" s="240"/>
      <c r="K123" s="241">
        <f>ROUND(E123*J123,2)</f>
        <v>0</v>
      </c>
      <c r="L123" s="241">
        <v>21</v>
      </c>
      <c r="M123" s="241">
        <f>G123*(1+L123/100)</f>
        <v>0</v>
      </c>
      <c r="N123" s="239">
        <v>0</v>
      </c>
      <c r="O123" s="239">
        <f>ROUND(E123*N123,2)</f>
        <v>0</v>
      </c>
      <c r="P123" s="239">
        <v>0</v>
      </c>
      <c r="Q123" s="239">
        <f>ROUND(E123*P123,2)</f>
        <v>0</v>
      </c>
      <c r="R123" s="241" t="s">
        <v>263</v>
      </c>
      <c r="S123" s="241" t="s">
        <v>135</v>
      </c>
      <c r="T123" s="242" t="s">
        <v>135</v>
      </c>
      <c r="U123" s="225">
        <v>0</v>
      </c>
      <c r="V123" s="225">
        <f>ROUND(E123*U123,2)</f>
        <v>0</v>
      </c>
      <c r="W123" s="225"/>
      <c r="X123" s="225" t="s">
        <v>136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137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22"/>
      <c r="B124" s="223"/>
      <c r="C124" s="260" t="s">
        <v>293</v>
      </c>
      <c r="D124" s="253"/>
      <c r="E124" s="253"/>
      <c r="F124" s="253"/>
      <c r="G124" s="253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199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22"/>
      <c r="B125" s="223"/>
      <c r="C125" s="256" t="s">
        <v>410</v>
      </c>
      <c r="D125" s="226"/>
      <c r="E125" s="227">
        <v>16.829999999999998</v>
      </c>
      <c r="F125" s="225"/>
      <c r="G125" s="225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139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36">
        <v>55</v>
      </c>
      <c r="B126" s="237" t="s">
        <v>295</v>
      </c>
      <c r="C126" s="255" t="s">
        <v>296</v>
      </c>
      <c r="D126" s="238" t="s">
        <v>222</v>
      </c>
      <c r="E126" s="239">
        <v>33.659999999999997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41" t="s">
        <v>297</v>
      </c>
      <c r="S126" s="241" t="s">
        <v>135</v>
      </c>
      <c r="T126" s="242" t="s">
        <v>135</v>
      </c>
      <c r="U126" s="225">
        <v>3.0000000000000001E-3</v>
      </c>
      <c r="V126" s="225">
        <f>ROUND(E126*U126,2)</f>
        <v>0.1</v>
      </c>
      <c r="W126" s="225"/>
      <c r="X126" s="225" t="s">
        <v>298</v>
      </c>
      <c r="Y126" s="215"/>
      <c r="Z126" s="215"/>
      <c r="AA126" s="215"/>
      <c r="AB126" s="215"/>
      <c r="AC126" s="215"/>
      <c r="AD126" s="215"/>
      <c r="AE126" s="215"/>
      <c r="AF126" s="215"/>
      <c r="AG126" s="215" t="s">
        <v>299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ht="21" outlineLevel="1">
      <c r="A127" s="222"/>
      <c r="B127" s="223"/>
      <c r="C127" s="257" t="s">
        <v>300</v>
      </c>
      <c r="D127" s="244"/>
      <c r="E127" s="244"/>
      <c r="F127" s="244"/>
      <c r="G127" s="244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146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43" t="str">
        <f>C127</f>
        <v>se složením a hrubým urovnáním nebo s přeložením na jiný dopravní prostředek kromě lodi, vč. příplatku za každých dalších i započatých 1000 m přes 1000 m,</v>
      </c>
      <c r="BB127" s="215"/>
      <c r="BC127" s="215"/>
      <c r="BD127" s="215"/>
      <c r="BE127" s="215"/>
      <c r="BF127" s="215"/>
      <c r="BG127" s="215"/>
      <c r="BH127" s="215"/>
    </row>
    <row r="128" spans="1:60" ht="20.399999999999999" outlineLevel="1">
      <c r="A128" s="236">
        <v>56</v>
      </c>
      <c r="B128" s="237" t="s">
        <v>301</v>
      </c>
      <c r="C128" s="255" t="s">
        <v>302</v>
      </c>
      <c r="D128" s="238" t="s">
        <v>222</v>
      </c>
      <c r="E128" s="239">
        <v>639.54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41" t="s">
        <v>297</v>
      </c>
      <c r="S128" s="241" t="s">
        <v>135</v>
      </c>
      <c r="T128" s="242" t="s">
        <v>135</v>
      </c>
      <c r="U128" s="225">
        <v>0</v>
      </c>
      <c r="V128" s="225">
        <f>ROUND(E128*U128,2)</f>
        <v>0</v>
      </c>
      <c r="W128" s="225"/>
      <c r="X128" s="225" t="s">
        <v>298</v>
      </c>
      <c r="Y128" s="215"/>
      <c r="Z128" s="215"/>
      <c r="AA128" s="215"/>
      <c r="AB128" s="215"/>
      <c r="AC128" s="215"/>
      <c r="AD128" s="215"/>
      <c r="AE128" s="215"/>
      <c r="AF128" s="215"/>
      <c r="AG128" s="215" t="s">
        <v>299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ht="21" outlineLevel="1">
      <c r="A129" s="222"/>
      <c r="B129" s="223"/>
      <c r="C129" s="257" t="s">
        <v>300</v>
      </c>
      <c r="D129" s="244"/>
      <c r="E129" s="244"/>
      <c r="F129" s="244"/>
      <c r="G129" s="244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146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43" t="str">
        <f>C129</f>
        <v>se složením a hrubým urovnáním nebo s přeložením na jiný dopravní prostředek kromě lodi, vč. příplatku za každých dalších i započatých 1000 m přes 1000 m,</v>
      </c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36">
        <v>57</v>
      </c>
      <c r="B130" s="237" t="s">
        <v>303</v>
      </c>
      <c r="C130" s="255" t="s">
        <v>304</v>
      </c>
      <c r="D130" s="238" t="s">
        <v>222</v>
      </c>
      <c r="E130" s="239">
        <v>33.659999999999997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41" t="s">
        <v>263</v>
      </c>
      <c r="S130" s="241" t="s">
        <v>135</v>
      </c>
      <c r="T130" s="242" t="s">
        <v>135</v>
      </c>
      <c r="U130" s="225">
        <v>0.94199999999999995</v>
      </c>
      <c r="V130" s="225">
        <f>ROUND(E130*U130,2)</f>
        <v>31.71</v>
      </c>
      <c r="W130" s="225"/>
      <c r="X130" s="225" t="s">
        <v>298</v>
      </c>
      <c r="Y130" s="215"/>
      <c r="Z130" s="215"/>
      <c r="AA130" s="215"/>
      <c r="AB130" s="215"/>
      <c r="AC130" s="215"/>
      <c r="AD130" s="215"/>
      <c r="AE130" s="215"/>
      <c r="AF130" s="215"/>
      <c r="AG130" s="215" t="s">
        <v>299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>
      <c r="A131" s="3"/>
      <c r="B131" s="4"/>
      <c r="C131" s="261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v>15</v>
      </c>
      <c r="AF131">
        <v>21</v>
      </c>
      <c r="AG131" t="s">
        <v>116</v>
      </c>
    </row>
    <row r="132" spans="1:60">
      <c r="A132" s="218"/>
      <c r="B132" s="219" t="s">
        <v>29</v>
      </c>
      <c r="C132" s="262"/>
      <c r="D132" s="220"/>
      <c r="E132" s="221"/>
      <c r="F132" s="221"/>
      <c r="G132" s="235">
        <f>G8+G77+G91+G94+G97+G110+G114+G117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f>SUMIF(L7:L130,AE131,G7:G130)</f>
        <v>0</v>
      </c>
      <c r="AF132">
        <f>SUMIF(L7:L130,AF131,G7:G130)</f>
        <v>0</v>
      </c>
      <c r="AG132" t="s">
        <v>305</v>
      </c>
    </row>
    <row r="133" spans="1:60">
      <c r="C133" s="263"/>
      <c r="D133" s="10"/>
      <c r="AG133" t="s">
        <v>306</v>
      </c>
    </row>
    <row r="134" spans="1:60">
      <c r="D134" s="10"/>
    </row>
    <row r="135" spans="1:60">
      <c r="D135" s="10"/>
    </row>
    <row r="136" spans="1:60">
      <c r="D136" s="10"/>
    </row>
    <row r="137" spans="1:60">
      <c r="D137" s="10"/>
    </row>
    <row r="138" spans="1:60">
      <c r="D138" s="10"/>
    </row>
    <row r="139" spans="1:60">
      <c r="D139" s="10"/>
    </row>
    <row r="140" spans="1:60">
      <c r="D140" s="10"/>
    </row>
    <row r="141" spans="1:60">
      <c r="D141" s="10"/>
    </row>
    <row r="142" spans="1:60">
      <c r="D142" s="10"/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/>
  <mergeCells count="28">
    <mergeCell ref="C119:G119"/>
    <mergeCell ref="C124:G124"/>
    <mergeCell ref="C127:G127"/>
    <mergeCell ref="C129:G129"/>
    <mergeCell ref="C84:G84"/>
    <mergeCell ref="C87:G87"/>
    <mergeCell ref="C99:G99"/>
    <mergeCell ref="C101:G101"/>
    <mergeCell ref="C103:G103"/>
    <mergeCell ref="C116:G116"/>
    <mergeCell ref="C44:G44"/>
    <mergeCell ref="C46:G46"/>
    <mergeCell ref="C48:G48"/>
    <mergeCell ref="C49:G49"/>
    <mergeCell ref="C79:G79"/>
    <mergeCell ref="C83:G83"/>
    <mergeCell ref="C20:G20"/>
    <mergeCell ref="C25:G25"/>
    <mergeCell ref="C26:G26"/>
    <mergeCell ref="C29:G29"/>
    <mergeCell ref="C32:G32"/>
    <mergeCell ref="C35:G35"/>
    <mergeCell ref="A1:G1"/>
    <mergeCell ref="C2:G2"/>
    <mergeCell ref="C3:G3"/>
    <mergeCell ref="C4:G4"/>
    <mergeCell ref="C14:G14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103</v>
      </c>
      <c r="B1" s="200"/>
      <c r="C1" s="200"/>
      <c r="D1" s="200"/>
      <c r="E1" s="200"/>
      <c r="F1" s="200"/>
      <c r="G1" s="200"/>
      <c r="AG1" t="s">
        <v>104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105</v>
      </c>
    </row>
    <row r="3" spans="1:60" ht="25.05" customHeight="1">
      <c r="A3" s="201" t="s">
        <v>8</v>
      </c>
      <c r="B3" s="49" t="s">
        <v>59</v>
      </c>
      <c r="C3" s="204" t="s">
        <v>60</v>
      </c>
      <c r="D3" s="202"/>
      <c r="E3" s="202"/>
      <c r="F3" s="202"/>
      <c r="G3" s="203"/>
      <c r="AC3" s="180" t="s">
        <v>105</v>
      </c>
      <c r="AG3" t="s">
        <v>106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107</v>
      </c>
    </row>
    <row r="5" spans="1:60">
      <c r="D5" s="10"/>
    </row>
    <row r="6" spans="1:60" ht="39.6">
      <c r="A6" s="211" t="s">
        <v>108</v>
      </c>
      <c r="B6" s="213" t="s">
        <v>109</v>
      </c>
      <c r="C6" s="213" t="s">
        <v>110</v>
      </c>
      <c r="D6" s="212" t="s">
        <v>111</v>
      </c>
      <c r="E6" s="211" t="s">
        <v>112</v>
      </c>
      <c r="F6" s="210" t="s">
        <v>113</v>
      </c>
      <c r="G6" s="211" t="s">
        <v>29</v>
      </c>
      <c r="H6" s="214" t="s">
        <v>30</v>
      </c>
      <c r="I6" s="214" t="s">
        <v>114</v>
      </c>
      <c r="J6" s="214" t="s">
        <v>31</v>
      </c>
      <c r="K6" s="214" t="s">
        <v>115</v>
      </c>
      <c r="L6" s="214" t="s">
        <v>116</v>
      </c>
      <c r="M6" s="214" t="s">
        <v>117</v>
      </c>
      <c r="N6" s="214" t="s">
        <v>118</v>
      </c>
      <c r="O6" s="214" t="s">
        <v>119</v>
      </c>
      <c r="P6" s="214" t="s">
        <v>120</v>
      </c>
      <c r="Q6" s="214" t="s">
        <v>121</v>
      </c>
      <c r="R6" s="214" t="s">
        <v>122</v>
      </c>
      <c r="S6" s="214" t="s">
        <v>123</v>
      </c>
      <c r="T6" s="214" t="s">
        <v>124</v>
      </c>
      <c r="U6" s="214" t="s">
        <v>125</v>
      </c>
      <c r="V6" s="214" t="s">
        <v>126</v>
      </c>
      <c r="W6" s="214" t="s">
        <v>127</v>
      </c>
      <c r="X6" s="214" t="s">
        <v>128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29" t="s">
        <v>129</v>
      </c>
      <c r="B8" s="230" t="s">
        <v>80</v>
      </c>
      <c r="C8" s="254" t="s">
        <v>81</v>
      </c>
      <c r="D8" s="231"/>
      <c r="E8" s="232"/>
      <c r="F8" s="233"/>
      <c r="G8" s="233">
        <f>SUMIF(AG9:AG46,"&lt;&gt;NOR",G9:G46)</f>
        <v>0</v>
      </c>
      <c r="H8" s="233"/>
      <c r="I8" s="233">
        <f>SUM(I9:I46)</f>
        <v>0</v>
      </c>
      <c r="J8" s="233"/>
      <c r="K8" s="233">
        <f>SUM(K9:K46)</f>
        <v>0</v>
      </c>
      <c r="L8" s="233"/>
      <c r="M8" s="233">
        <f>SUM(M9:M46)</f>
        <v>0</v>
      </c>
      <c r="N8" s="232"/>
      <c r="O8" s="232">
        <f>SUM(O9:O46)</f>
        <v>0</v>
      </c>
      <c r="P8" s="232"/>
      <c r="Q8" s="232">
        <f>SUM(Q9:Q46)</f>
        <v>0</v>
      </c>
      <c r="R8" s="233"/>
      <c r="S8" s="233"/>
      <c r="T8" s="234"/>
      <c r="U8" s="228"/>
      <c r="V8" s="228">
        <f>SUM(V9:V46)</f>
        <v>50.760000000000005</v>
      </c>
      <c r="W8" s="228"/>
      <c r="X8" s="228"/>
      <c r="AG8" t="s">
        <v>130</v>
      </c>
    </row>
    <row r="9" spans="1:60" outlineLevel="1">
      <c r="A9" s="236">
        <v>1</v>
      </c>
      <c r="B9" s="237" t="s">
        <v>182</v>
      </c>
      <c r="C9" s="255" t="s">
        <v>183</v>
      </c>
      <c r="D9" s="238" t="s">
        <v>184</v>
      </c>
      <c r="E9" s="239">
        <v>16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180</v>
      </c>
      <c r="S9" s="241" t="s">
        <v>135</v>
      </c>
      <c r="T9" s="242" t="s">
        <v>185</v>
      </c>
      <c r="U9" s="225">
        <v>0.01</v>
      </c>
      <c r="V9" s="225">
        <f>ROUND(E9*U9,2)</f>
        <v>0.16</v>
      </c>
      <c r="W9" s="225"/>
      <c r="X9" s="225" t="s">
        <v>136</v>
      </c>
      <c r="Y9" s="215"/>
      <c r="Z9" s="215"/>
      <c r="AA9" s="215"/>
      <c r="AB9" s="215"/>
      <c r="AC9" s="215"/>
      <c r="AD9" s="215"/>
      <c r="AE9" s="215"/>
      <c r="AF9" s="215"/>
      <c r="AG9" s="215" t="s">
        <v>137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56" t="s">
        <v>411</v>
      </c>
      <c r="D10" s="226"/>
      <c r="E10" s="227">
        <v>4</v>
      </c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139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56" t="s">
        <v>412</v>
      </c>
      <c r="D11" s="226"/>
      <c r="E11" s="227">
        <v>3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139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56" t="s">
        <v>413</v>
      </c>
      <c r="D12" s="226"/>
      <c r="E12" s="227">
        <v>4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139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56" t="s">
        <v>414</v>
      </c>
      <c r="D13" s="226"/>
      <c r="E13" s="227">
        <v>2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5"/>
      <c r="Z13" s="215"/>
      <c r="AA13" s="215"/>
      <c r="AB13" s="215"/>
      <c r="AC13" s="215"/>
      <c r="AD13" s="215"/>
      <c r="AE13" s="215"/>
      <c r="AF13" s="215"/>
      <c r="AG13" s="215" t="s">
        <v>139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56" t="s">
        <v>415</v>
      </c>
      <c r="D14" s="226"/>
      <c r="E14" s="227">
        <v>2</v>
      </c>
      <c r="F14" s="225"/>
      <c r="G14" s="225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139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56" t="s">
        <v>416</v>
      </c>
      <c r="D15" s="226"/>
      <c r="E15" s="227">
        <v>1</v>
      </c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5"/>
      <c r="Z15" s="215"/>
      <c r="AA15" s="215"/>
      <c r="AB15" s="215"/>
      <c r="AC15" s="215"/>
      <c r="AD15" s="215"/>
      <c r="AE15" s="215"/>
      <c r="AF15" s="215"/>
      <c r="AG15" s="215" t="s">
        <v>139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36">
        <v>2</v>
      </c>
      <c r="B16" s="237" t="s">
        <v>343</v>
      </c>
      <c r="C16" s="255" t="s">
        <v>344</v>
      </c>
      <c r="D16" s="238" t="s">
        <v>184</v>
      </c>
      <c r="E16" s="239">
        <v>1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 t="s">
        <v>180</v>
      </c>
      <c r="S16" s="241" t="s">
        <v>135</v>
      </c>
      <c r="T16" s="242" t="s">
        <v>185</v>
      </c>
      <c r="U16" s="225">
        <v>0.35699999999999998</v>
      </c>
      <c r="V16" s="225">
        <f>ROUND(E16*U16,2)</f>
        <v>0.36</v>
      </c>
      <c r="W16" s="225"/>
      <c r="X16" s="225" t="s">
        <v>136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137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57" t="s">
        <v>345</v>
      </c>
      <c r="D17" s="244"/>
      <c r="E17" s="244"/>
      <c r="F17" s="244"/>
      <c r="G17" s="244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5"/>
      <c r="Z17" s="215"/>
      <c r="AA17" s="215"/>
      <c r="AB17" s="215"/>
      <c r="AC17" s="215"/>
      <c r="AD17" s="215"/>
      <c r="AE17" s="215"/>
      <c r="AF17" s="215"/>
      <c r="AG17" s="215" t="s">
        <v>146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36">
        <v>3</v>
      </c>
      <c r="B18" s="237" t="s">
        <v>195</v>
      </c>
      <c r="C18" s="255" t="s">
        <v>196</v>
      </c>
      <c r="D18" s="238" t="s">
        <v>133</v>
      </c>
      <c r="E18" s="239">
        <v>380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180</v>
      </c>
      <c r="S18" s="241" t="s">
        <v>135</v>
      </c>
      <c r="T18" s="242" t="s">
        <v>185</v>
      </c>
      <c r="U18" s="225">
        <v>0.13</v>
      </c>
      <c r="V18" s="225">
        <f>ROUND(E18*U18,2)</f>
        <v>49.4</v>
      </c>
      <c r="W18" s="225"/>
      <c r="X18" s="225" t="s">
        <v>136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137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57" t="s">
        <v>197</v>
      </c>
      <c r="D19" s="244"/>
      <c r="E19" s="244"/>
      <c r="F19" s="244"/>
      <c r="G19" s="244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146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58" t="s">
        <v>198</v>
      </c>
      <c r="D20" s="245"/>
      <c r="E20" s="245"/>
      <c r="F20" s="245"/>
      <c r="G20" s="24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5"/>
      <c r="Z20" s="215"/>
      <c r="AA20" s="215"/>
      <c r="AB20" s="215"/>
      <c r="AC20" s="215"/>
      <c r="AD20" s="215"/>
      <c r="AE20" s="215"/>
      <c r="AF20" s="215"/>
      <c r="AG20" s="215" t="s">
        <v>199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56" t="s">
        <v>417</v>
      </c>
      <c r="D21" s="226"/>
      <c r="E21" s="227">
        <v>380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5"/>
      <c r="Z21" s="215"/>
      <c r="AA21" s="215"/>
      <c r="AB21" s="215"/>
      <c r="AC21" s="215"/>
      <c r="AD21" s="215"/>
      <c r="AE21" s="215"/>
      <c r="AF21" s="215"/>
      <c r="AG21" s="215" t="s">
        <v>139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36">
        <v>4</v>
      </c>
      <c r="B22" s="237" t="s">
        <v>200</v>
      </c>
      <c r="C22" s="255" t="s">
        <v>201</v>
      </c>
      <c r="D22" s="238" t="s">
        <v>151</v>
      </c>
      <c r="E22" s="239">
        <v>3.24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 t="s">
        <v>180</v>
      </c>
      <c r="S22" s="241" t="s">
        <v>135</v>
      </c>
      <c r="T22" s="242" t="s">
        <v>135</v>
      </c>
      <c r="U22" s="225">
        <v>0.26</v>
      </c>
      <c r="V22" s="225">
        <f>ROUND(E22*U22,2)</f>
        <v>0.84</v>
      </c>
      <c r="W22" s="225"/>
      <c r="X22" s="225" t="s">
        <v>136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137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56" t="s">
        <v>418</v>
      </c>
      <c r="D23" s="226"/>
      <c r="E23" s="227">
        <v>2.2799999999999998</v>
      </c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5"/>
      <c r="Z23" s="215"/>
      <c r="AA23" s="215"/>
      <c r="AB23" s="215"/>
      <c r="AC23" s="215"/>
      <c r="AD23" s="215"/>
      <c r="AE23" s="215"/>
      <c r="AF23" s="215"/>
      <c r="AG23" s="215" t="s">
        <v>139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56" t="s">
        <v>419</v>
      </c>
      <c r="D24" s="226"/>
      <c r="E24" s="227">
        <v>0.96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5"/>
      <c r="Z24" s="215"/>
      <c r="AA24" s="215"/>
      <c r="AB24" s="215"/>
      <c r="AC24" s="215"/>
      <c r="AD24" s="215"/>
      <c r="AE24" s="215"/>
      <c r="AF24" s="215"/>
      <c r="AG24" s="215" t="s">
        <v>139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0.399999999999999" outlineLevel="1">
      <c r="A25" s="236">
        <v>5</v>
      </c>
      <c r="B25" s="237" t="s">
        <v>420</v>
      </c>
      <c r="C25" s="255" t="s">
        <v>421</v>
      </c>
      <c r="D25" s="238" t="s">
        <v>184</v>
      </c>
      <c r="E25" s="239">
        <v>6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207</v>
      </c>
      <c r="T25" s="242" t="s">
        <v>185</v>
      </c>
      <c r="U25" s="225">
        <v>0</v>
      </c>
      <c r="V25" s="225">
        <f>ROUND(E25*U25,2)</f>
        <v>0</v>
      </c>
      <c r="W25" s="225"/>
      <c r="X25" s="225" t="s">
        <v>136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137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56" t="s">
        <v>422</v>
      </c>
      <c r="D26" s="226"/>
      <c r="E26" s="227">
        <v>3</v>
      </c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139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56" t="s">
        <v>423</v>
      </c>
      <c r="D27" s="226"/>
      <c r="E27" s="227">
        <v>3</v>
      </c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5"/>
      <c r="Z27" s="215"/>
      <c r="AA27" s="215"/>
      <c r="AB27" s="215"/>
      <c r="AC27" s="215"/>
      <c r="AD27" s="215"/>
      <c r="AE27" s="215"/>
      <c r="AF27" s="215"/>
      <c r="AG27" s="215" t="s">
        <v>139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6">
        <v>6</v>
      </c>
      <c r="B28" s="237" t="s">
        <v>316</v>
      </c>
      <c r="C28" s="255" t="s">
        <v>317</v>
      </c>
      <c r="D28" s="238" t="s">
        <v>184</v>
      </c>
      <c r="E28" s="239">
        <v>600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/>
      <c r="S28" s="241" t="s">
        <v>207</v>
      </c>
      <c r="T28" s="242" t="s">
        <v>185</v>
      </c>
      <c r="U28" s="225">
        <v>0</v>
      </c>
      <c r="V28" s="225">
        <f>ROUND(E28*U28,2)</f>
        <v>0</v>
      </c>
      <c r="W28" s="225"/>
      <c r="X28" s="225" t="s">
        <v>136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137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56" t="s">
        <v>424</v>
      </c>
      <c r="D29" s="226"/>
      <c r="E29" s="227">
        <v>300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5"/>
      <c r="Z29" s="215"/>
      <c r="AA29" s="215"/>
      <c r="AB29" s="215"/>
      <c r="AC29" s="215"/>
      <c r="AD29" s="215"/>
      <c r="AE29" s="215"/>
      <c r="AF29" s="215"/>
      <c r="AG29" s="215" t="s">
        <v>139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56" t="s">
        <v>425</v>
      </c>
      <c r="D30" s="226"/>
      <c r="E30" s="227">
        <v>300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5"/>
      <c r="Z30" s="215"/>
      <c r="AA30" s="215"/>
      <c r="AB30" s="215"/>
      <c r="AC30" s="215"/>
      <c r="AD30" s="215"/>
      <c r="AE30" s="215"/>
      <c r="AF30" s="215"/>
      <c r="AG30" s="215" t="s">
        <v>139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6">
        <v>7</v>
      </c>
      <c r="B31" s="247" t="s">
        <v>357</v>
      </c>
      <c r="C31" s="259" t="s">
        <v>358</v>
      </c>
      <c r="D31" s="248" t="s">
        <v>184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49">
        <v>0</v>
      </c>
      <c r="O31" s="249">
        <f>ROUND(E31*N31,2)</f>
        <v>0</v>
      </c>
      <c r="P31" s="249">
        <v>0</v>
      </c>
      <c r="Q31" s="249">
        <f>ROUND(E31*P31,2)</f>
        <v>0</v>
      </c>
      <c r="R31" s="251"/>
      <c r="S31" s="251" t="s">
        <v>207</v>
      </c>
      <c r="T31" s="252" t="s">
        <v>185</v>
      </c>
      <c r="U31" s="225">
        <v>0</v>
      </c>
      <c r="V31" s="225">
        <f>ROUND(E31*U31,2)</f>
        <v>0</v>
      </c>
      <c r="W31" s="225"/>
      <c r="X31" s="225" t="s">
        <v>208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209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36">
        <v>8</v>
      </c>
      <c r="B32" s="237" t="s">
        <v>205</v>
      </c>
      <c r="C32" s="255" t="s">
        <v>206</v>
      </c>
      <c r="D32" s="238" t="s">
        <v>184</v>
      </c>
      <c r="E32" s="239">
        <v>4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/>
      <c r="S32" s="241" t="s">
        <v>207</v>
      </c>
      <c r="T32" s="242" t="s">
        <v>185</v>
      </c>
      <c r="U32" s="225">
        <v>0</v>
      </c>
      <c r="V32" s="225">
        <f>ROUND(E32*U32,2)</f>
        <v>0</v>
      </c>
      <c r="W32" s="225"/>
      <c r="X32" s="225" t="s">
        <v>208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209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56" t="s">
        <v>426</v>
      </c>
      <c r="D33" s="226"/>
      <c r="E33" s="227">
        <v>4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139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36">
        <v>9</v>
      </c>
      <c r="B34" s="237" t="s">
        <v>210</v>
      </c>
      <c r="C34" s="255" t="s">
        <v>211</v>
      </c>
      <c r="D34" s="238" t="s">
        <v>184</v>
      </c>
      <c r="E34" s="239">
        <v>4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/>
      <c r="S34" s="241" t="s">
        <v>207</v>
      </c>
      <c r="T34" s="242" t="s">
        <v>185</v>
      </c>
      <c r="U34" s="225">
        <v>0</v>
      </c>
      <c r="V34" s="225">
        <f>ROUND(E34*U34,2)</f>
        <v>0</v>
      </c>
      <c r="W34" s="225"/>
      <c r="X34" s="225" t="s">
        <v>208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209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56" t="s">
        <v>426</v>
      </c>
      <c r="D35" s="226"/>
      <c r="E35" s="227">
        <v>4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139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36">
        <v>10</v>
      </c>
      <c r="B36" s="237" t="s">
        <v>212</v>
      </c>
      <c r="C36" s="255" t="s">
        <v>213</v>
      </c>
      <c r="D36" s="238" t="s">
        <v>184</v>
      </c>
      <c r="E36" s="239">
        <v>2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/>
      <c r="S36" s="241" t="s">
        <v>207</v>
      </c>
      <c r="T36" s="242" t="s">
        <v>185</v>
      </c>
      <c r="U36" s="225">
        <v>0</v>
      </c>
      <c r="V36" s="225">
        <f>ROUND(E36*U36,2)</f>
        <v>0</v>
      </c>
      <c r="W36" s="225"/>
      <c r="X36" s="225" t="s">
        <v>208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209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56" t="s">
        <v>427</v>
      </c>
      <c r="D37" s="226"/>
      <c r="E37" s="227">
        <v>2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5"/>
      <c r="Z37" s="215"/>
      <c r="AA37" s="215"/>
      <c r="AB37" s="215"/>
      <c r="AC37" s="215"/>
      <c r="AD37" s="215"/>
      <c r="AE37" s="215"/>
      <c r="AF37" s="215"/>
      <c r="AG37" s="215" t="s">
        <v>139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36">
        <v>11</v>
      </c>
      <c r="B38" s="237" t="s">
        <v>214</v>
      </c>
      <c r="C38" s="255" t="s">
        <v>215</v>
      </c>
      <c r="D38" s="238" t="s">
        <v>184</v>
      </c>
      <c r="E38" s="239">
        <v>2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207</v>
      </c>
      <c r="T38" s="242" t="s">
        <v>185</v>
      </c>
      <c r="U38" s="225">
        <v>0</v>
      </c>
      <c r="V38" s="225">
        <f>ROUND(E38*U38,2)</f>
        <v>0</v>
      </c>
      <c r="W38" s="225"/>
      <c r="X38" s="225" t="s">
        <v>208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209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56" t="s">
        <v>427</v>
      </c>
      <c r="D39" s="226"/>
      <c r="E39" s="227">
        <v>2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139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36">
        <v>12</v>
      </c>
      <c r="B40" s="237" t="s">
        <v>216</v>
      </c>
      <c r="C40" s="255" t="s">
        <v>217</v>
      </c>
      <c r="D40" s="238" t="s">
        <v>184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/>
      <c r="S40" s="241" t="s">
        <v>207</v>
      </c>
      <c r="T40" s="242" t="s">
        <v>185</v>
      </c>
      <c r="U40" s="225">
        <v>0</v>
      </c>
      <c r="V40" s="225">
        <f>ROUND(E40*U40,2)</f>
        <v>0</v>
      </c>
      <c r="W40" s="225"/>
      <c r="X40" s="225" t="s">
        <v>208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209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22"/>
      <c r="B41" s="223"/>
      <c r="C41" s="256" t="s">
        <v>428</v>
      </c>
      <c r="D41" s="226"/>
      <c r="E41" s="227">
        <v>1</v>
      </c>
      <c r="F41" s="225"/>
      <c r="G41" s="225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5"/>
      <c r="Z41" s="215"/>
      <c r="AA41" s="215"/>
      <c r="AB41" s="215"/>
      <c r="AC41" s="215"/>
      <c r="AD41" s="215"/>
      <c r="AE41" s="215"/>
      <c r="AF41" s="215"/>
      <c r="AG41" s="215" t="s">
        <v>139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36">
        <v>13</v>
      </c>
      <c r="B42" s="237" t="s">
        <v>218</v>
      </c>
      <c r="C42" s="255" t="s">
        <v>219</v>
      </c>
      <c r="D42" s="238" t="s">
        <v>184</v>
      </c>
      <c r="E42" s="239">
        <v>3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/>
      <c r="S42" s="241" t="s">
        <v>207</v>
      </c>
      <c r="T42" s="242" t="s">
        <v>185</v>
      </c>
      <c r="U42" s="225">
        <v>0</v>
      </c>
      <c r="V42" s="225">
        <f>ROUND(E42*U42,2)</f>
        <v>0</v>
      </c>
      <c r="W42" s="225"/>
      <c r="X42" s="225" t="s">
        <v>208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209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56" t="s">
        <v>429</v>
      </c>
      <c r="D43" s="226"/>
      <c r="E43" s="227">
        <v>3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5"/>
      <c r="Z43" s="215"/>
      <c r="AA43" s="215"/>
      <c r="AB43" s="215"/>
      <c r="AC43" s="215"/>
      <c r="AD43" s="215"/>
      <c r="AE43" s="215"/>
      <c r="AF43" s="215"/>
      <c r="AG43" s="215" t="s">
        <v>139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36">
        <v>14</v>
      </c>
      <c r="B44" s="237" t="s">
        <v>223</v>
      </c>
      <c r="C44" s="255" t="s">
        <v>224</v>
      </c>
      <c r="D44" s="238" t="s">
        <v>151</v>
      </c>
      <c r="E44" s="239">
        <v>3.24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207</v>
      </c>
      <c r="T44" s="242" t="s">
        <v>185</v>
      </c>
      <c r="U44" s="225">
        <v>0</v>
      </c>
      <c r="V44" s="225">
        <f>ROUND(E44*U44,2)</f>
        <v>0</v>
      </c>
      <c r="W44" s="225"/>
      <c r="X44" s="225" t="s">
        <v>208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209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56" t="s">
        <v>418</v>
      </c>
      <c r="D45" s="226"/>
      <c r="E45" s="227">
        <v>2.2799999999999998</v>
      </c>
      <c r="F45" s="225"/>
      <c r="G45" s="22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5"/>
      <c r="Z45" s="215"/>
      <c r="AA45" s="215"/>
      <c r="AB45" s="215"/>
      <c r="AC45" s="215"/>
      <c r="AD45" s="215"/>
      <c r="AE45" s="215"/>
      <c r="AF45" s="215"/>
      <c r="AG45" s="215" t="s">
        <v>139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56" t="s">
        <v>419</v>
      </c>
      <c r="D46" s="226"/>
      <c r="E46" s="227">
        <v>0.96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5"/>
      <c r="Z46" s="215"/>
      <c r="AA46" s="215"/>
      <c r="AB46" s="215"/>
      <c r="AC46" s="215"/>
      <c r="AD46" s="215"/>
      <c r="AE46" s="215"/>
      <c r="AF46" s="215"/>
      <c r="AG46" s="215" t="s">
        <v>139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>
      <c r="A47" s="3"/>
      <c r="B47" s="4"/>
      <c r="C47" s="261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116</v>
      </c>
    </row>
    <row r="48" spans="1:60">
      <c r="A48" s="218"/>
      <c r="B48" s="219" t="s">
        <v>29</v>
      </c>
      <c r="C48" s="262"/>
      <c r="D48" s="220"/>
      <c r="E48" s="221"/>
      <c r="F48" s="221"/>
      <c r="G48" s="235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305</v>
      </c>
    </row>
    <row r="49" spans="3:33">
      <c r="C49" s="263"/>
      <c r="D49" s="10"/>
      <c r="AG49" t="s">
        <v>306</v>
      </c>
    </row>
    <row r="50" spans="3:33">
      <c r="D50" s="10"/>
    </row>
    <row r="51" spans="3:33">
      <c r="D51" s="10"/>
    </row>
    <row r="52" spans="3:33">
      <c r="D52" s="10"/>
    </row>
    <row r="53" spans="3:33">
      <c r="D53" s="10"/>
    </row>
    <row r="54" spans="3:33">
      <c r="D54" s="10"/>
    </row>
    <row r="55" spans="3:33">
      <c r="D55" s="10"/>
    </row>
    <row r="56" spans="3:33">
      <c r="D56" s="10"/>
    </row>
    <row r="57" spans="3:33">
      <c r="D57" s="10"/>
    </row>
    <row r="58" spans="3:33">
      <c r="D58" s="10"/>
    </row>
    <row r="59" spans="3:33">
      <c r="D59" s="10"/>
    </row>
    <row r="60" spans="3:33">
      <c r="D60" s="10"/>
    </row>
    <row r="61" spans="3:33">
      <c r="D61" s="10"/>
    </row>
    <row r="62" spans="3:33">
      <c r="D62" s="10"/>
    </row>
    <row r="63" spans="3:33">
      <c r="D63" s="10"/>
    </row>
    <row r="64" spans="3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/>
  <mergeCells count="7">
    <mergeCell ref="C20:G20"/>
    <mergeCell ref="A1:G1"/>
    <mergeCell ref="C2:G2"/>
    <mergeCell ref="C3:G3"/>
    <mergeCell ref="C4:G4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103</v>
      </c>
      <c r="B1" s="200"/>
      <c r="C1" s="200"/>
      <c r="D1" s="200"/>
      <c r="E1" s="200"/>
      <c r="F1" s="200"/>
      <c r="G1" s="200"/>
      <c r="AG1" t="s">
        <v>104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105</v>
      </c>
    </row>
    <row r="3" spans="1:60" ht="25.05" customHeight="1">
      <c r="A3" s="201" t="s">
        <v>8</v>
      </c>
      <c r="B3" s="49" t="s">
        <v>61</v>
      </c>
      <c r="C3" s="204" t="s">
        <v>62</v>
      </c>
      <c r="D3" s="202"/>
      <c r="E3" s="202"/>
      <c r="F3" s="202"/>
      <c r="G3" s="203"/>
      <c r="AC3" s="180" t="s">
        <v>105</v>
      </c>
      <c r="AG3" t="s">
        <v>106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107</v>
      </c>
    </row>
    <row r="5" spans="1:60">
      <c r="D5" s="10"/>
    </row>
    <row r="6" spans="1:60" ht="39.6">
      <c r="A6" s="211" t="s">
        <v>108</v>
      </c>
      <c r="B6" s="213" t="s">
        <v>109</v>
      </c>
      <c r="C6" s="213" t="s">
        <v>110</v>
      </c>
      <c r="D6" s="212" t="s">
        <v>111</v>
      </c>
      <c r="E6" s="211" t="s">
        <v>112</v>
      </c>
      <c r="F6" s="210" t="s">
        <v>113</v>
      </c>
      <c r="G6" s="211" t="s">
        <v>29</v>
      </c>
      <c r="H6" s="214" t="s">
        <v>30</v>
      </c>
      <c r="I6" s="214" t="s">
        <v>114</v>
      </c>
      <c r="J6" s="214" t="s">
        <v>31</v>
      </c>
      <c r="K6" s="214" t="s">
        <v>115</v>
      </c>
      <c r="L6" s="214" t="s">
        <v>116</v>
      </c>
      <c r="M6" s="214" t="s">
        <v>117</v>
      </c>
      <c r="N6" s="214" t="s">
        <v>118</v>
      </c>
      <c r="O6" s="214" t="s">
        <v>119</v>
      </c>
      <c r="P6" s="214" t="s">
        <v>120</v>
      </c>
      <c r="Q6" s="214" t="s">
        <v>121</v>
      </c>
      <c r="R6" s="214" t="s">
        <v>122</v>
      </c>
      <c r="S6" s="214" t="s">
        <v>123</v>
      </c>
      <c r="T6" s="214" t="s">
        <v>124</v>
      </c>
      <c r="U6" s="214" t="s">
        <v>125</v>
      </c>
      <c r="V6" s="214" t="s">
        <v>126</v>
      </c>
      <c r="W6" s="214" t="s">
        <v>127</v>
      </c>
      <c r="X6" s="214" t="s">
        <v>128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29" t="s">
        <v>129</v>
      </c>
      <c r="B8" s="230" t="s">
        <v>80</v>
      </c>
      <c r="C8" s="254" t="s">
        <v>81</v>
      </c>
      <c r="D8" s="231"/>
      <c r="E8" s="232"/>
      <c r="F8" s="233"/>
      <c r="G8" s="233">
        <f>SUMIF(AG9:AG90,"&lt;&gt;NOR",G9:G90)</f>
        <v>0</v>
      </c>
      <c r="H8" s="233"/>
      <c r="I8" s="233">
        <f>SUM(I9:I90)</f>
        <v>0</v>
      </c>
      <c r="J8" s="233"/>
      <c r="K8" s="233">
        <f>SUM(K9:K90)</f>
        <v>0</v>
      </c>
      <c r="L8" s="233"/>
      <c r="M8" s="233">
        <f>SUM(M9:M90)</f>
        <v>0</v>
      </c>
      <c r="N8" s="232"/>
      <c r="O8" s="232">
        <f>SUM(O9:O90)</f>
        <v>0</v>
      </c>
      <c r="P8" s="232"/>
      <c r="Q8" s="232">
        <f>SUM(Q9:Q90)</f>
        <v>275.59000000000003</v>
      </c>
      <c r="R8" s="233"/>
      <c r="S8" s="233"/>
      <c r="T8" s="234"/>
      <c r="U8" s="228"/>
      <c r="V8" s="228">
        <f>SUM(V9:V90)</f>
        <v>408.15999999999997</v>
      </c>
      <c r="W8" s="228"/>
      <c r="X8" s="228"/>
      <c r="AG8" t="s">
        <v>130</v>
      </c>
    </row>
    <row r="9" spans="1:60" ht="20.399999999999999" outlineLevel="1">
      <c r="A9" s="236">
        <v>1</v>
      </c>
      <c r="B9" s="237" t="s">
        <v>131</v>
      </c>
      <c r="C9" s="255" t="s">
        <v>132</v>
      </c>
      <c r="D9" s="238" t="s">
        <v>133</v>
      </c>
      <c r="E9" s="239">
        <v>380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0.3</v>
      </c>
      <c r="Q9" s="239">
        <f>ROUND(E9*P9,2)</f>
        <v>114</v>
      </c>
      <c r="R9" s="241" t="s">
        <v>134</v>
      </c>
      <c r="S9" s="241" t="s">
        <v>135</v>
      </c>
      <c r="T9" s="242" t="s">
        <v>135</v>
      </c>
      <c r="U9" s="225">
        <v>0.04</v>
      </c>
      <c r="V9" s="225">
        <f>ROUND(E9*U9,2)</f>
        <v>15.2</v>
      </c>
      <c r="W9" s="225"/>
      <c r="X9" s="225" t="s">
        <v>136</v>
      </c>
      <c r="Y9" s="215"/>
      <c r="Z9" s="215"/>
      <c r="AA9" s="215"/>
      <c r="AB9" s="215"/>
      <c r="AC9" s="215"/>
      <c r="AD9" s="215"/>
      <c r="AE9" s="215"/>
      <c r="AF9" s="215"/>
      <c r="AG9" s="215" t="s">
        <v>137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0.399999999999999" outlineLevel="1">
      <c r="A10" s="222"/>
      <c r="B10" s="223"/>
      <c r="C10" s="256" t="s">
        <v>430</v>
      </c>
      <c r="D10" s="226"/>
      <c r="E10" s="227">
        <v>240</v>
      </c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139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56" t="s">
        <v>431</v>
      </c>
      <c r="D11" s="226"/>
      <c r="E11" s="227">
        <v>115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139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56" t="s">
        <v>432</v>
      </c>
      <c r="D12" s="226"/>
      <c r="E12" s="227">
        <v>25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139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>
      <c r="A13" s="236">
        <v>2</v>
      </c>
      <c r="B13" s="237" t="s">
        <v>140</v>
      </c>
      <c r="C13" s="255" t="s">
        <v>141</v>
      </c>
      <c r="D13" s="238" t="s">
        <v>133</v>
      </c>
      <c r="E13" s="239">
        <v>380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0.33</v>
      </c>
      <c r="Q13" s="239">
        <f>ROUND(E13*P13,2)</f>
        <v>125.4</v>
      </c>
      <c r="R13" s="241" t="s">
        <v>134</v>
      </c>
      <c r="S13" s="241" t="s">
        <v>135</v>
      </c>
      <c r="T13" s="242" t="s">
        <v>135</v>
      </c>
      <c r="U13" s="225">
        <v>0.11</v>
      </c>
      <c r="V13" s="225">
        <f>ROUND(E13*U13,2)</f>
        <v>41.8</v>
      </c>
      <c r="W13" s="225"/>
      <c r="X13" s="225" t="s">
        <v>136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137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0.399999999999999" outlineLevel="1">
      <c r="A14" s="222"/>
      <c r="B14" s="223"/>
      <c r="C14" s="256" t="s">
        <v>430</v>
      </c>
      <c r="D14" s="226"/>
      <c r="E14" s="227">
        <v>240</v>
      </c>
      <c r="F14" s="225"/>
      <c r="G14" s="225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139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56" t="s">
        <v>431</v>
      </c>
      <c r="D15" s="226"/>
      <c r="E15" s="227">
        <v>115</v>
      </c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5"/>
      <c r="Z15" s="215"/>
      <c r="AA15" s="215"/>
      <c r="AB15" s="215"/>
      <c r="AC15" s="215"/>
      <c r="AD15" s="215"/>
      <c r="AE15" s="215"/>
      <c r="AF15" s="215"/>
      <c r="AG15" s="215" t="s">
        <v>139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56" t="s">
        <v>432</v>
      </c>
      <c r="D16" s="226"/>
      <c r="E16" s="227">
        <v>25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5"/>
      <c r="Z16" s="215"/>
      <c r="AA16" s="215"/>
      <c r="AB16" s="215"/>
      <c r="AC16" s="215"/>
      <c r="AD16" s="215"/>
      <c r="AE16" s="215"/>
      <c r="AF16" s="215"/>
      <c r="AG16" s="215" t="s">
        <v>139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6">
        <v>3</v>
      </c>
      <c r="B17" s="237" t="s">
        <v>142</v>
      </c>
      <c r="C17" s="255" t="s">
        <v>143</v>
      </c>
      <c r="D17" s="238" t="s">
        <v>144</v>
      </c>
      <c r="E17" s="239">
        <v>94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0.27</v>
      </c>
      <c r="Q17" s="239">
        <f>ROUND(E17*P17,2)</f>
        <v>25.38</v>
      </c>
      <c r="R17" s="241" t="s">
        <v>134</v>
      </c>
      <c r="S17" s="241" t="s">
        <v>135</v>
      </c>
      <c r="T17" s="242" t="s">
        <v>135</v>
      </c>
      <c r="U17" s="225">
        <v>0.12</v>
      </c>
      <c r="V17" s="225">
        <f>ROUND(E17*U17,2)</f>
        <v>11.28</v>
      </c>
      <c r="W17" s="225"/>
      <c r="X17" s="225" t="s">
        <v>136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137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57" t="s">
        <v>145</v>
      </c>
      <c r="D18" s="244"/>
      <c r="E18" s="244"/>
      <c r="F18" s="244"/>
      <c r="G18" s="244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146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3" t="str">
        <f>C18</f>
        <v>s vybouráním lože, s přemístěním hmot na skládku na vzdálenost do 3 m nebo naložením na dopravní prostředek</v>
      </c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56" t="s">
        <v>433</v>
      </c>
      <c r="D19" s="226"/>
      <c r="E19" s="227">
        <v>94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139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36">
        <v>4</v>
      </c>
      <c r="B20" s="237" t="s">
        <v>147</v>
      </c>
      <c r="C20" s="255" t="s">
        <v>148</v>
      </c>
      <c r="D20" s="238" t="s">
        <v>144</v>
      </c>
      <c r="E20" s="239">
        <v>94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0.115</v>
      </c>
      <c r="Q20" s="239">
        <f>ROUND(E20*P20,2)</f>
        <v>10.81</v>
      </c>
      <c r="R20" s="241" t="s">
        <v>134</v>
      </c>
      <c r="S20" s="241" t="s">
        <v>135</v>
      </c>
      <c r="T20" s="242" t="s">
        <v>135</v>
      </c>
      <c r="U20" s="225">
        <v>0.13700000000000001</v>
      </c>
      <c r="V20" s="225">
        <f>ROUND(E20*U20,2)</f>
        <v>12.88</v>
      </c>
      <c r="W20" s="225"/>
      <c r="X20" s="225" t="s">
        <v>136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137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57" t="s">
        <v>145</v>
      </c>
      <c r="D21" s="244"/>
      <c r="E21" s="244"/>
      <c r="F21" s="244"/>
      <c r="G21" s="244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5"/>
      <c r="Z21" s="215"/>
      <c r="AA21" s="215"/>
      <c r="AB21" s="215"/>
      <c r="AC21" s="215"/>
      <c r="AD21" s="215"/>
      <c r="AE21" s="215"/>
      <c r="AF21" s="215"/>
      <c r="AG21" s="215" t="s">
        <v>146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43" t="str">
        <f>C21</f>
        <v>s vybouráním lože, s přemístěním hmot na skládku na vzdálenost do 3 m nebo naložením na dopravní prostředek</v>
      </c>
      <c r="BB21" s="215"/>
      <c r="BC21" s="215"/>
      <c r="BD21" s="215"/>
      <c r="BE21" s="215"/>
      <c r="BF21" s="215"/>
      <c r="BG21" s="215"/>
      <c r="BH21" s="215"/>
    </row>
    <row r="22" spans="1:60" outlineLevel="1">
      <c r="A22" s="236">
        <v>5</v>
      </c>
      <c r="B22" s="237" t="s">
        <v>434</v>
      </c>
      <c r="C22" s="255" t="s">
        <v>435</v>
      </c>
      <c r="D22" s="238" t="s">
        <v>151</v>
      </c>
      <c r="E22" s="239">
        <v>28.4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 t="s">
        <v>152</v>
      </c>
      <c r="S22" s="241" t="s">
        <v>135</v>
      </c>
      <c r="T22" s="242" t="s">
        <v>135</v>
      </c>
      <c r="U22" s="225">
        <v>0.36799999999999999</v>
      </c>
      <c r="V22" s="225">
        <f>ROUND(E22*U22,2)</f>
        <v>10.45</v>
      </c>
      <c r="W22" s="225"/>
      <c r="X22" s="225" t="s">
        <v>136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137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57" t="s">
        <v>436</v>
      </c>
      <c r="D23" s="244"/>
      <c r="E23" s="244"/>
      <c r="F23" s="244"/>
      <c r="G23" s="244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5"/>
      <c r="Z23" s="215"/>
      <c r="AA23" s="215"/>
      <c r="AB23" s="215"/>
      <c r="AC23" s="215"/>
      <c r="AD23" s="215"/>
      <c r="AE23" s="215"/>
      <c r="AF23" s="215"/>
      <c r="AG23" s="215" t="s">
        <v>146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56" t="s">
        <v>437</v>
      </c>
      <c r="D24" s="226"/>
      <c r="E24" s="227">
        <v>28.4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5"/>
      <c r="Z24" s="215"/>
      <c r="AA24" s="215"/>
      <c r="AB24" s="215"/>
      <c r="AC24" s="215"/>
      <c r="AD24" s="215"/>
      <c r="AE24" s="215"/>
      <c r="AF24" s="215"/>
      <c r="AG24" s="215" t="s">
        <v>139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36">
        <v>6</v>
      </c>
      <c r="B25" s="237" t="s">
        <v>326</v>
      </c>
      <c r="C25" s="255" t="s">
        <v>327</v>
      </c>
      <c r="D25" s="238" t="s">
        <v>151</v>
      </c>
      <c r="E25" s="239">
        <v>108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 t="s">
        <v>152</v>
      </c>
      <c r="S25" s="241" t="s">
        <v>135</v>
      </c>
      <c r="T25" s="242" t="s">
        <v>135</v>
      </c>
      <c r="U25" s="225">
        <v>0.27</v>
      </c>
      <c r="V25" s="225">
        <f>ROUND(E25*U25,2)</f>
        <v>29.16</v>
      </c>
      <c r="W25" s="225"/>
      <c r="X25" s="225" t="s">
        <v>136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137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1" outlineLevel="1">
      <c r="A26" s="222"/>
      <c r="B26" s="223"/>
      <c r="C26" s="257" t="s">
        <v>328</v>
      </c>
      <c r="D26" s="244"/>
      <c r="E26" s="244"/>
      <c r="F26" s="244"/>
      <c r="G26" s="244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146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43" t="str">
        <f>C26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56" t="s">
        <v>438</v>
      </c>
      <c r="D27" s="226"/>
      <c r="E27" s="227">
        <v>108</v>
      </c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5"/>
      <c r="Z27" s="215"/>
      <c r="AA27" s="215"/>
      <c r="AB27" s="215"/>
      <c r="AC27" s="215"/>
      <c r="AD27" s="215"/>
      <c r="AE27" s="215"/>
      <c r="AF27" s="215"/>
      <c r="AG27" s="215" t="s">
        <v>139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6">
        <v>7</v>
      </c>
      <c r="B28" s="237" t="s">
        <v>155</v>
      </c>
      <c r="C28" s="255" t="s">
        <v>156</v>
      </c>
      <c r="D28" s="238" t="s">
        <v>151</v>
      </c>
      <c r="E28" s="239">
        <v>111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 t="s">
        <v>152</v>
      </c>
      <c r="S28" s="241" t="s">
        <v>135</v>
      </c>
      <c r="T28" s="242" t="s">
        <v>135</v>
      </c>
      <c r="U28" s="225">
        <v>7.0000000000000007E-2</v>
      </c>
      <c r="V28" s="225">
        <f>ROUND(E28*U28,2)</f>
        <v>7.77</v>
      </c>
      <c r="W28" s="225"/>
      <c r="X28" s="225" t="s">
        <v>136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137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57" t="s">
        <v>157</v>
      </c>
      <c r="D29" s="244"/>
      <c r="E29" s="244"/>
      <c r="F29" s="244"/>
      <c r="G29" s="244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5"/>
      <c r="Z29" s="215"/>
      <c r="AA29" s="215"/>
      <c r="AB29" s="215"/>
      <c r="AC29" s="215"/>
      <c r="AD29" s="215"/>
      <c r="AE29" s="215"/>
      <c r="AF29" s="215"/>
      <c r="AG29" s="215" t="s">
        <v>146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56" t="s">
        <v>439</v>
      </c>
      <c r="D30" s="226"/>
      <c r="E30" s="227">
        <v>111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5"/>
      <c r="Z30" s="215"/>
      <c r="AA30" s="215"/>
      <c r="AB30" s="215"/>
      <c r="AC30" s="215"/>
      <c r="AD30" s="215"/>
      <c r="AE30" s="215"/>
      <c r="AF30" s="215"/>
      <c r="AG30" s="215" t="s">
        <v>139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36">
        <v>8</v>
      </c>
      <c r="B31" s="237" t="s">
        <v>159</v>
      </c>
      <c r="C31" s="255" t="s">
        <v>160</v>
      </c>
      <c r="D31" s="238" t="s">
        <v>151</v>
      </c>
      <c r="E31" s="239">
        <v>136.4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 t="s">
        <v>152</v>
      </c>
      <c r="S31" s="241" t="s">
        <v>135</v>
      </c>
      <c r="T31" s="242" t="s">
        <v>135</v>
      </c>
      <c r="U31" s="225">
        <v>0.01</v>
      </c>
      <c r="V31" s="225">
        <f>ROUND(E31*U31,2)</f>
        <v>1.36</v>
      </c>
      <c r="W31" s="225"/>
      <c r="X31" s="225" t="s">
        <v>136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137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57" t="s">
        <v>157</v>
      </c>
      <c r="D32" s="244"/>
      <c r="E32" s="244"/>
      <c r="F32" s="244"/>
      <c r="G32" s="244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5"/>
      <c r="Z32" s="215"/>
      <c r="AA32" s="215"/>
      <c r="AB32" s="215"/>
      <c r="AC32" s="215"/>
      <c r="AD32" s="215"/>
      <c r="AE32" s="215"/>
      <c r="AF32" s="215"/>
      <c r="AG32" s="215" t="s">
        <v>146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56" t="s">
        <v>438</v>
      </c>
      <c r="D33" s="226"/>
      <c r="E33" s="227">
        <v>108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139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56" t="s">
        <v>437</v>
      </c>
      <c r="D34" s="226"/>
      <c r="E34" s="227">
        <v>28.4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5"/>
      <c r="Z34" s="215"/>
      <c r="AA34" s="215"/>
      <c r="AB34" s="215"/>
      <c r="AC34" s="215"/>
      <c r="AD34" s="215"/>
      <c r="AE34" s="215"/>
      <c r="AF34" s="215"/>
      <c r="AG34" s="215" t="s">
        <v>139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20.399999999999999" outlineLevel="1">
      <c r="A35" s="236">
        <v>9</v>
      </c>
      <c r="B35" s="237" t="s">
        <v>161</v>
      </c>
      <c r="C35" s="255" t="s">
        <v>162</v>
      </c>
      <c r="D35" s="238" t="s">
        <v>151</v>
      </c>
      <c r="E35" s="239">
        <v>111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152</v>
      </c>
      <c r="S35" s="241" t="s">
        <v>135</v>
      </c>
      <c r="T35" s="242" t="s">
        <v>135</v>
      </c>
      <c r="U35" s="225">
        <v>0.65</v>
      </c>
      <c r="V35" s="225">
        <f>ROUND(E35*U35,2)</f>
        <v>72.150000000000006</v>
      </c>
      <c r="W35" s="225"/>
      <c r="X35" s="225" t="s">
        <v>136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137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56" t="s">
        <v>439</v>
      </c>
      <c r="D36" s="226"/>
      <c r="E36" s="227">
        <v>111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5"/>
      <c r="Z36" s="215"/>
      <c r="AA36" s="215"/>
      <c r="AB36" s="215"/>
      <c r="AC36" s="215"/>
      <c r="AD36" s="215"/>
      <c r="AE36" s="215"/>
      <c r="AF36" s="215"/>
      <c r="AG36" s="215" t="s">
        <v>139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36">
        <v>10</v>
      </c>
      <c r="B37" s="237" t="s">
        <v>331</v>
      </c>
      <c r="C37" s="255" t="s">
        <v>332</v>
      </c>
      <c r="D37" s="238" t="s">
        <v>151</v>
      </c>
      <c r="E37" s="239">
        <v>120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152</v>
      </c>
      <c r="S37" s="241" t="s">
        <v>135</v>
      </c>
      <c r="T37" s="242" t="s">
        <v>135</v>
      </c>
      <c r="U37" s="225">
        <v>0.2</v>
      </c>
      <c r="V37" s="225">
        <f>ROUND(E37*U37,2)</f>
        <v>24</v>
      </c>
      <c r="W37" s="225"/>
      <c r="X37" s="225" t="s">
        <v>136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137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57" t="s">
        <v>165</v>
      </c>
      <c r="D38" s="244"/>
      <c r="E38" s="244"/>
      <c r="F38" s="244"/>
      <c r="G38" s="244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5"/>
      <c r="Z38" s="215"/>
      <c r="AA38" s="215"/>
      <c r="AB38" s="215"/>
      <c r="AC38" s="215"/>
      <c r="AD38" s="215"/>
      <c r="AE38" s="215"/>
      <c r="AF38" s="215"/>
      <c r="AG38" s="215" t="s">
        <v>146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58" t="s">
        <v>333</v>
      </c>
      <c r="D39" s="245"/>
      <c r="E39" s="245"/>
      <c r="F39" s="245"/>
      <c r="G39" s="24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199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56" t="s">
        <v>440</v>
      </c>
      <c r="D40" s="226"/>
      <c r="E40" s="227">
        <v>120</v>
      </c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5"/>
      <c r="Z40" s="215"/>
      <c r="AA40" s="215"/>
      <c r="AB40" s="215"/>
      <c r="AC40" s="215"/>
      <c r="AD40" s="215"/>
      <c r="AE40" s="215"/>
      <c r="AF40" s="215"/>
      <c r="AG40" s="215" t="s">
        <v>139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36">
        <v>11</v>
      </c>
      <c r="B41" s="237" t="s">
        <v>170</v>
      </c>
      <c r="C41" s="255" t="s">
        <v>171</v>
      </c>
      <c r="D41" s="238" t="s">
        <v>133</v>
      </c>
      <c r="E41" s="239">
        <v>370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 t="s">
        <v>172</v>
      </c>
      <c r="S41" s="241" t="s">
        <v>135</v>
      </c>
      <c r="T41" s="242" t="s">
        <v>135</v>
      </c>
      <c r="U41" s="225">
        <v>0.01</v>
      </c>
      <c r="V41" s="225">
        <f>ROUND(E41*U41,2)</f>
        <v>3.7</v>
      </c>
      <c r="W41" s="225"/>
      <c r="X41" s="225" t="s">
        <v>136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137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57" t="s">
        <v>173</v>
      </c>
      <c r="D42" s="244"/>
      <c r="E42" s="244"/>
      <c r="F42" s="244"/>
      <c r="G42" s="244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5"/>
      <c r="Z42" s="215"/>
      <c r="AA42" s="215"/>
      <c r="AB42" s="215"/>
      <c r="AC42" s="215"/>
      <c r="AD42" s="215"/>
      <c r="AE42" s="215"/>
      <c r="AF42" s="215"/>
      <c r="AG42" s="215" t="s">
        <v>146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56" t="s">
        <v>441</v>
      </c>
      <c r="D43" s="226"/>
      <c r="E43" s="227">
        <v>370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5"/>
      <c r="Z43" s="215"/>
      <c r="AA43" s="215"/>
      <c r="AB43" s="215"/>
      <c r="AC43" s="215"/>
      <c r="AD43" s="215"/>
      <c r="AE43" s="215"/>
      <c r="AF43" s="215"/>
      <c r="AG43" s="215" t="s">
        <v>139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36">
        <v>12</v>
      </c>
      <c r="B44" s="237" t="s">
        <v>175</v>
      </c>
      <c r="C44" s="255" t="s">
        <v>176</v>
      </c>
      <c r="D44" s="238" t="s">
        <v>133</v>
      </c>
      <c r="E44" s="239">
        <v>520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 t="s">
        <v>152</v>
      </c>
      <c r="S44" s="241" t="s">
        <v>135</v>
      </c>
      <c r="T44" s="242" t="s">
        <v>135</v>
      </c>
      <c r="U44" s="225">
        <v>0.02</v>
      </c>
      <c r="V44" s="225">
        <f>ROUND(E44*U44,2)</f>
        <v>10.4</v>
      </c>
      <c r="W44" s="225"/>
      <c r="X44" s="225" t="s">
        <v>136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137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57" t="s">
        <v>177</v>
      </c>
      <c r="D45" s="244"/>
      <c r="E45" s="244"/>
      <c r="F45" s="244"/>
      <c r="G45" s="244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5"/>
      <c r="Z45" s="215"/>
      <c r="AA45" s="215"/>
      <c r="AB45" s="215"/>
      <c r="AC45" s="215"/>
      <c r="AD45" s="215"/>
      <c r="AE45" s="215"/>
      <c r="AF45" s="215"/>
      <c r="AG45" s="215" t="s">
        <v>146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56" t="s">
        <v>442</v>
      </c>
      <c r="D46" s="226"/>
      <c r="E46" s="227">
        <v>150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5"/>
      <c r="Z46" s="215"/>
      <c r="AA46" s="215"/>
      <c r="AB46" s="215"/>
      <c r="AC46" s="215"/>
      <c r="AD46" s="215"/>
      <c r="AE46" s="215"/>
      <c r="AF46" s="215"/>
      <c r="AG46" s="215" t="s">
        <v>139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22"/>
      <c r="B47" s="223"/>
      <c r="C47" s="256" t="s">
        <v>443</v>
      </c>
      <c r="D47" s="226"/>
      <c r="E47" s="227">
        <v>370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5"/>
      <c r="Z47" s="215"/>
      <c r="AA47" s="215"/>
      <c r="AB47" s="215"/>
      <c r="AC47" s="215"/>
      <c r="AD47" s="215"/>
      <c r="AE47" s="215"/>
      <c r="AF47" s="215"/>
      <c r="AG47" s="215" t="s">
        <v>139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36">
        <v>13</v>
      </c>
      <c r="B48" s="237" t="s">
        <v>178</v>
      </c>
      <c r="C48" s="255" t="s">
        <v>179</v>
      </c>
      <c r="D48" s="238" t="s">
        <v>133</v>
      </c>
      <c r="E48" s="239">
        <v>370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 t="s">
        <v>180</v>
      </c>
      <c r="S48" s="241" t="s">
        <v>135</v>
      </c>
      <c r="T48" s="242" t="s">
        <v>135</v>
      </c>
      <c r="U48" s="225">
        <v>0</v>
      </c>
      <c r="V48" s="225">
        <f>ROUND(E48*U48,2)</f>
        <v>0</v>
      </c>
      <c r="W48" s="225"/>
      <c r="X48" s="225" t="s">
        <v>136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137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57" t="s">
        <v>181</v>
      </c>
      <c r="D49" s="244"/>
      <c r="E49" s="244"/>
      <c r="F49" s="244"/>
      <c r="G49" s="244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5"/>
      <c r="Z49" s="215"/>
      <c r="AA49" s="215"/>
      <c r="AB49" s="215"/>
      <c r="AC49" s="215"/>
      <c r="AD49" s="215"/>
      <c r="AE49" s="215"/>
      <c r="AF49" s="215"/>
      <c r="AG49" s="215" t="s">
        <v>146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36">
        <v>14</v>
      </c>
      <c r="B50" s="237" t="s">
        <v>182</v>
      </c>
      <c r="C50" s="255" t="s">
        <v>183</v>
      </c>
      <c r="D50" s="238" t="s">
        <v>184</v>
      </c>
      <c r="E50" s="239">
        <v>1210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41" t="s">
        <v>180</v>
      </c>
      <c r="S50" s="241" t="s">
        <v>135</v>
      </c>
      <c r="T50" s="242" t="s">
        <v>185</v>
      </c>
      <c r="U50" s="225">
        <v>0.01</v>
      </c>
      <c r="V50" s="225">
        <f>ROUND(E50*U50,2)</f>
        <v>12.1</v>
      </c>
      <c r="W50" s="225"/>
      <c r="X50" s="225" t="s">
        <v>136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137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22"/>
      <c r="B51" s="223"/>
      <c r="C51" s="256" t="s">
        <v>444</v>
      </c>
      <c r="D51" s="226"/>
      <c r="E51" s="227">
        <v>660</v>
      </c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15"/>
      <c r="Z51" s="215"/>
      <c r="AA51" s="215"/>
      <c r="AB51" s="215"/>
      <c r="AC51" s="215"/>
      <c r="AD51" s="215"/>
      <c r="AE51" s="215"/>
      <c r="AF51" s="215"/>
      <c r="AG51" s="215" t="s">
        <v>139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56" t="s">
        <v>445</v>
      </c>
      <c r="D52" s="226"/>
      <c r="E52" s="227">
        <v>550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5"/>
      <c r="Z52" s="215"/>
      <c r="AA52" s="215"/>
      <c r="AB52" s="215"/>
      <c r="AC52" s="215"/>
      <c r="AD52" s="215"/>
      <c r="AE52" s="215"/>
      <c r="AF52" s="215"/>
      <c r="AG52" s="215" t="s">
        <v>139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36">
        <v>15</v>
      </c>
      <c r="B53" s="237" t="s">
        <v>446</v>
      </c>
      <c r="C53" s="255" t="s">
        <v>447</v>
      </c>
      <c r="D53" s="238" t="s">
        <v>184</v>
      </c>
      <c r="E53" s="239">
        <v>390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 t="s">
        <v>180</v>
      </c>
      <c r="S53" s="241" t="s">
        <v>135</v>
      </c>
      <c r="T53" s="242" t="s">
        <v>448</v>
      </c>
      <c r="U53" s="225">
        <v>0.1</v>
      </c>
      <c r="V53" s="225">
        <f>ROUND(E53*U53,2)</f>
        <v>39</v>
      </c>
      <c r="W53" s="225"/>
      <c r="X53" s="225" t="s">
        <v>136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137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22"/>
      <c r="B54" s="223"/>
      <c r="C54" s="257" t="s">
        <v>345</v>
      </c>
      <c r="D54" s="244"/>
      <c r="E54" s="244"/>
      <c r="F54" s="244"/>
      <c r="G54" s="244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5"/>
      <c r="Z54" s="215"/>
      <c r="AA54" s="215"/>
      <c r="AB54" s="215"/>
      <c r="AC54" s="215"/>
      <c r="AD54" s="215"/>
      <c r="AE54" s="215"/>
      <c r="AF54" s="215"/>
      <c r="AG54" s="215" t="s">
        <v>146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22"/>
      <c r="B55" s="223"/>
      <c r="C55" s="256" t="s">
        <v>449</v>
      </c>
      <c r="D55" s="226"/>
      <c r="E55" s="227">
        <v>390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5"/>
      <c r="Z55" s="215"/>
      <c r="AA55" s="215"/>
      <c r="AB55" s="215"/>
      <c r="AC55" s="215"/>
      <c r="AD55" s="215"/>
      <c r="AE55" s="215"/>
      <c r="AF55" s="215"/>
      <c r="AG55" s="215" t="s">
        <v>139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36">
        <v>16</v>
      </c>
      <c r="B56" s="237" t="s">
        <v>343</v>
      </c>
      <c r="C56" s="255" t="s">
        <v>344</v>
      </c>
      <c r="D56" s="238" t="s">
        <v>184</v>
      </c>
      <c r="E56" s="239">
        <v>12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41" t="s">
        <v>180</v>
      </c>
      <c r="S56" s="241" t="s">
        <v>135</v>
      </c>
      <c r="T56" s="242" t="s">
        <v>185</v>
      </c>
      <c r="U56" s="225">
        <v>0.35699999999999998</v>
      </c>
      <c r="V56" s="225">
        <f>ROUND(E56*U56,2)</f>
        <v>4.28</v>
      </c>
      <c r="W56" s="225"/>
      <c r="X56" s="225" t="s">
        <v>136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137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22"/>
      <c r="B57" s="223"/>
      <c r="C57" s="257" t="s">
        <v>345</v>
      </c>
      <c r="D57" s="244"/>
      <c r="E57" s="244"/>
      <c r="F57" s="244"/>
      <c r="G57" s="244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5"/>
      <c r="Z57" s="215"/>
      <c r="AA57" s="215"/>
      <c r="AB57" s="215"/>
      <c r="AC57" s="215"/>
      <c r="AD57" s="215"/>
      <c r="AE57" s="215"/>
      <c r="AF57" s="215"/>
      <c r="AG57" s="215" t="s">
        <v>146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36">
        <v>17</v>
      </c>
      <c r="B58" s="237" t="s">
        <v>192</v>
      </c>
      <c r="C58" s="255" t="s">
        <v>193</v>
      </c>
      <c r="D58" s="238" t="s">
        <v>133</v>
      </c>
      <c r="E58" s="239">
        <v>370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41" t="s">
        <v>180</v>
      </c>
      <c r="S58" s="241" t="s">
        <v>135</v>
      </c>
      <c r="T58" s="242" t="s">
        <v>185</v>
      </c>
      <c r="U58" s="225">
        <v>0.16</v>
      </c>
      <c r="V58" s="225">
        <f>ROUND(E58*U58,2)</f>
        <v>59.2</v>
      </c>
      <c r="W58" s="225"/>
      <c r="X58" s="225" t="s">
        <v>136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137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22"/>
      <c r="B59" s="223"/>
      <c r="C59" s="257" t="s">
        <v>194</v>
      </c>
      <c r="D59" s="244"/>
      <c r="E59" s="244"/>
      <c r="F59" s="244"/>
      <c r="G59" s="244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5"/>
      <c r="Z59" s="215"/>
      <c r="AA59" s="215"/>
      <c r="AB59" s="215"/>
      <c r="AC59" s="215"/>
      <c r="AD59" s="215"/>
      <c r="AE59" s="215"/>
      <c r="AF59" s="215"/>
      <c r="AG59" s="215" t="s">
        <v>146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43" t="str">
        <f>C59</f>
        <v>vysazených rostlin s případným naložením odpadu na dopravní prostředek, s odvezením do 20 km a se složením,</v>
      </c>
      <c r="BB59" s="215"/>
      <c r="BC59" s="215"/>
      <c r="BD59" s="215"/>
      <c r="BE59" s="215"/>
      <c r="BF59" s="215"/>
      <c r="BG59" s="215"/>
      <c r="BH59" s="215"/>
    </row>
    <row r="60" spans="1:60" outlineLevel="1">
      <c r="A60" s="236">
        <v>18</v>
      </c>
      <c r="B60" s="237" t="s">
        <v>195</v>
      </c>
      <c r="C60" s="255" t="s">
        <v>196</v>
      </c>
      <c r="D60" s="238" t="s">
        <v>133</v>
      </c>
      <c r="E60" s="239">
        <v>370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41" t="s">
        <v>180</v>
      </c>
      <c r="S60" s="241" t="s">
        <v>135</v>
      </c>
      <c r="T60" s="242" t="s">
        <v>185</v>
      </c>
      <c r="U60" s="225">
        <v>0.13</v>
      </c>
      <c r="V60" s="225">
        <f>ROUND(E60*U60,2)</f>
        <v>48.1</v>
      </c>
      <c r="W60" s="225"/>
      <c r="X60" s="225" t="s">
        <v>136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137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22"/>
      <c r="B61" s="223"/>
      <c r="C61" s="257" t="s">
        <v>197</v>
      </c>
      <c r="D61" s="244"/>
      <c r="E61" s="244"/>
      <c r="F61" s="244"/>
      <c r="G61" s="244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5"/>
      <c r="Z61" s="215"/>
      <c r="AA61" s="215"/>
      <c r="AB61" s="215"/>
      <c r="AC61" s="215"/>
      <c r="AD61" s="215"/>
      <c r="AE61" s="215"/>
      <c r="AF61" s="215"/>
      <c r="AG61" s="215" t="s">
        <v>146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22"/>
      <c r="B62" s="223"/>
      <c r="C62" s="258" t="s">
        <v>198</v>
      </c>
      <c r="D62" s="245"/>
      <c r="E62" s="245"/>
      <c r="F62" s="245"/>
      <c r="G62" s="24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5"/>
      <c r="Z62" s="215"/>
      <c r="AA62" s="215"/>
      <c r="AB62" s="215"/>
      <c r="AC62" s="215"/>
      <c r="AD62" s="215"/>
      <c r="AE62" s="215"/>
      <c r="AF62" s="215"/>
      <c r="AG62" s="215" t="s">
        <v>199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36">
        <v>19</v>
      </c>
      <c r="B63" s="237" t="s">
        <v>200</v>
      </c>
      <c r="C63" s="255" t="s">
        <v>201</v>
      </c>
      <c r="D63" s="238" t="s">
        <v>151</v>
      </c>
      <c r="E63" s="239">
        <v>4.66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 t="s">
        <v>180</v>
      </c>
      <c r="S63" s="241" t="s">
        <v>135</v>
      </c>
      <c r="T63" s="242" t="s">
        <v>135</v>
      </c>
      <c r="U63" s="225">
        <v>0.26</v>
      </c>
      <c r="V63" s="225">
        <f>ROUND(E63*U63,2)</f>
        <v>1.21</v>
      </c>
      <c r="W63" s="225"/>
      <c r="X63" s="225" t="s">
        <v>136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137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22"/>
      <c r="B64" s="223"/>
      <c r="C64" s="256" t="s">
        <v>450</v>
      </c>
      <c r="D64" s="226"/>
      <c r="E64" s="227">
        <v>3.7</v>
      </c>
      <c r="F64" s="225"/>
      <c r="G64" s="225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5"/>
      <c r="Z64" s="215"/>
      <c r="AA64" s="215"/>
      <c r="AB64" s="215"/>
      <c r="AC64" s="215"/>
      <c r="AD64" s="215"/>
      <c r="AE64" s="215"/>
      <c r="AF64" s="215"/>
      <c r="AG64" s="215" t="s">
        <v>139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22"/>
      <c r="B65" s="223"/>
      <c r="C65" s="256" t="s">
        <v>451</v>
      </c>
      <c r="D65" s="226"/>
      <c r="E65" s="227">
        <v>0.96</v>
      </c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5"/>
      <c r="Z65" s="215"/>
      <c r="AA65" s="215"/>
      <c r="AB65" s="215"/>
      <c r="AC65" s="215"/>
      <c r="AD65" s="215"/>
      <c r="AE65" s="215"/>
      <c r="AF65" s="215"/>
      <c r="AG65" s="215" t="s">
        <v>139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46">
        <v>20</v>
      </c>
      <c r="B66" s="247" t="s">
        <v>203</v>
      </c>
      <c r="C66" s="259" t="s">
        <v>204</v>
      </c>
      <c r="D66" s="248" t="s">
        <v>151</v>
      </c>
      <c r="E66" s="249">
        <v>4.66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49">
        <v>0</v>
      </c>
      <c r="O66" s="249">
        <f>ROUND(E66*N66,2)</f>
        <v>0</v>
      </c>
      <c r="P66" s="249">
        <v>0</v>
      </c>
      <c r="Q66" s="249">
        <f>ROUND(E66*P66,2)</f>
        <v>0</v>
      </c>
      <c r="R66" s="251" t="s">
        <v>180</v>
      </c>
      <c r="S66" s="251" t="s">
        <v>135</v>
      </c>
      <c r="T66" s="252" t="s">
        <v>135</v>
      </c>
      <c r="U66" s="225">
        <v>0.88400000000000001</v>
      </c>
      <c r="V66" s="225">
        <f>ROUND(E66*U66,2)</f>
        <v>4.12</v>
      </c>
      <c r="W66" s="225"/>
      <c r="X66" s="225" t="s">
        <v>136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137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36">
        <v>21</v>
      </c>
      <c r="B67" s="237" t="s">
        <v>348</v>
      </c>
      <c r="C67" s="255" t="s">
        <v>349</v>
      </c>
      <c r="D67" s="238" t="s">
        <v>222</v>
      </c>
      <c r="E67" s="239">
        <v>245.52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 t="s">
        <v>152</v>
      </c>
      <c r="S67" s="241" t="s">
        <v>135</v>
      </c>
      <c r="T67" s="242" t="s">
        <v>135</v>
      </c>
      <c r="U67" s="225">
        <v>0</v>
      </c>
      <c r="V67" s="225">
        <f>ROUND(E67*U67,2)</f>
        <v>0</v>
      </c>
      <c r="W67" s="225"/>
      <c r="X67" s="225" t="s">
        <v>136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137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22"/>
      <c r="B68" s="223"/>
      <c r="C68" s="256" t="s">
        <v>452</v>
      </c>
      <c r="D68" s="226"/>
      <c r="E68" s="227">
        <v>194.4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5"/>
      <c r="Z68" s="215"/>
      <c r="AA68" s="215"/>
      <c r="AB68" s="215"/>
      <c r="AC68" s="215"/>
      <c r="AD68" s="215"/>
      <c r="AE68" s="215"/>
      <c r="AF68" s="215"/>
      <c r="AG68" s="215" t="s">
        <v>139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22"/>
      <c r="B69" s="223"/>
      <c r="C69" s="256" t="s">
        <v>453</v>
      </c>
      <c r="D69" s="226"/>
      <c r="E69" s="227">
        <v>51.12</v>
      </c>
      <c r="F69" s="225"/>
      <c r="G69" s="225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5"/>
      <c r="Z69" s="215"/>
      <c r="AA69" s="215"/>
      <c r="AB69" s="215"/>
      <c r="AC69" s="215"/>
      <c r="AD69" s="215"/>
      <c r="AE69" s="215"/>
      <c r="AF69" s="215"/>
      <c r="AG69" s="215" t="s">
        <v>139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6">
        <v>22</v>
      </c>
      <c r="B70" s="247" t="s">
        <v>351</v>
      </c>
      <c r="C70" s="259" t="s">
        <v>352</v>
      </c>
      <c r="D70" s="248" t="s">
        <v>184</v>
      </c>
      <c r="E70" s="249">
        <v>12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49">
        <v>0</v>
      </c>
      <c r="O70" s="249">
        <f>ROUND(E70*N70,2)</f>
        <v>0</v>
      </c>
      <c r="P70" s="249">
        <v>0</v>
      </c>
      <c r="Q70" s="249">
        <f>ROUND(E70*P70,2)</f>
        <v>0</v>
      </c>
      <c r="R70" s="251"/>
      <c r="S70" s="251" t="s">
        <v>207</v>
      </c>
      <c r="T70" s="252" t="s">
        <v>185</v>
      </c>
      <c r="U70" s="225">
        <v>0</v>
      </c>
      <c r="V70" s="225">
        <f>ROUND(E70*U70,2)</f>
        <v>0</v>
      </c>
      <c r="W70" s="225"/>
      <c r="X70" s="225" t="s">
        <v>136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137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6">
        <v>23</v>
      </c>
      <c r="B71" s="247" t="s">
        <v>353</v>
      </c>
      <c r="C71" s="259" t="s">
        <v>354</v>
      </c>
      <c r="D71" s="248" t="s">
        <v>184</v>
      </c>
      <c r="E71" s="249">
        <v>12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49">
        <v>0</v>
      </c>
      <c r="O71" s="249">
        <f>ROUND(E71*N71,2)</f>
        <v>0</v>
      </c>
      <c r="P71" s="249">
        <v>0</v>
      </c>
      <c r="Q71" s="249">
        <f>ROUND(E71*P71,2)</f>
        <v>0</v>
      </c>
      <c r="R71" s="251"/>
      <c r="S71" s="251" t="s">
        <v>207</v>
      </c>
      <c r="T71" s="252" t="s">
        <v>185</v>
      </c>
      <c r="U71" s="225">
        <v>0</v>
      </c>
      <c r="V71" s="225">
        <f>ROUND(E71*U71,2)</f>
        <v>0</v>
      </c>
      <c r="W71" s="225"/>
      <c r="X71" s="225" t="s">
        <v>136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137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6">
        <v>24</v>
      </c>
      <c r="B72" s="247" t="s">
        <v>355</v>
      </c>
      <c r="C72" s="259" t="s">
        <v>356</v>
      </c>
      <c r="D72" s="248" t="s">
        <v>184</v>
      </c>
      <c r="E72" s="249">
        <v>4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49">
        <v>0</v>
      </c>
      <c r="O72" s="249">
        <f>ROUND(E72*N72,2)</f>
        <v>0</v>
      </c>
      <c r="P72" s="249">
        <v>0</v>
      </c>
      <c r="Q72" s="249">
        <f>ROUND(E72*P72,2)</f>
        <v>0</v>
      </c>
      <c r="R72" s="251"/>
      <c r="S72" s="251" t="s">
        <v>207</v>
      </c>
      <c r="T72" s="252" t="s">
        <v>185</v>
      </c>
      <c r="U72" s="225">
        <v>0</v>
      </c>
      <c r="V72" s="225">
        <f>ROUND(E72*U72,2)</f>
        <v>0</v>
      </c>
      <c r="W72" s="225"/>
      <c r="X72" s="225" t="s">
        <v>136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137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36">
        <v>25</v>
      </c>
      <c r="B73" s="237" t="s">
        <v>454</v>
      </c>
      <c r="C73" s="255" t="s">
        <v>455</v>
      </c>
      <c r="D73" s="238" t="s">
        <v>184</v>
      </c>
      <c r="E73" s="239">
        <v>660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/>
      <c r="S73" s="241" t="s">
        <v>207</v>
      </c>
      <c r="T73" s="242" t="s">
        <v>185</v>
      </c>
      <c r="U73" s="225">
        <v>0</v>
      </c>
      <c r="V73" s="225">
        <f>ROUND(E73*U73,2)</f>
        <v>0</v>
      </c>
      <c r="W73" s="225"/>
      <c r="X73" s="225" t="s">
        <v>208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209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22"/>
      <c r="B74" s="223"/>
      <c r="C74" s="256" t="s">
        <v>456</v>
      </c>
      <c r="D74" s="226"/>
      <c r="E74" s="227">
        <v>660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5"/>
      <c r="Z74" s="215"/>
      <c r="AA74" s="215"/>
      <c r="AB74" s="215"/>
      <c r="AC74" s="215"/>
      <c r="AD74" s="215"/>
      <c r="AE74" s="215"/>
      <c r="AF74" s="215"/>
      <c r="AG74" s="215" t="s">
        <v>139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36">
        <v>26</v>
      </c>
      <c r="B75" s="237" t="s">
        <v>457</v>
      </c>
      <c r="C75" s="255" t="s">
        <v>219</v>
      </c>
      <c r="D75" s="238" t="s">
        <v>184</v>
      </c>
      <c r="E75" s="239">
        <v>550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41"/>
      <c r="S75" s="241" t="s">
        <v>207</v>
      </c>
      <c r="T75" s="242" t="s">
        <v>185</v>
      </c>
      <c r="U75" s="225">
        <v>0</v>
      </c>
      <c r="V75" s="225">
        <f>ROUND(E75*U75,2)</f>
        <v>0</v>
      </c>
      <c r="W75" s="225"/>
      <c r="X75" s="225" t="s">
        <v>208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209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22"/>
      <c r="B76" s="223"/>
      <c r="C76" s="256" t="s">
        <v>458</v>
      </c>
      <c r="D76" s="226"/>
      <c r="E76" s="227">
        <v>550</v>
      </c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5"/>
      <c r="Z76" s="215"/>
      <c r="AA76" s="215"/>
      <c r="AB76" s="215"/>
      <c r="AC76" s="215"/>
      <c r="AD76" s="215"/>
      <c r="AE76" s="215"/>
      <c r="AF76" s="215"/>
      <c r="AG76" s="215" t="s">
        <v>139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36">
        <v>27</v>
      </c>
      <c r="B77" s="237" t="s">
        <v>459</v>
      </c>
      <c r="C77" s="255" t="s">
        <v>460</v>
      </c>
      <c r="D77" s="238" t="s">
        <v>184</v>
      </c>
      <c r="E77" s="239">
        <v>390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41"/>
      <c r="S77" s="241" t="s">
        <v>207</v>
      </c>
      <c r="T77" s="242" t="s">
        <v>185</v>
      </c>
      <c r="U77" s="225">
        <v>0</v>
      </c>
      <c r="V77" s="225">
        <f>ROUND(E77*U77,2)</f>
        <v>0</v>
      </c>
      <c r="W77" s="225"/>
      <c r="X77" s="225" t="s">
        <v>208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209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22"/>
      <c r="B78" s="223"/>
      <c r="C78" s="256" t="s">
        <v>461</v>
      </c>
      <c r="D78" s="226"/>
      <c r="E78" s="227">
        <v>390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5"/>
      <c r="Z78" s="215"/>
      <c r="AA78" s="215"/>
      <c r="AB78" s="215"/>
      <c r="AC78" s="215"/>
      <c r="AD78" s="215"/>
      <c r="AE78" s="215"/>
      <c r="AF78" s="215"/>
      <c r="AG78" s="215" t="s">
        <v>139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46">
        <v>28</v>
      </c>
      <c r="B79" s="247" t="s">
        <v>462</v>
      </c>
      <c r="C79" s="259" t="s">
        <v>463</v>
      </c>
      <c r="D79" s="248" t="s">
        <v>184</v>
      </c>
      <c r="E79" s="249">
        <v>12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49">
        <v>0</v>
      </c>
      <c r="O79" s="249">
        <f>ROUND(E79*N79,2)</f>
        <v>0</v>
      </c>
      <c r="P79" s="249">
        <v>0</v>
      </c>
      <c r="Q79" s="249">
        <f>ROUND(E79*P79,2)</f>
        <v>0</v>
      </c>
      <c r="R79" s="251"/>
      <c r="S79" s="251" t="s">
        <v>207</v>
      </c>
      <c r="T79" s="252" t="s">
        <v>185</v>
      </c>
      <c r="U79" s="225">
        <v>0</v>
      </c>
      <c r="V79" s="225">
        <f>ROUND(E79*U79,2)</f>
        <v>0</v>
      </c>
      <c r="W79" s="225"/>
      <c r="X79" s="225" t="s">
        <v>208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209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46">
        <v>29</v>
      </c>
      <c r="B80" s="247" t="s">
        <v>359</v>
      </c>
      <c r="C80" s="259" t="s">
        <v>360</v>
      </c>
      <c r="D80" s="248" t="s">
        <v>184</v>
      </c>
      <c r="E80" s="249">
        <v>2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49">
        <v>0</v>
      </c>
      <c r="O80" s="249">
        <f>ROUND(E80*N80,2)</f>
        <v>0</v>
      </c>
      <c r="P80" s="249">
        <v>0</v>
      </c>
      <c r="Q80" s="249">
        <f>ROUND(E80*P80,2)</f>
        <v>0</v>
      </c>
      <c r="R80" s="251"/>
      <c r="S80" s="251" t="s">
        <v>207</v>
      </c>
      <c r="T80" s="252" t="s">
        <v>185</v>
      </c>
      <c r="U80" s="225">
        <v>0</v>
      </c>
      <c r="V80" s="225">
        <f>ROUND(E80*U80,2)</f>
        <v>0</v>
      </c>
      <c r="W80" s="225"/>
      <c r="X80" s="225" t="s">
        <v>208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209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46">
        <v>30</v>
      </c>
      <c r="B81" s="247" t="s">
        <v>361</v>
      </c>
      <c r="C81" s="259" t="s">
        <v>362</v>
      </c>
      <c r="D81" s="248" t="s">
        <v>184</v>
      </c>
      <c r="E81" s="249">
        <v>48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49">
        <v>0</v>
      </c>
      <c r="O81" s="249">
        <f>ROUND(E81*N81,2)</f>
        <v>0</v>
      </c>
      <c r="P81" s="249">
        <v>0</v>
      </c>
      <c r="Q81" s="249">
        <f>ROUND(E81*P81,2)</f>
        <v>0</v>
      </c>
      <c r="R81" s="251"/>
      <c r="S81" s="251" t="s">
        <v>207</v>
      </c>
      <c r="T81" s="252" t="s">
        <v>185</v>
      </c>
      <c r="U81" s="225">
        <v>0</v>
      </c>
      <c r="V81" s="225">
        <f>ROUND(E81*U81,2)</f>
        <v>0</v>
      </c>
      <c r="W81" s="225"/>
      <c r="X81" s="225" t="s">
        <v>208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209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ht="20.399999999999999" outlineLevel="1">
      <c r="A82" s="246">
        <v>31</v>
      </c>
      <c r="B82" s="247" t="s">
        <v>363</v>
      </c>
      <c r="C82" s="259" t="s">
        <v>364</v>
      </c>
      <c r="D82" s="248" t="s">
        <v>151</v>
      </c>
      <c r="E82" s="249">
        <v>12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49">
        <v>0</v>
      </c>
      <c r="O82" s="249">
        <f>ROUND(E82*N82,2)</f>
        <v>0</v>
      </c>
      <c r="P82" s="249">
        <v>0</v>
      </c>
      <c r="Q82" s="249">
        <f>ROUND(E82*P82,2)</f>
        <v>0</v>
      </c>
      <c r="R82" s="251"/>
      <c r="S82" s="251" t="s">
        <v>207</v>
      </c>
      <c r="T82" s="252" t="s">
        <v>185</v>
      </c>
      <c r="U82" s="225">
        <v>0</v>
      </c>
      <c r="V82" s="225">
        <f>ROUND(E82*U82,2)</f>
        <v>0</v>
      </c>
      <c r="W82" s="225"/>
      <c r="X82" s="225" t="s">
        <v>208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209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ht="20.399999999999999" outlineLevel="1">
      <c r="A83" s="246">
        <v>32</v>
      </c>
      <c r="B83" s="247" t="s">
        <v>365</v>
      </c>
      <c r="C83" s="259" t="s">
        <v>366</v>
      </c>
      <c r="D83" s="248" t="s">
        <v>151</v>
      </c>
      <c r="E83" s="249">
        <v>108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49">
        <v>0</v>
      </c>
      <c r="O83" s="249">
        <f>ROUND(E83*N83,2)</f>
        <v>0</v>
      </c>
      <c r="P83" s="249">
        <v>0</v>
      </c>
      <c r="Q83" s="249">
        <f>ROUND(E83*P83,2)</f>
        <v>0</v>
      </c>
      <c r="R83" s="251"/>
      <c r="S83" s="251" t="s">
        <v>207</v>
      </c>
      <c r="T83" s="252" t="s">
        <v>185</v>
      </c>
      <c r="U83" s="225">
        <v>0</v>
      </c>
      <c r="V83" s="225">
        <f>ROUND(E83*U83,2)</f>
        <v>0</v>
      </c>
      <c r="W83" s="225"/>
      <c r="X83" s="225" t="s">
        <v>208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209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46">
        <v>33</v>
      </c>
      <c r="B84" s="247" t="s">
        <v>367</v>
      </c>
      <c r="C84" s="259" t="s">
        <v>368</v>
      </c>
      <c r="D84" s="248" t="s">
        <v>184</v>
      </c>
      <c r="E84" s="249">
        <v>12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49">
        <v>0</v>
      </c>
      <c r="O84" s="249">
        <f>ROUND(E84*N84,2)</f>
        <v>0</v>
      </c>
      <c r="P84" s="249">
        <v>0</v>
      </c>
      <c r="Q84" s="249">
        <f>ROUND(E84*P84,2)</f>
        <v>0</v>
      </c>
      <c r="R84" s="251"/>
      <c r="S84" s="251" t="s">
        <v>207</v>
      </c>
      <c r="T84" s="252" t="s">
        <v>185</v>
      </c>
      <c r="U84" s="225">
        <v>0</v>
      </c>
      <c r="V84" s="225">
        <f>ROUND(E84*U84,2)</f>
        <v>0</v>
      </c>
      <c r="W84" s="225"/>
      <c r="X84" s="225" t="s">
        <v>208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209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46">
        <v>34</v>
      </c>
      <c r="B85" s="247" t="s">
        <v>220</v>
      </c>
      <c r="C85" s="259" t="s">
        <v>221</v>
      </c>
      <c r="D85" s="248" t="s">
        <v>222</v>
      </c>
      <c r="E85" s="249">
        <v>30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49">
        <v>0</v>
      </c>
      <c r="O85" s="249">
        <f>ROUND(E85*N85,2)</f>
        <v>0</v>
      </c>
      <c r="P85" s="249">
        <v>0</v>
      </c>
      <c r="Q85" s="249">
        <f>ROUND(E85*P85,2)</f>
        <v>0</v>
      </c>
      <c r="R85" s="251"/>
      <c r="S85" s="251" t="s">
        <v>207</v>
      </c>
      <c r="T85" s="252" t="s">
        <v>185</v>
      </c>
      <c r="U85" s="225">
        <v>0</v>
      </c>
      <c r="V85" s="225">
        <f>ROUND(E85*U85,2)</f>
        <v>0</v>
      </c>
      <c r="W85" s="225"/>
      <c r="X85" s="225" t="s">
        <v>208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209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36">
        <v>35</v>
      </c>
      <c r="B86" s="237" t="s">
        <v>223</v>
      </c>
      <c r="C86" s="255" t="s">
        <v>224</v>
      </c>
      <c r="D86" s="238" t="s">
        <v>151</v>
      </c>
      <c r="E86" s="239">
        <v>4.66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/>
      <c r="S86" s="241" t="s">
        <v>207</v>
      </c>
      <c r="T86" s="242" t="s">
        <v>185</v>
      </c>
      <c r="U86" s="225">
        <v>0</v>
      </c>
      <c r="V86" s="225">
        <f>ROUND(E86*U86,2)</f>
        <v>0</v>
      </c>
      <c r="W86" s="225"/>
      <c r="X86" s="225" t="s">
        <v>208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209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22"/>
      <c r="B87" s="223"/>
      <c r="C87" s="256" t="s">
        <v>450</v>
      </c>
      <c r="D87" s="226"/>
      <c r="E87" s="227">
        <v>3.7</v>
      </c>
      <c r="F87" s="225"/>
      <c r="G87" s="225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5"/>
      <c r="Z87" s="215"/>
      <c r="AA87" s="215"/>
      <c r="AB87" s="215"/>
      <c r="AC87" s="215"/>
      <c r="AD87" s="215"/>
      <c r="AE87" s="215"/>
      <c r="AF87" s="215"/>
      <c r="AG87" s="215" t="s">
        <v>139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22"/>
      <c r="B88" s="223"/>
      <c r="C88" s="256" t="s">
        <v>451</v>
      </c>
      <c r="D88" s="226"/>
      <c r="E88" s="227">
        <v>0.96</v>
      </c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5"/>
      <c r="Z88" s="215"/>
      <c r="AA88" s="215"/>
      <c r="AB88" s="215"/>
      <c r="AC88" s="215"/>
      <c r="AD88" s="215"/>
      <c r="AE88" s="215"/>
      <c r="AF88" s="215"/>
      <c r="AG88" s="215" t="s">
        <v>139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36">
        <v>36</v>
      </c>
      <c r="B89" s="237" t="s">
        <v>225</v>
      </c>
      <c r="C89" s="255" t="s">
        <v>226</v>
      </c>
      <c r="D89" s="238" t="s">
        <v>222</v>
      </c>
      <c r="E89" s="239">
        <v>199.8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41"/>
      <c r="S89" s="241" t="s">
        <v>207</v>
      </c>
      <c r="T89" s="242" t="s">
        <v>185</v>
      </c>
      <c r="U89" s="225">
        <v>0</v>
      </c>
      <c r="V89" s="225">
        <f>ROUND(E89*U89,2)</f>
        <v>0</v>
      </c>
      <c r="W89" s="225"/>
      <c r="X89" s="225" t="s">
        <v>208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209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22"/>
      <c r="B90" s="223"/>
      <c r="C90" s="256" t="s">
        <v>464</v>
      </c>
      <c r="D90" s="226"/>
      <c r="E90" s="227">
        <v>199.8</v>
      </c>
      <c r="F90" s="225"/>
      <c r="G90" s="225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5"/>
      <c r="Z90" s="215"/>
      <c r="AA90" s="215"/>
      <c r="AB90" s="215"/>
      <c r="AC90" s="215"/>
      <c r="AD90" s="215"/>
      <c r="AE90" s="215"/>
      <c r="AF90" s="215"/>
      <c r="AG90" s="215" t="s">
        <v>139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>
      <c r="A91" s="229" t="s">
        <v>129</v>
      </c>
      <c r="B91" s="230" t="s">
        <v>82</v>
      </c>
      <c r="C91" s="254" t="s">
        <v>83</v>
      </c>
      <c r="D91" s="231"/>
      <c r="E91" s="232"/>
      <c r="F91" s="233"/>
      <c r="G91" s="233">
        <f>SUMIF(AG92:AG116,"&lt;&gt;NOR",G92:G116)</f>
        <v>0</v>
      </c>
      <c r="H91" s="233"/>
      <c r="I91" s="233">
        <f>SUM(I92:I116)</f>
        <v>0</v>
      </c>
      <c r="J91" s="233"/>
      <c r="K91" s="233">
        <f>SUM(K92:K116)</f>
        <v>0</v>
      </c>
      <c r="L91" s="233"/>
      <c r="M91" s="233">
        <f>SUM(M92:M116)</f>
        <v>0</v>
      </c>
      <c r="N91" s="232"/>
      <c r="O91" s="232">
        <f>SUM(O92:O116)</f>
        <v>48.23</v>
      </c>
      <c r="P91" s="232"/>
      <c r="Q91" s="232">
        <f>SUM(Q92:Q116)</f>
        <v>0</v>
      </c>
      <c r="R91" s="233"/>
      <c r="S91" s="233"/>
      <c r="T91" s="234"/>
      <c r="U91" s="228"/>
      <c r="V91" s="228">
        <f>SUM(V92:V116)</f>
        <v>81.490000000000009</v>
      </c>
      <c r="W91" s="228"/>
      <c r="X91" s="228"/>
      <c r="AG91" t="s">
        <v>130</v>
      </c>
    </row>
    <row r="92" spans="1:60" outlineLevel="1">
      <c r="A92" s="236">
        <v>37</v>
      </c>
      <c r="B92" s="237" t="s">
        <v>465</v>
      </c>
      <c r="C92" s="255" t="s">
        <v>466</v>
      </c>
      <c r="D92" s="238" t="s">
        <v>151</v>
      </c>
      <c r="E92" s="239">
        <v>28.4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1.63</v>
      </c>
      <c r="O92" s="239">
        <f>ROUND(E92*N92,2)</f>
        <v>46.29</v>
      </c>
      <c r="P92" s="239">
        <v>0</v>
      </c>
      <c r="Q92" s="239">
        <f>ROUND(E92*P92,2)</f>
        <v>0</v>
      </c>
      <c r="R92" s="241" t="s">
        <v>373</v>
      </c>
      <c r="S92" s="241" t="s">
        <v>135</v>
      </c>
      <c r="T92" s="242" t="s">
        <v>135</v>
      </c>
      <c r="U92" s="225">
        <v>1.5840000000000001</v>
      </c>
      <c r="V92" s="225">
        <f>ROUND(E92*U92,2)</f>
        <v>44.99</v>
      </c>
      <c r="W92" s="225"/>
      <c r="X92" s="225" t="s">
        <v>136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137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22"/>
      <c r="B93" s="223"/>
      <c r="C93" s="260" t="s">
        <v>467</v>
      </c>
      <c r="D93" s="253"/>
      <c r="E93" s="253"/>
      <c r="F93" s="253"/>
      <c r="G93" s="253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5"/>
      <c r="Z93" s="215"/>
      <c r="AA93" s="215"/>
      <c r="AB93" s="215"/>
      <c r="AC93" s="215"/>
      <c r="AD93" s="215"/>
      <c r="AE93" s="215"/>
      <c r="AF93" s="215"/>
      <c r="AG93" s="215" t="s">
        <v>199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22"/>
      <c r="B94" s="223"/>
      <c r="C94" s="256" t="s">
        <v>437</v>
      </c>
      <c r="D94" s="226"/>
      <c r="E94" s="227">
        <v>28.4</v>
      </c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15"/>
      <c r="Z94" s="215"/>
      <c r="AA94" s="215"/>
      <c r="AB94" s="215"/>
      <c r="AC94" s="215"/>
      <c r="AD94" s="215"/>
      <c r="AE94" s="215"/>
      <c r="AF94" s="215"/>
      <c r="AG94" s="215" t="s">
        <v>139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36">
        <v>38</v>
      </c>
      <c r="B95" s="237" t="s">
        <v>371</v>
      </c>
      <c r="C95" s="255" t="s">
        <v>372</v>
      </c>
      <c r="D95" s="238" t="s">
        <v>133</v>
      </c>
      <c r="E95" s="239">
        <v>370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1.8000000000000001E-4</v>
      </c>
      <c r="O95" s="239">
        <f>ROUND(E95*N95,2)</f>
        <v>7.0000000000000007E-2</v>
      </c>
      <c r="P95" s="239">
        <v>0</v>
      </c>
      <c r="Q95" s="239">
        <f>ROUND(E95*P95,2)</f>
        <v>0</v>
      </c>
      <c r="R95" s="241" t="s">
        <v>373</v>
      </c>
      <c r="S95" s="241" t="s">
        <v>135</v>
      </c>
      <c r="T95" s="242" t="s">
        <v>135</v>
      </c>
      <c r="U95" s="225">
        <v>0.08</v>
      </c>
      <c r="V95" s="225">
        <f>ROUND(E95*U95,2)</f>
        <v>29.6</v>
      </c>
      <c r="W95" s="225"/>
      <c r="X95" s="225" t="s">
        <v>136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137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22"/>
      <c r="B96" s="223"/>
      <c r="C96" s="257" t="s">
        <v>374</v>
      </c>
      <c r="D96" s="244"/>
      <c r="E96" s="244"/>
      <c r="F96" s="244"/>
      <c r="G96" s="244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5"/>
      <c r="Z96" s="215"/>
      <c r="AA96" s="215"/>
      <c r="AB96" s="215"/>
      <c r="AC96" s="215"/>
      <c r="AD96" s="215"/>
      <c r="AE96" s="215"/>
      <c r="AF96" s="215"/>
      <c r="AG96" s="215" t="s">
        <v>146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22"/>
      <c r="B97" s="223"/>
      <c r="C97" s="256" t="s">
        <v>468</v>
      </c>
      <c r="D97" s="226"/>
      <c r="E97" s="227">
        <v>120</v>
      </c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15"/>
      <c r="Z97" s="215"/>
      <c r="AA97" s="215"/>
      <c r="AB97" s="215"/>
      <c r="AC97" s="215"/>
      <c r="AD97" s="215"/>
      <c r="AE97" s="215"/>
      <c r="AF97" s="215"/>
      <c r="AG97" s="215" t="s">
        <v>139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ht="20.399999999999999" outlineLevel="1">
      <c r="A98" s="222"/>
      <c r="B98" s="223"/>
      <c r="C98" s="256" t="s">
        <v>469</v>
      </c>
      <c r="D98" s="226"/>
      <c r="E98" s="227">
        <v>250</v>
      </c>
      <c r="F98" s="225"/>
      <c r="G98" s="225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5"/>
      <c r="Z98" s="215"/>
      <c r="AA98" s="215"/>
      <c r="AB98" s="215"/>
      <c r="AC98" s="215"/>
      <c r="AD98" s="215"/>
      <c r="AE98" s="215"/>
      <c r="AF98" s="215"/>
      <c r="AG98" s="215" t="s">
        <v>139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36">
        <v>39</v>
      </c>
      <c r="B99" s="237" t="s">
        <v>383</v>
      </c>
      <c r="C99" s="255" t="s">
        <v>384</v>
      </c>
      <c r="D99" s="238" t="s">
        <v>222</v>
      </c>
      <c r="E99" s="239">
        <v>0.15984000000000001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1.0570200000000001</v>
      </c>
      <c r="O99" s="239">
        <f>ROUND(E99*N99,2)</f>
        <v>0.17</v>
      </c>
      <c r="P99" s="239">
        <v>0</v>
      </c>
      <c r="Q99" s="239">
        <f>ROUND(E99*P99,2)</f>
        <v>0</v>
      </c>
      <c r="R99" s="241" t="s">
        <v>385</v>
      </c>
      <c r="S99" s="241" t="s">
        <v>135</v>
      </c>
      <c r="T99" s="242" t="s">
        <v>135</v>
      </c>
      <c r="U99" s="225">
        <v>15.23</v>
      </c>
      <c r="V99" s="225">
        <f>ROUND(E99*U99,2)</f>
        <v>2.4300000000000002</v>
      </c>
      <c r="W99" s="225"/>
      <c r="X99" s="225" t="s">
        <v>136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137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22"/>
      <c r="B100" s="223"/>
      <c r="C100" s="257" t="s">
        <v>386</v>
      </c>
      <c r="D100" s="244"/>
      <c r="E100" s="244"/>
      <c r="F100" s="244"/>
      <c r="G100" s="244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146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22"/>
      <c r="B101" s="223"/>
      <c r="C101" s="256" t="s">
        <v>470</v>
      </c>
      <c r="D101" s="226"/>
      <c r="E101" s="227">
        <v>0.15984000000000001</v>
      </c>
      <c r="F101" s="225"/>
      <c r="G101" s="225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139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36">
        <v>40</v>
      </c>
      <c r="B102" s="237" t="s">
        <v>471</v>
      </c>
      <c r="C102" s="255" t="s">
        <v>472</v>
      </c>
      <c r="D102" s="238" t="s">
        <v>151</v>
      </c>
      <c r="E102" s="239">
        <v>0.57199999999999995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2.5249999999999999</v>
      </c>
      <c r="O102" s="239">
        <f>ROUND(E102*N102,2)</f>
        <v>1.44</v>
      </c>
      <c r="P102" s="239">
        <v>0</v>
      </c>
      <c r="Q102" s="239">
        <f>ROUND(E102*P102,2)</f>
        <v>0</v>
      </c>
      <c r="R102" s="241" t="s">
        <v>385</v>
      </c>
      <c r="S102" s="241" t="s">
        <v>135</v>
      </c>
      <c r="T102" s="242" t="s">
        <v>135</v>
      </c>
      <c r="U102" s="225">
        <v>0.48</v>
      </c>
      <c r="V102" s="225">
        <f>ROUND(E102*U102,2)</f>
        <v>0.27</v>
      </c>
      <c r="W102" s="225"/>
      <c r="X102" s="225" t="s">
        <v>136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137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22"/>
      <c r="B103" s="223"/>
      <c r="C103" s="256" t="s">
        <v>473</v>
      </c>
      <c r="D103" s="226"/>
      <c r="E103" s="227">
        <v>0.5</v>
      </c>
      <c r="F103" s="225"/>
      <c r="G103" s="225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139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22"/>
      <c r="B104" s="223"/>
      <c r="C104" s="256" t="s">
        <v>474</v>
      </c>
      <c r="D104" s="226"/>
      <c r="E104" s="227">
        <v>7.1999999999999995E-2</v>
      </c>
      <c r="F104" s="225"/>
      <c r="G104" s="225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139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36">
        <v>41</v>
      </c>
      <c r="B105" s="237" t="s">
        <v>475</v>
      </c>
      <c r="C105" s="255" t="s">
        <v>476</v>
      </c>
      <c r="D105" s="238" t="s">
        <v>133</v>
      </c>
      <c r="E105" s="239">
        <v>2.96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3.9199999999999999E-2</v>
      </c>
      <c r="O105" s="239">
        <f>ROUND(E105*N105,2)</f>
        <v>0.12</v>
      </c>
      <c r="P105" s="239">
        <v>0</v>
      </c>
      <c r="Q105" s="239">
        <f>ROUND(E105*P105,2)</f>
        <v>0</v>
      </c>
      <c r="R105" s="241" t="s">
        <v>385</v>
      </c>
      <c r="S105" s="241" t="s">
        <v>135</v>
      </c>
      <c r="T105" s="242" t="s">
        <v>135</v>
      </c>
      <c r="U105" s="225">
        <v>1.05</v>
      </c>
      <c r="V105" s="225">
        <f>ROUND(E105*U105,2)</f>
        <v>3.11</v>
      </c>
      <c r="W105" s="225"/>
      <c r="X105" s="225" t="s">
        <v>136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137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ht="21" outlineLevel="1">
      <c r="A106" s="222"/>
      <c r="B106" s="223"/>
      <c r="C106" s="257" t="s">
        <v>477</v>
      </c>
      <c r="D106" s="244"/>
      <c r="E106" s="244"/>
      <c r="F106" s="244"/>
      <c r="G106" s="244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146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43" t="str">
        <f>C106</f>
        <v>bednění svislé nebo šikmé (odkloněné), půdorysně přímé nebo zalomené, stěn základových patek ve volných nebo zapažených jámách, rýhách, šachtách, včetně případných vzpěr,</v>
      </c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22"/>
      <c r="B107" s="223"/>
      <c r="C107" s="256" t="s">
        <v>478</v>
      </c>
      <c r="D107" s="226"/>
      <c r="E107" s="227">
        <v>2</v>
      </c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139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22"/>
      <c r="B108" s="223"/>
      <c r="C108" s="256" t="s">
        <v>479</v>
      </c>
      <c r="D108" s="226"/>
      <c r="E108" s="227">
        <v>0.96</v>
      </c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139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36">
        <v>42</v>
      </c>
      <c r="B109" s="237" t="s">
        <v>480</v>
      </c>
      <c r="C109" s="255" t="s">
        <v>481</v>
      </c>
      <c r="D109" s="238" t="s">
        <v>133</v>
      </c>
      <c r="E109" s="239">
        <v>2.96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41" t="s">
        <v>385</v>
      </c>
      <c r="S109" s="241" t="s">
        <v>135</v>
      </c>
      <c r="T109" s="242" t="s">
        <v>135</v>
      </c>
      <c r="U109" s="225">
        <v>0.32</v>
      </c>
      <c r="V109" s="225">
        <f>ROUND(E109*U109,2)</f>
        <v>0.95</v>
      </c>
      <c r="W109" s="225"/>
      <c r="X109" s="225" t="s">
        <v>136</v>
      </c>
      <c r="Y109" s="215"/>
      <c r="Z109" s="215"/>
      <c r="AA109" s="215"/>
      <c r="AB109" s="215"/>
      <c r="AC109" s="215"/>
      <c r="AD109" s="215"/>
      <c r="AE109" s="215"/>
      <c r="AF109" s="215"/>
      <c r="AG109" s="215" t="s">
        <v>137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ht="21" outlineLevel="1">
      <c r="A110" s="222"/>
      <c r="B110" s="223"/>
      <c r="C110" s="257" t="s">
        <v>477</v>
      </c>
      <c r="D110" s="244"/>
      <c r="E110" s="244"/>
      <c r="F110" s="244"/>
      <c r="G110" s="244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146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43" t="str">
        <f>C110</f>
        <v>bednění svislé nebo šikmé (odkloněné), půdorysně přímé nebo zalomené, stěn základových patek ve volných nebo zapažených jámách, rýhách, šachtách, včetně případných vzpěr,</v>
      </c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22"/>
      <c r="B111" s="223"/>
      <c r="C111" s="258" t="s">
        <v>482</v>
      </c>
      <c r="D111" s="245"/>
      <c r="E111" s="245"/>
      <c r="F111" s="245"/>
      <c r="G111" s="245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199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36">
        <v>43</v>
      </c>
      <c r="B112" s="237" t="s">
        <v>483</v>
      </c>
      <c r="C112" s="255" t="s">
        <v>484</v>
      </c>
      <c r="D112" s="238" t="s">
        <v>222</v>
      </c>
      <c r="E112" s="239">
        <v>8.8800000000000007E-3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1.0569299999999999</v>
      </c>
      <c r="O112" s="239">
        <f>ROUND(E112*N112,2)</f>
        <v>0.01</v>
      </c>
      <c r="P112" s="239">
        <v>0</v>
      </c>
      <c r="Q112" s="239">
        <f>ROUND(E112*P112,2)</f>
        <v>0</v>
      </c>
      <c r="R112" s="241" t="s">
        <v>385</v>
      </c>
      <c r="S112" s="241" t="s">
        <v>135</v>
      </c>
      <c r="T112" s="242" t="s">
        <v>135</v>
      </c>
      <c r="U112" s="225">
        <v>15.231</v>
      </c>
      <c r="V112" s="225">
        <f>ROUND(E112*U112,2)</f>
        <v>0.14000000000000001</v>
      </c>
      <c r="W112" s="225"/>
      <c r="X112" s="225" t="s">
        <v>136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137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22"/>
      <c r="B113" s="223"/>
      <c r="C113" s="257" t="s">
        <v>386</v>
      </c>
      <c r="D113" s="244"/>
      <c r="E113" s="244"/>
      <c r="F113" s="244"/>
      <c r="G113" s="244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146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22"/>
      <c r="B114" s="223"/>
      <c r="C114" s="256" t="s">
        <v>485</v>
      </c>
      <c r="D114" s="226"/>
      <c r="E114" s="227">
        <v>8.8800000000000007E-3</v>
      </c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139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36">
        <v>44</v>
      </c>
      <c r="B115" s="237" t="s">
        <v>388</v>
      </c>
      <c r="C115" s="255" t="s">
        <v>389</v>
      </c>
      <c r="D115" s="238" t="s">
        <v>133</v>
      </c>
      <c r="E115" s="239">
        <v>444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21</v>
      </c>
      <c r="M115" s="241">
        <f>G115*(1+L115/100)</f>
        <v>0</v>
      </c>
      <c r="N115" s="239">
        <v>2.9999999999999997E-4</v>
      </c>
      <c r="O115" s="239">
        <f>ROUND(E115*N115,2)</f>
        <v>0.13</v>
      </c>
      <c r="P115" s="239">
        <v>0</v>
      </c>
      <c r="Q115" s="239">
        <f>ROUND(E115*P115,2)</f>
        <v>0</v>
      </c>
      <c r="R115" s="241" t="s">
        <v>252</v>
      </c>
      <c r="S115" s="241" t="s">
        <v>135</v>
      </c>
      <c r="T115" s="242" t="s">
        <v>135</v>
      </c>
      <c r="U115" s="225">
        <v>0</v>
      </c>
      <c r="V115" s="225">
        <f>ROUND(E115*U115,2)</f>
        <v>0</v>
      </c>
      <c r="W115" s="225"/>
      <c r="X115" s="225" t="s">
        <v>208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209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22"/>
      <c r="B116" s="223"/>
      <c r="C116" s="256" t="s">
        <v>486</v>
      </c>
      <c r="D116" s="226"/>
      <c r="E116" s="227">
        <v>444</v>
      </c>
      <c r="F116" s="225"/>
      <c r="G116" s="22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139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>
      <c r="A117" s="229" t="s">
        <v>129</v>
      </c>
      <c r="B117" s="230" t="s">
        <v>84</v>
      </c>
      <c r="C117" s="254" t="s">
        <v>85</v>
      </c>
      <c r="D117" s="231"/>
      <c r="E117" s="232"/>
      <c r="F117" s="233"/>
      <c r="G117" s="233">
        <f>SUMIF(AG118:AG123,"&lt;&gt;NOR",G118:G123)</f>
        <v>0</v>
      </c>
      <c r="H117" s="233"/>
      <c r="I117" s="233">
        <f>SUM(I118:I123)</f>
        <v>0</v>
      </c>
      <c r="J117" s="233"/>
      <c r="K117" s="233">
        <f>SUM(K118:K123)</f>
        <v>0</v>
      </c>
      <c r="L117" s="233"/>
      <c r="M117" s="233">
        <f>SUM(M118:M123)</f>
        <v>0</v>
      </c>
      <c r="N117" s="232"/>
      <c r="O117" s="232">
        <f>SUM(O118:O123)</f>
        <v>8.8800000000000008</v>
      </c>
      <c r="P117" s="232"/>
      <c r="Q117" s="232">
        <f>SUM(Q118:Q123)</f>
        <v>0</v>
      </c>
      <c r="R117" s="233"/>
      <c r="S117" s="233"/>
      <c r="T117" s="234"/>
      <c r="U117" s="228"/>
      <c r="V117" s="228">
        <f>SUM(V118:V123)</f>
        <v>7.54</v>
      </c>
      <c r="W117" s="228"/>
      <c r="X117" s="228"/>
      <c r="AG117" t="s">
        <v>130</v>
      </c>
    </row>
    <row r="118" spans="1:60" ht="20.399999999999999" outlineLevel="1">
      <c r="A118" s="236">
        <v>45</v>
      </c>
      <c r="B118" s="237" t="s">
        <v>228</v>
      </c>
      <c r="C118" s="255" t="s">
        <v>229</v>
      </c>
      <c r="D118" s="238" t="s">
        <v>133</v>
      </c>
      <c r="E118" s="239">
        <v>52.65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0.15382000000000001</v>
      </c>
      <c r="O118" s="239">
        <f>ROUND(E118*N118,2)</f>
        <v>8.1</v>
      </c>
      <c r="P118" s="239">
        <v>0</v>
      </c>
      <c r="Q118" s="239">
        <f>ROUND(E118*P118,2)</f>
        <v>0</v>
      </c>
      <c r="R118" s="241" t="s">
        <v>134</v>
      </c>
      <c r="S118" s="241" t="s">
        <v>135</v>
      </c>
      <c r="T118" s="242" t="s">
        <v>135</v>
      </c>
      <c r="U118" s="225">
        <v>0.12</v>
      </c>
      <c r="V118" s="225">
        <f>ROUND(E118*U118,2)</f>
        <v>6.32</v>
      </c>
      <c r="W118" s="225"/>
      <c r="X118" s="225" t="s">
        <v>136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137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22"/>
      <c r="B119" s="223"/>
      <c r="C119" s="256" t="s">
        <v>487</v>
      </c>
      <c r="D119" s="226"/>
      <c r="E119" s="227">
        <v>52.65</v>
      </c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139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ht="20.399999999999999" outlineLevel="1">
      <c r="A120" s="236">
        <v>46</v>
      </c>
      <c r="B120" s="237" t="s">
        <v>231</v>
      </c>
      <c r="C120" s="255" t="s">
        <v>232</v>
      </c>
      <c r="D120" s="238" t="s">
        <v>133</v>
      </c>
      <c r="E120" s="239">
        <v>3.2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39">
        <v>7.1999999999999995E-2</v>
      </c>
      <c r="O120" s="239">
        <f>ROUND(E120*N120,2)</f>
        <v>0.23</v>
      </c>
      <c r="P120" s="239">
        <v>0</v>
      </c>
      <c r="Q120" s="239">
        <f>ROUND(E120*P120,2)</f>
        <v>0</v>
      </c>
      <c r="R120" s="241" t="s">
        <v>134</v>
      </c>
      <c r="S120" s="241" t="s">
        <v>135</v>
      </c>
      <c r="T120" s="242" t="s">
        <v>135</v>
      </c>
      <c r="U120" s="225">
        <v>0.38</v>
      </c>
      <c r="V120" s="225">
        <f>ROUND(E120*U120,2)</f>
        <v>1.22</v>
      </c>
      <c r="W120" s="225"/>
      <c r="X120" s="225" t="s">
        <v>136</v>
      </c>
      <c r="Y120" s="215"/>
      <c r="Z120" s="215"/>
      <c r="AA120" s="215"/>
      <c r="AB120" s="215"/>
      <c r="AC120" s="215"/>
      <c r="AD120" s="215"/>
      <c r="AE120" s="215"/>
      <c r="AF120" s="215"/>
      <c r="AG120" s="215" t="s">
        <v>137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ht="21" outlineLevel="1">
      <c r="A121" s="222"/>
      <c r="B121" s="223"/>
      <c r="C121" s="257" t="s">
        <v>233</v>
      </c>
      <c r="D121" s="244"/>
      <c r="E121" s="244"/>
      <c r="F121" s="244"/>
      <c r="G121" s="244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146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43" t="str">
        <f>C121</f>
        <v>komunikací pro pěší do velikosti dlaždic 0,25 m2 s provedením lože do tl. 30 mm, s vyplněním spár a se smetením přebytečného materiálu na vzdálenost do 3 m</v>
      </c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22"/>
      <c r="B122" s="223"/>
      <c r="C122" s="256" t="s">
        <v>488</v>
      </c>
      <c r="D122" s="226"/>
      <c r="E122" s="227">
        <v>3.2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139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>
      <c r="A123" s="246">
        <v>47</v>
      </c>
      <c r="B123" s="247" t="s">
        <v>235</v>
      </c>
      <c r="C123" s="259" t="s">
        <v>236</v>
      </c>
      <c r="D123" s="248" t="s">
        <v>133</v>
      </c>
      <c r="E123" s="249">
        <v>4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49">
        <v>0.13850000000000001</v>
      </c>
      <c r="O123" s="249">
        <f>ROUND(E123*N123,2)</f>
        <v>0.55000000000000004</v>
      </c>
      <c r="P123" s="249">
        <v>0</v>
      </c>
      <c r="Q123" s="249">
        <f>ROUND(E123*P123,2)</f>
        <v>0</v>
      </c>
      <c r="R123" s="251"/>
      <c r="S123" s="251" t="s">
        <v>207</v>
      </c>
      <c r="T123" s="252" t="s">
        <v>185</v>
      </c>
      <c r="U123" s="225">
        <v>0</v>
      </c>
      <c r="V123" s="225">
        <f>ROUND(E123*U123,2)</f>
        <v>0</v>
      </c>
      <c r="W123" s="225"/>
      <c r="X123" s="225" t="s">
        <v>208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209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>
      <c r="A124" s="229" t="s">
        <v>129</v>
      </c>
      <c r="B124" s="230" t="s">
        <v>88</v>
      </c>
      <c r="C124" s="254" t="s">
        <v>89</v>
      </c>
      <c r="D124" s="231"/>
      <c r="E124" s="232"/>
      <c r="F124" s="233"/>
      <c r="G124" s="233">
        <f>SUMIF(AG125:AG153,"&lt;&gt;NOR",G125:G153)</f>
        <v>0</v>
      </c>
      <c r="H124" s="233"/>
      <c r="I124" s="233">
        <f>SUM(I125:I153)</f>
        <v>0</v>
      </c>
      <c r="J124" s="233"/>
      <c r="K124" s="233">
        <f>SUM(K125:K153)</f>
        <v>0</v>
      </c>
      <c r="L124" s="233"/>
      <c r="M124" s="233">
        <f>SUM(M125:M153)</f>
        <v>0</v>
      </c>
      <c r="N124" s="232"/>
      <c r="O124" s="232">
        <f>SUM(O125:O153)</f>
        <v>174.14</v>
      </c>
      <c r="P124" s="232"/>
      <c r="Q124" s="232">
        <f>SUM(Q125:Q153)</f>
        <v>0</v>
      </c>
      <c r="R124" s="233"/>
      <c r="S124" s="233"/>
      <c r="T124" s="234"/>
      <c r="U124" s="228"/>
      <c r="V124" s="228">
        <f>SUM(V125:V153)</f>
        <v>301.56999999999994</v>
      </c>
      <c r="W124" s="228"/>
      <c r="X124" s="228"/>
      <c r="AG124" t="s">
        <v>130</v>
      </c>
    </row>
    <row r="125" spans="1:60" outlineLevel="1">
      <c r="A125" s="236">
        <v>48</v>
      </c>
      <c r="B125" s="237" t="s">
        <v>489</v>
      </c>
      <c r="C125" s="255" t="s">
        <v>490</v>
      </c>
      <c r="D125" s="238" t="s">
        <v>144</v>
      </c>
      <c r="E125" s="239">
        <v>267.5</v>
      </c>
      <c r="F125" s="240"/>
      <c r="G125" s="241">
        <f>ROUND(E125*F125,2)</f>
        <v>0</v>
      </c>
      <c r="H125" s="240"/>
      <c r="I125" s="241">
        <f>ROUND(E125*H125,2)</f>
        <v>0</v>
      </c>
      <c r="J125" s="240"/>
      <c r="K125" s="241">
        <f>ROUND(E125*J125,2)</f>
        <v>0</v>
      </c>
      <c r="L125" s="241">
        <v>21</v>
      </c>
      <c r="M125" s="241">
        <f>G125*(1+L125/100)</f>
        <v>0</v>
      </c>
      <c r="N125" s="239">
        <v>9.0000000000000006E-5</v>
      </c>
      <c r="O125" s="239">
        <f>ROUND(E125*N125,2)</f>
        <v>0.02</v>
      </c>
      <c r="P125" s="239">
        <v>0</v>
      </c>
      <c r="Q125" s="239">
        <f>ROUND(E125*P125,2)</f>
        <v>0</v>
      </c>
      <c r="R125" s="241" t="s">
        <v>134</v>
      </c>
      <c r="S125" s="241" t="s">
        <v>135</v>
      </c>
      <c r="T125" s="242" t="s">
        <v>135</v>
      </c>
      <c r="U125" s="225">
        <v>2.1999999999999999E-2</v>
      </c>
      <c r="V125" s="225">
        <f>ROUND(E125*U125,2)</f>
        <v>5.89</v>
      </c>
      <c r="W125" s="225"/>
      <c r="X125" s="225" t="s">
        <v>136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137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22"/>
      <c r="B126" s="223"/>
      <c r="C126" s="256" t="s">
        <v>491</v>
      </c>
      <c r="D126" s="226"/>
      <c r="E126" s="227">
        <v>267.5</v>
      </c>
      <c r="F126" s="225"/>
      <c r="G126" s="225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139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ht="20.399999999999999" outlineLevel="1">
      <c r="A127" s="236">
        <v>49</v>
      </c>
      <c r="B127" s="237" t="s">
        <v>492</v>
      </c>
      <c r="C127" s="255" t="s">
        <v>493</v>
      </c>
      <c r="D127" s="238" t="s">
        <v>133</v>
      </c>
      <c r="E127" s="239">
        <v>6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7.6000000000000004E-4</v>
      </c>
      <c r="O127" s="239">
        <f>ROUND(E127*N127,2)</f>
        <v>0</v>
      </c>
      <c r="P127" s="239">
        <v>0</v>
      </c>
      <c r="Q127" s="239">
        <f>ROUND(E127*P127,2)</f>
        <v>0</v>
      </c>
      <c r="R127" s="241" t="s">
        <v>134</v>
      </c>
      <c r="S127" s="241" t="s">
        <v>135</v>
      </c>
      <c r="T127" s="242" t="s">
        <v>135</v>
      </c>
      <c r="U127" s="225">
        <v>0.311</v>
      </c>
      <c r="V127" s="225">
        <f>ROUND(E127*U127,2)</f>
        <v>1.87</v>
      </c>
      <c r="W127" s="225"/>
      <c r="X127" s="225" t="s">
        <v>136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137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22"/>
      <c r="B128" s="223"/>
      <c r="C128" s="256" t="s">
        <v>494</v>
      </c>
      <c r="D128" s="226"/>
      <c r="E128" s="227">
        <v>6</v>
      </c>
      <c r="F128" s="225"/>
      <c r="G128" s="225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139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ht="20.399999999999999" outlineLevel="1">
      <c r="A129" s="236">
        <v>50</v>
      </c>
      <c r="B129" s="237" t="s">
        <v>237</v>
      </c>
      <c r="C129" s="255" t="s">
        <v>238</v>
      </c>
      <c r="D129" s="238" t="s">
        <v>144</v>
      </c>
      <c r="E129" s="239">
        <v>611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9.9709999999999993E-2</v>
      </c>
      <c r="O129" s="239">
        <f>ROUND(E129*N129,2)</f>
        <v>60.92</v>
      </c>
      <c r="P129" s="239">
        <v>0</v>
      </c>
      <c r="Q129" s="239">
        <f>ROUND(E129*P129,2)</f>
        <v>0</v>
      </c>
      <c r="R129" s="241" t="s">
        <v>134</v>
      </c>
      <c r="S129" s="241" t="s">
        <v>135</v>
      </c>
      <c r="T129" s="242" t="s">
        <v>135</v>
      </c>
      <c r="U129" s="225">
        <v>0.12</v>
      </c>
      <c r="V129" s="225">
        <f>ROUND(E129*U129,2)</f>
        <v>73.319999999999993</v>
      </c>
      <c r="W129" s="225"/>
      <c r="X129" s="225" t="s">
        <v>136</v>
      </c>
      <c r="Y129" s="215"/>
      <c r="Z129" s="215"/>
      <c r="AA129" s="215"/>
      <c r="AB129" s="215"/>
      <c r="AC129" s="215"/>
      <c r="AD129" s="215"/>
      <c r="AE129" s="215"/>
      <c r="AF129" s="215"/>
      <c r="AG129" s="215" t="s">
        <v>137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22"/>
      <c r="B130" s="223"/>
      <c r="C130" s="257" t="s">
        <v>239</v>
      </c>
      <c r="D130" s="244"/>
      <c r="E130" s="244"/>
      <c r="F130" s="244"/>
      <c r="G130" s="244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146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22"/>
      <c r="B131" s="223"/>
      <c r="C131" s="256" t="s">
        <v>495</v>
      </c>
      <c r="D131" s="226"/>
      <c r="E131" s="227">
        <v>351</v>
      </c>
      <c r="F131" s="225"/>
      <c r="G131" s="225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5"/>
      <c r="Z131" s="215"/>
      <c r="AA131" s="215"/>
      <c r="AB131" s="215"/>
      <c r="AC131" s="215"/>
      <c r="AD131" s="215"/>
      <c r="AE131" s="215"/>
      <c r="AF131" s="215"/>
      <c r="AG131" s="215" t="s">
        <v>139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22"/>
      <c r="B132" s="223"/>
      <c r="C132" s="256" t="s">
        <v>496</v>
      </c>
      <c r="D132" s="226"/>
      <c r="E132" s="227">
        <v>260</v>
      </c>
      <c r="F132" s="225"/>
      <c r="G132" s="225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139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ht="20.399999999999999" outlineLevel="1">
      <c r="A133" s="236">
        <v>51</v>
      </c>
      <c r="B133" s="237" t="s">
        <v>240</v>
      </c>
      <c r="C133" s="255" t="s">
        <v>241</v>
      </c>
      <c r="D133" s="238" t="s">
        <v>144</v>
      </c>
      <c r="E133" s="239">
        <v>351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0.18806</v>
      </c>
      <c r="O133" s="239">
        <f>ROUND(E133*N133,2)</f>
        <v>66.010000000000005</v>
      </c>
      <c r="P133" s="239">
        <v>0</v>
      </c>
      <c r="Q133" s="239">
        <f>ROUND(E133*P133,2)</f>
        <v>0</v>
      </c>
      <c r="R133" s="241" t="s">
        <v>134</v>
      </c>
      <c r="S133" s="241" t="s">
        <v>135</v>
      </c>
      <c r="T133" s="242" t="s">
        <v>135</v>
      </c>
      <c r="U133" s="225">
        <v>0.39</v>
      </c>
      <c r="V133" s="225">
        <f>ROUND(E133*U133,2)</f>
        <v>136.88999999999999</v>
      </c>
      <c r="W133" s="225"/>
      <c r="X133" s="225" t="s">
        <v>136</v>
      </c>
      <c r="Y133" s="215"/>
      <c r="Z133" s="215"/>
      <c r="AA133" s="215"/>
      <c r="AB133" s="215"/>
      <c r="AC133" s="215"/>
      <c r="AD133" s="215"/>
      <c r="AE133" s="215"/>
      <c r="AF133" s="215"/>
      <c r="AG133" s="215" t="s">
        <v>137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>
      <c r="A134" s="222"/>
      <c r="B134" s="223"/>
      <c r="C134" s="257" t="s">
        <v>242</v>
      </c>
      <c r="D134" s="244"/>
      <c r="E134" s="244"/>
      <c r="F134" s="244"/>
      <c r="G134" s="244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146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22"/>
      <c r="B135" s="223"/>
      <c r="C135" s="256" t="s">
        <v>497</v>
      </c>
      <c r="D135" s="226"/>
      <c r="E135" s="227">
        <v>351</v>
      </c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139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>
      <c r="A136" s="236">
        <v>52</v>
      </c>
      <c r="B136" s="237" t="s">
        <v>244</v>
      </c>
      <c r="C136" s="255" t="s">
        <v>245</v>
      </c>
      <c r="D136" s="238" t="s">
        <v>144</v>
      </c>
      <c r="E136" s="239">
        <v>351</v>
      </c>
      <c r="F136" s="240"/>
      <c r="G136" s="241">
        <f>ROUND(E136*F136,2)</f>
        <v>0</v>
      </c>
      <c r="H136" s="240"/>
      <c r="I136" s="241">
        <f>ROUND(E136*H136,2)</f>
        <v>0</v>
      </c>
      <c r="J136" s="240"/>
      <c r="K136" s="241">
        <f>ROUND(E136*J136,2)</f>
        <v>0</v>
      </c>
      <c r="L136" s="241">
        <v>21</v>
      </c>
      <c r="M136" s="241">
        <f>G136*(1+L136/100)</f>
        <v>0</v>
      </c>
      <c r="N136" s="239">
        <v>4.3E-3</v>
      </c>
      <c r="O136" s="239">
        <f>ROUND(E136*N136,2)</f>
        <v>1.51</v>
      </c>
      <c r="P136" s="239">
        <v>0</v>
      </c>
      <c r="Q136" s="239">
        <f>ROUND(E136*P136,2)</f>
        <v>0</v>
      </c>
      <c r="R136" s="241" t="s">
        <v>134</v>
      </c>
      <c r="S136" s="241" t="s">
        <v>135</v>
      </c>
      <c r="T136" s="242" t="s">
        <v>135</v>
      </c>
      <c r="U136" s="225">
        <v>0.21</v>
      </c>
      <c r="V136" s="225">
        <f>ROUND(E136*U136,2)</f>
        <v>73.709999999999994</v>
      </c>
      <c r="W136" s="225"/>
      <c r="X136" s="225" t="s">
        <v>136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137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>
      <c r="A137" s="222"/>
      <c r="B137" s="223"/>
      <c r="C137" s="257" t="s">
        <v>246</v>
      </c>
      <c r="D137" s="244"/>
      <c r="E137" s="244"/>
      <c r="F137" s="244"/>
      <c r="G137" s="244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146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22"/>
      <c r="B138" s="223"/>
      <c r="C138" s="256" t="s">
        <v>498</v>
      </c>
      <c r="D138" s="226"/>
      <c r="E138" s="227">
        <v>351</v>
      </c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139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36">
        <v>53</v>
      </c>
      <c r="B139" s="237" t="s">
        <v>499</v>
      </c>
      <c r="C139" s="255" t="s">
        <v>500</v>
      </c>
      <c r="D139" s="238" t="s">
        <v>144</v>
      </c>
      <c r="E139" s="239">
        <v>135</v>
      </c>
      <c r="F139" s="240"/>
      <c r="G139" s="241">
        <f>ROUND(E139*F139,2)</f>
        <v>0</v>
      </c>
      <c r="H139" s="240"/>
      <c r="I139" s="241">
        <f>ROUND(E139*H139,2)</f>
        <v>0</v>
      </c>
      <c r="J139" s="240"/>
      <c r="K139" s="241">
        <f>ROUND(E139*J139,2)</f>
        <v>0</v>
      </c>
      <c r="L139" s="241">
        <v>21</v>
      </c>
      <c r="M139" s="241">
        <f>G139*(1+L139/100)</f>
        <v>0</v>
      </c>
      <c r="N139" s="239">
        <v>0</v>
      </c>
      <c r="O139" s="239">
        <f>ROUND(E139*N139,2)</f>
        <v>0</v>
      </c>
      <c r="P139" s="239">
        <v>0</v>
      </c>
      <c r="Q139" s="239">
        <f>ROUND(E139*P139,2)</f>
        <v>0</v>
      </c>
      <c r="R139" s="241" t="s">
        <v>134</v>
      </c>
      <c r="S139" s="241" t="s">
        <v>135</v>
      </c>
      <c r="T139" s="242" t="s">
        <v>135</v>
      </c>
      <c r="U139" s="225">
        <v>5.5E-2</v>
      </c>
      <c r="V139" s="225">
        <f>ROUND(E139*U139,2)</f>
        <v>7.43</v>
      </c>
      <c r="W139" s="225"/>
      <c r="X139" s="225" t="s">
        <v>136</v>
      </c>
      <c r="Y139" s="215"/>
      <c r="Z139" s="215"/>
      <c r="AA139" s="215"/>
      <c r="AB139" s="215"/>
      <c r="AC139" s="215"/>
      <c r="AD139" s="215"/>
      <c r="AE139" s="215"/>
      <c r="AF139" s="215"/>
      <c r="AG139" s="215" t="s">
        <v>137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22"/>
      <c r="B140" s="223"/>
      <c r="C140" s="257" t="s">
        <v>501</v>
      </c>
      <c r="D140" s="244"/>
      <c r="E140" s="244"/>
      <c r="F140" s="244"/>
      <c r="G140" s="244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146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>
      <c r="A141" s="222"/>
      <c r="B141" s="223"/>
      <c r="C141" s="256" t="s">
        <v>502</v>
      </c>
      <c r="D141" s="226"/>
      <c r="E141" s="227">
        <v>135</v>
      </c>
      <c r="F141" s="225"/>
      <c r="G141" s="225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139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ht="20.399999999999999" outlineLevel="1">
      <c r="A142" s="246">
        <v>54</v>
      </c>
      <c r="B142" s="247" t="s">
        <v>503</v>
      </c>
      <c r="C142" s="259" t="s">
        <v>504</v>
      </c>
      <c r="D142" s="248" t="s">
        <v>184</v>
      </c>
      <c r="E142" s="249">
        <v>3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49">
        <v>0.25080000000000002</v>
      </c>
      <c r="O142" s="249">
        <f>ROUND(E142*N142,2)</f>
        <v>0.75</v>
      </c>
      <c r="P142" s="249">
        <v>0</v>
      </c>
      <c r="Q142" s="249">
        <f>ROUND(E142*P142,2)</f>
        <v>0</v>
      </c>
      <c r="R142" s="251"/>
      <c r="S142" s="251" t="s">
        <v>207</v>
      </c>
      <c r="T142" s="252" t="s">
        <v>185</v>
      </c>
      <c r="U142" s="225">
        <v>0.82</v>
      </c>
      <c r="V142" s="225">
        <f>ROUND(E142*U142,2)</f>
        <v>2.46</v>
      </c>
      <c r="W142" s="225"/>
      <c r="X142" s="225" t="s">
        <v>136</v>
      </c>
      <c r="Y142" s="215"/>
      <c r="Z142" s="215"/>
      <c r="AA142" s="215"/>
      <c r="AB142" s="215"/>
      <c r="AC142" s="215"/>
      <c r="AD142" s="215"/>
      <c r="AE142" s="215"/>
      <c r="AF142" s="215"/>
      <c r="AG142" s="215" t="s">
        <v>137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>
      <c r="A143" s="246">
        <v>55</v>
      </c>
      <c r="B143" s="247" t="s">
        <v>505</v>
      </c>
      <c r="C143" s="259" t="s">
        <v>506</v>
      </c>
      <c r="D143" s="248" t="s">
        <v>184</v>
      </c>
      <c r="E143" s="249">
        <v>1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49">
        <v>0</v>
      </c>
      <c r="O143" s="249">
        <f>ROUND(E143*N143,2)</f>
        <v>0</v>
      </c>
      <c r="P143" s="249">
        <v>0</v>
      </c>
      <c r="Q143" s="249">
        <f>ROUND(E143*P143,2)</f>
        <v>0</v>
      </c>
      <c r="R143" s="251"/>
      <c r="S143" s="251" t="s">
        <v>207</v>
      </c>
      <c r="T143" s="252" t="s">
        <v>185</v>
      </c>
      <c r="U143" s="225">
        <v>0</v>
      </c>
      <c r="V143" s="225">
        <f>ROUND(E143*U143,2)</f>
        <v>0</v>
      </c>
      <c r="W143" s="225"/>
      <c r="X143" s="225" t="s">
        <v>136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137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>
      <c r="A144" s="236">
        <v>56</v>
      </c>
      <c r="B144" s="237" t="s">
        <v>250</v>
      </c>
      <c r="C144" s="255" t="s">
        <v>251</v>
      </c>
      <c r="D144" s="238" t="s">
        <v>222</v>
      </c>
      <c r="E144" s="239">
        <v>15.011430000000001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1</v>
      </c>
      <c r="O144" s="239">
        <f>ROUND(E144*N144,2)</f>
        <v>15.01</v>
      </c>
      <c r="P144" s="239">
        <v>0</v>
      </c>
      <c r="Q144" s="239">
        <f>ROUND(E144*P144,2)</f>
        <v>0</v>
      </c>
      <c r="R144" s="241" t="s">
        <v>252</v>
      </c>
      <c r="S144" s="241" t="s">
        <v>135</v>
      </c>
      <c r="T144" s="242" t="s">
        <v>135</v>
      </c>
      <c r="U144" s="225">
        <v>0</v>
      </c>
      <c r="V144" s="225">
        <f>ROUND(E144*U144,2)</f>
        <v>0</v>
      </c>
      <c r="W144" s="225"/>
      <c r="X144" s="225" t="s">
        <v>208</v>
      </c>
      <c r="Y144" s="215"/>
      <c r="Z144" s="215"/>
      <c r="AA144" s="215"/>
      <c r="AB144" s="215"/>
      <c r="AC144" s="215"/>
      <c r="AD144" s="215"/>
      <c r="AE144" s="215"/>
      <c r="AF144" s="215"/>
      <c r="AG144" s="215" t="s">
        <v>209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22"/>
      <c r="B145" s="223"/>
      <c r="C145" s="256" t="s">
        <v>507</v>
      </c>
      <c r="D145" s="226"/>
      <c r="E145" s="227">
        <v>0.26856999999999998</v>
      </c>
      <c r="F145" s="225"/>
      <c r="G145" s="225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139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>
      <c r="A146" s="222"/>
      <c r="B146" s="223"/>
      <c r="C146" s="256" t="s">
        <v>508</v>
      </c>
      <c r="D146" s="226"/>
      <c r="E146" s="227">
        <v>7.3142899999999997</v>
      </c>
      <c r="F146" s="225"/>
      <c r="G146" s="225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15"/>
      <c r="Z146" s="215"/>
      <c r="AA146" s="215"/>
      <c r="AB146" s="215"/>
      <c r="AC146" s="215"/>
      <c r="AD146" s="215"/>
      <c r="AE146" s="215"/>
      <c r="AF146" s="215"/>
      <c r="AG146" s="215" t="s">
        <v>139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22"/>
      <c r="B147" s="223"/>
      <c r="C147" s="256" t="s">
        <v>509</v>
      </c>
      <c r="D147" s="226"/>
      <c r="E147" s="227">
        <v>7.4285699999999997</v>
      </c>
      <c r="F147" s="225"/>
      <c r="G147" s="225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139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ht="20.399999999999999" outlineLevel="1">
      <c r="A148" s="236">
        <v>57</v>
      </c>
      <c r="B148" s="237" t="s">
        <v>510</v>
      </c>
      <c r="C148" s="255" t="s">
        <v>511</v>
      </c>
      <c r="D148" s="238" t="s">
        <v>144</v>
      </c>
      <c r="E148" s="239">
        <v>75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0.125</v>
      </c>
      <c r="O148" s="239">
        <f>ROUND(E148*N148,2)</f>
        <v>9.3800000000000008</v>
      </c>
      <c r="P148" s="239">
        <v>0</v>
      </c>
      <c r="Q148" s="239">
        <f>ROUND(E148*P148,2)</f>
        <v>0</v>
      </c>
      <c r="R148" s="241" t="s">
        <v>252</v>
      </c>
      <c r="S148" s="241" t="s">
        <v>135</v>
      </c>
      <c r="T148" s="242" t="s">
        <v>135</v>
      </c>
      <c r="U148" s="225">
        <v>0</v>
      </c>
      <c r="V148" s="225">
        <f>ROUND(E148*U148,2)</f>
        <v>0</v>
      </c>
      <c r="W148" s="225"/>
      <c r="X148" s="225" t="s">
        <v>208</v>
      </c>
      <c r="Y148" s="215"/>
      <c r="Z148" s="215"/>
      <c r="AA148" s="215"/>
      <c r="AB148" s="215"/>
      <c r="AC148" s="215"/>
      <c r="AD148" s="215"/>
      <c r="AE148" s="215"/>
      <c r="AF148" s="215"/>
      <c r="AG148" s="215" t="s">
        <v>209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>
      <c r="A149" s="222"/>
      <c r="B149" s="223"/>
      <c r="C149" s="256" t="s">
        <v>512</v>
      </c>
      <c r="D149" s="226"/>
      <c r="E149" s="227">
        <v>10</v>
      </c>
      <c r="F149" s="225"/>
      <c r="G149" s="225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139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>
      <c r="A150" s="222"/>
      <c r="B150" s="223"/>
      <c r="C150" s="256" t="s">
        <v>513</v>
      </c>
      <c r="D150" s="226"/>
      <c r="E150" s="227">
        <v>65</v>
      </c>
      <c r="F150" s="225"/>
      <c r="G150" s="225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139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>
      <c r="A151" s="246">
        <v>58</v>
      </c>
      <c r="B151" s="247" t="s">
        <v>255</v>
      </c>
      <c r="C151" s="259" t="s">
        <v>514</v>
      </c>
      <c r="D151" s="248" t="s">
        <v>144</v>
      </c>
      <c r="E151" s="249">
        <v>27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49">
        <v>0.125</v>
      </c>
      <c r="O151" s="249">
        <f>ROUND(E151*N151,2)</f>
        <v>3.38</v>
      </c>
      <c r="P151" s="249">
        <v>0</v>
      </c>
      <c r="Q151" s="249">
        <f>ROUND(E151*P151,2)</f>
        <v>0</v>
      </c>
      <c r="R151" s="251"/>
      <c r="S151" s="251" t="s">
        <v>207</v>
      </c>
      <c r="T151" s="252" t="s">
        <v>185</v>
      </c>
      <c r="U151" s="225">
        <v>0</v>
      </c>
      <c r="V151" s="225">
        <f>ROUND(E151*U151,2)</f>
        <v>0</v>
      </c>
      <c r="W151" s="225"/>
      <c r="X151" s="225" t="s">
        <v>208</v>
      </c>
      <c r="Y151" s="215"/>
      <c r="Z151" s="215"/>
      <c r="AA151" s="215"/>
      <c r="AB151" s="215"/>
      <c r="AC151" s="215"/>
      <c r="AD151" s="215"/>
      <c r="AE151" s="215"/>
      <c r="AF151" s="215"/>
      <c r="AG151" s="215" t="s">
        <v>209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ht="20.399999999999999" outlineLevel="1">
      <c r="A152" s="246">
        <v>59</v>
      </c>
      <c r="B152" s="247" t="s">
        <v>400</v>
      </c>
      <c r="C152" s="259" t="s">
        <v>401</v>
      </c>
      <c r="D152" s="248" t="s">
        <v>144</v>
      </c>
      <c r="E152" s="249">
        <v>142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49">
        <v>0.104</v>
      </c>
      <c r="O152" s="249">
        <f>ROUND(E152*N152,2)</f>
        <v>14.77</v>
      </c>
      <c r="P152" s="249">
        <v>0</v>
      </c>
      <c r="Q152" s="249">
        <f>ROUND(E152*P152,2)</f>
        <v>0</v>
      </c>
      <c r="R152" s="251" t="s">
        <v>252</v>
      </c>
      <c r="S152" s="251" t="s">
        <v>135</v>
      </c>
      <c r="T152" s="252" t="s">
        <v>135</v>
      </c>
      <c r="U152" s="225">
        <v>0</v>
      </c>
      <c r="V152" s="225">
        <f>ROUND(E152*U152,2)</f>
        <v>0</v>
      </c>
      <c r="W152" s="225"/>
      <c r="X152" s="225" t="s">
        <v>208</v>
      </c>
      <c r="Y152" s="215"/>
      <c r="Z152" s="215"/>
      <c r="AA152" s="215"/>
      <c r="AB152" s="215"/>
      <c r="AC152" s="215"/>
      <c r="AD152" s="215"/>
      <c r="AE152" s="215"/>
      <c r="AF152" s="215"/>
      <c r="AG152" s="215" t="s">
        <v>209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>
      <c r="A153" s="246">
        <v>60</v>
      </c>
      <c r="B153" s="247" t="s">
        <v>515</v>
      </c>
      <c r="C153" s="259" t="s">
        <v>516</v>
      </c>
      <c r="D153" s="248" t="s">
        <v>144</v>
      </c>
      <c r="E153" s="249">
        <v>23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49">
        <v>0.104</v>
      </c>
      <c r="O153" s="249">
        <f>ROUND(E153*N153,2)</f>
        <v>2.39</v>
      </c>
      <c r="P153" s="249">
        <v>0</v>
      </c>
      <c r="Q153" s="249">
        <f>ROUND(E153*P153,2)</f>
        <v>0</v>
      </c>
      <c r="R153" s="251"/>
      <c r="S153" s="251" t="s">
        <v>207</v>
      </c>
      <c r="T153" s="252" t="s">
        <v>185</v>
      </c>
      <c r="U153" s="225">
        <v>0</v>
      </c>
      <c r="V153" s="225">
        <f>ROUND(E153*U153,2)</f>
        <v>0</v>
      </c>
      <c r="W153" s="225"/>
      <c r="X153" s="225" t="s">
        <v>208</v>
      </c>
      <c r="Y153" s="215"/>
      <c r="Z153" s="215"/>
      <c r="AA153" s="215"/>
      <c r="AB153" s="215"/>
      <c r="AC153" s="215"/>
      <c r="AD153" s="215"/>
      <c r="AE153" s="215"/>
      <c r="AF153" s="215"/>
      <c r="AG153" s="215" t="s">
        <v>209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>
      <c r="A154" s="229" t="s">
        <v>129</v>
      </c>
      <c r="B154" s="230" t="s">
        <v>90</v>
      </c>
      <c r="C154" s="254" t="s">
        <v>91</v>
      </c>
      <c r="D154" s="231"/>
      <c r="E154" s="232"/>
      <c r="F154" s="233"/>
      <c r="G154" s="233">
        <f>SUMIF(AG155:AG162,"&lt;&gt;NOR",G155:G162)</f>
        <v>0</v>
      </c>
      <c r="H154" s="233"/>
      <c r="I154" s="233">
        <f>SUM(I155:I162)</f>
        <v>0</v>
      </c>
      <c r="J154" s="233"/>
      <c r="K154" s="233">
        <f>SUM(K155:K162)</f>
        <v>0</v>
      </c>
      <c r="L154" s="233"/>
      <c r="M154" s="233">
        <f>SUM(M155:M162)</f>
        <v>0</v>
      </c>
      <c r="N154" s="232"/>
      <c r="O154" s="232">
        <f>SUM(O155:O162)</f>
        <v>0</v>
      </c>
      <c r="P154" s="232"/>
      <c r="Q154" s="232">
        <f>SUM(Q155:Q162)</f>
        <v>2.74</v>
      </c>
      <c r="R154" s="233"/>
      <c r="S154" s="233"/>
      <c r="T154" s="234"/>
      <c r="U154" s="228"/>
      <c r="V154" s="228">
        <f>SUM(V155:V162)</f>
        <v>104.53999999999999</v>
      </c>
      <c r="W154" s="228"/>
      <c r="X154" s="228"/>
      <c r="AG154" t="s">
        <v>130</v>
      </c>
    </row>
    <row r="155" spans="1:60" outlineLevel="1">
      <c r="A155" s="236">
        <v>61</v>
      </c>
      <c r="B155" s="237" t="s">
        <v>261</v>
      </c>
      <c r="C155" s="255" t="s">
        <v>262</v>
      </c>
      <c r="D155" s="238" t="s">
        <v>144</v>
      </c>
      <c r="E155" s="239">
        <v>74</v>
      </c>
      <c r="F155" s="240"/>
      <c r="G155" s="241">
        <f>ROUND(E155*F155,2)</f>
        <v>0</v>
      </c>
      <c r="H155" s="240"/>
      <c r="I155" s="241">
        <f>ROUND(E155*H155,2)</f>
        <v>0</v>
      </c>
      <c r="J155" s="240"/>
      <c r="K155" s="241">
        <f>ROUND(E155*J155,2)</f>
        <v>0</v>
      </c>
      <c r="L155" s="241">
        <v>21</v>
      </c>
      <c r="M155" s="241">
        <f>G155*(1+L155/100)</f>
        <v>0</v>
      </c>
      <c r="N155" s="239">
        <v>0</v>
      </c>
      <c r="O155" s="239">
        <f>ROUND(E155*N155,2)</f>
        <v>0</v>
      </c>
      <c r="P155" s="239">
        <v>3.6999999999999998E-2</v>
      </c>
      <c r="Q155" s="239">
        <f>ROUND(E155*P155,2)</f>
        <v>2.74</v>
      </c>
      <c r="R155" s="241" t="s">
        <v>263</v>
      </c>
      <c r="S155" s="241" t="s">
        <v>135</v>
      </c>
      <c r="T155" s="242" t="s">
        <v>135</v>
      </c>
      <c r="U155" s="225">
        <v>0.55000000000000004</v>
      </c>
      <c r="V155" s="225">
        <f>ROUND(E155*U155,2)</f>
        <v>40.700000000000003</v>
      </c>
      <c r="W155" s="225"/>
      <c r="X155" s="225" t="s">
        <v>136</v>
      </c>
      <c r="Y155" s="215"/>
      <c r="Z155" s="215"/>
      <c r="AA155" s="215"/>
      <c r="AB155" s="215"/>
      <c r="AC155" s="215"/>
      <c r="AD155" s="215"/>
      <c r="AE155" s="215"/>
      <c r="AF155" s="215"/>
      <c r="AG155" s="215" t="s">
        <v>137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22"/>
      <c r="B156" s="223"/>
      <c r="C156" s="256" t="s">
        <v>517</v>
      </c>
      <c r="D156" s="226"/>
      <c r="E156" s="227">
        <v>74</v>
      </c>
      <c r="F156" s="225"/>
      <c r="G156" s="225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139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ht="20.399999999999999" outlineLevel="1">
      <c r="A157" s="236">
        <v>62</v>
      </c>
      <c r="B157" s="237" t="s">
        <v>264</v>
      </c>
      <c r="C157" s="255" t="s">
        <v>265</v>
      </c>
      <c r="D157" s="238" t="s">
        <v>144</v>
      </c>
      <c r="E157" s="239">
        <v>702</v>
      </c>
      <c r="F157" s="240"/>
      <c r="G157" s="241">
        <f>ROUND(E157*F157,2)</f>
        <v>0</v>
      </c>
      <c r="H157" s="240"/>
      <c r="I157" s="241">
        <f>ROUND(E157*H157,2)</f>
        <v>0</v>
      </c>
      <c r="J157" s="240"/>
      <c r="K157" s="241">
        <f>ROUND(E157*J157,2)</f>
        <v>0</v>
      </c>
      <c r="L157" s="241">
        <v>21</v>
      </c>
      <c r="M157" s="241">
        <f>G157*(1+L157/100)</f>
        <v>0</v>
      </c>
      <c r="N157" s="239">
        <v>0</v>
      </c>
      <c r="O157" s="239">
        <f>ROUND(E157*N157,2)</f>
        <v>0</v>
      </c>
      <c r="P157" s="239">
        <v>0</v>
      </c>
      <c r="Q157" s="239">
        <f>ROUND(E157*P157,2)</f>
        <v>0</v>
      </c>
      <c r="R157" s="241" t="s">
        <v>134</v>
      </c>
      <c r="S157" s="241" t="s">
        <v>135</v>
      </c>
      <c r="T157" s="242" t="s">
        <v>135</v>
      </c>
      <c r="U157" s="225">
        <v>0.09</v>
      </c>
      <c r="V157" s="225">
        <f>ROUND(E157*U157,2)</f>
        <v>63.18</v>
      </c>
      <c r="W157" s="225"/>
      <c r="X157" s="225" t="s">
        <v>136</v>
      </c>
      <c r="Y157" s="215"/>
      <c r="Z157" s="215"/>
      <c r="AA157" s="215"/>
      <c r="AB157" s="215"/>
      <c r="AC157" s="215"/>
      <c r="AD157" s="215"/>
      <c r="AE157" s="215"/>
      <c r="AF157" s="215"/>
      <c r="AG157" s="215" t="s">
        <v>137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ht="21" outlineLevel="1">
      <c r="A158" s="222"/>
      <c r="B158" s="223"/>
      <c r="C158" s="257" t="s">
        <v>266</v>
      </c>
      <c r="D158" s="244"/>
      <c r="E158" s="244"/>
      <c r="F158" s="244"/>
      <c r="G158" s="244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146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43" t="str">
        <f>C158</f>
        <v>krajníků, desek nebo panelů od spojovacího materiálu s odklizením a uložením očištěných hmot a spojovacího materiálu na skládku na vzdálenost do 10 m</v>
      </c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22"/>
      <c r="B159" s="223"/>
      <c r="C159" s="256" t="s">
        <v>518</v>
      </c>
      <c r="D159" s="226"/>
      <c r="E159" s="227">
        <v>702</v>
      </c>
      <c r="F159" s="225"/>
      <c r="G159" s="225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5"/>
      <c r="Z159" s="215"/>
      <c r="AA159" s="215"/>
      <c r="AB159" s="215"/>
      <c r="AC159" s="215"/>
      <c r="AD159" s="215"/>
      <c r="AE159" s="215"/>
      <c r="AF159" s="215"/>
      <c r="AG159" s="215" t="s">
        <v>139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>
      <c r="A160" s="246">
        <v>63</v>
      </c>
      <c r="B160" s="247" t="s">
        <v>519</v>
      </c>
      <c r="C160" s="259" t="s">
        <v>520</v>
      </c>
      <c r="D160" s="248" t="s">
        <v>184</v>
      </c>
      <c r="E160" s="249">
        <v>1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49">
        <v>0</v>
      </c>
      <c r="O160" s="249">
        <f>ROUND(E160*N160,2)</f>
        <v>0</v>
      </c>
      <c r="P160" s="249">
        <v>0</v>
      </c>
      <c r="Q160" s="249">
        <f>ROUND(E160*P160,2)</f>
        <v>0</v>
      </c>
      <c r="R160" s="251"/>
      <c r="S160" s="251" t="s">
        <v>207</v>
      </c>
      <c r="T160" s="252" t="s">
        <v>185</v>
      </c>
      <c r="U160" s="225">
        <v>0</v>
      </c>
      <c r="V160" s="225">
        <f>ROUND(E160*U160,2)</f>
        <v>0</v>
      </c>
      <c r="W160" s="225"/>
      <c r="X160" s="225" t="s">
        <v>136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137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>
      <c r="A161" s="246">
        <v>64</v>
      </c>
      <c r="B161" s="247" t="s">
        <v>521</v>
      </c>
      <c r="C161" s="259" t="s">
        <v>522</v>
      </c>
      <c r="D161" s="248" t="s">
        <v>523</v>
      </c>
      <c r="E161" s="249">
        <v>1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49">
        <v>0</v>
      </c>
      <c r="O161" s="249">
        <f>ROUND(E161*N161,2)</f>
        <v>0</v>
      </c>
      <c r="P161" s="249">
        <v>0</v>
      </c>
      <c r="Q161" s="249">
        <f>ROUND(E161*P161,2)</f>
        <v>0</v>
      </c>
      <c r="R161" s="251"/>
      <c r="S161" s="251" t="s">
        <v>207</v>
      </c>
      <c r="T161" s="252" t="s">
        <v>185</v>
      </c>
      <c r="U161" s="225">
        <v>0</v>
      </c>
      <c r="V161" s="225">
        <f>ROUND(E161*U161,2)</f>
        <v>0</v>
      </c>
      <c r="W161" s="225"/>
      <c r="X161" s="225" t="s">
        <v>136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137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ht="20.399999999999999" outlineLevel="1">
      <c r="A162" s="246">
        <v>65</v>
      </c>
      <c r="B162" s="247" t="s">
        <v>524</v>
      </c>
      <c r="C162" s="259" t="s">
        <v>525</v>
      </c>
      <c r="D162" s="248" t="s">
        <v>184</v>
      </c>
      <c r="E162" s="249">
        <v>3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49">
        <v>0</v>
      </c>
      <c r="O162" s="249">
        <f>ROUND(E162*N162,2)</f>
        <v>0</v>
      </c>
      <c r="P162" s="249">
        <v>0</v>
      </c>
      <c r="Q162" s="249">
        <f>ROUND(E162*P162,2)</f>
        <v>0</v>
      </c>
      <c r="R162" s="251"/>
      <c r="S162" s="251" t="s">
        <v>207</v>
      </c>
      <c r="T162" s="252" t="s">
        <v>185</v>
      </c>
      <c r="U162" s="225">
        <v>0.22</v>
      </c>
      <c r="V162" s="225">
        <f>ROUND(E162*U162,2)</f>
        <v>0.66</v>
      </c>
      <c r="W162" s="225"/>
      <c r="X162" s="225" t="s">
        <v>136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137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>
      <c r="A163" s="229" t="s">
        <v>129</v>
      </c>
      <c r="B163" s="230" t="s">
        <v>92</v>
      </c>
      <c r="C163" s="254" t="s">
        <v>93</v>
      </c>
      <c r="D163" s="231"/>
      <c r="E163" s="232"/>
      <c r="F163" s="233"/>
      <c r="G163" s="233">
        <f>SUMIF(AG164:AG165,"&lt;&gt;NOR",G164:G165)</f>
        <v>0</v>
      </c>
      <c r="H163" s="233"/>
      <c r="I163" s="233">
        <f>SUM(I164:I165)</f>
        <v>0</v>
      </c>
      <c r="J163" s="233"/>
      <c r="K163" s="233">
        <f>SUM(K164:K165)</f>
        <v>0</v>
      </c>
      <c r="L163" s="233"/>
      <c r="M163" s="233">
        <f>SUM(M164:M165)</f>
        <v>0</v>
      </c>
      <c r="N163" s="232"/>
      <c r="O163" s="232">
        <f>SUM(O164:O165)</f>
        <v>0</v>
      </c>
      <c r="P163" s="232"/>
      <c r="Q163" s="232">
        <f>SUM(Q164:Q165)</f>
        <v>0</v>
      </c>
      <c r="R163" s="233"/>
      <c r="S163" s="233"/>
      <c r="T163" s="234"/>
      <c r="U163" s="228"/>
      <c r="V163" s="228">
        <f>SUM(V164:V165)</f>
        <v>450.95</v>
      </c>
      <c r="W163" s="228"/>
      <c r="X163" s="228"/>
      <c r="AG163" t="s">
        <v>130</v>
      </c>
    </row>
    <row r="164" spans="1:60" outlineLevel="1">
      <c r="A164" s="236">
        <v>66</v>
      </c>
      <c r="B164" s="237" t="s">
        <v>274</v>
      </c>
      <c r="C164" s="255" t="s">
        <v>275</v>
      </c>
      <c r="D164" s="238" t="s">
        <v>222</v>
      </c>
      <c r="E164" s="239">
        <v>231.25712999999999</v>
      </c>
      <c r="F164" s="240"/>
      <c r="G164" s="241">
        <f>ROUND(E164*F164,2)</f>
        <v>0</v>
      </c>
      <c r="H164" s="240"/>
      <c r="I164" s="241">
        <f>ROUND(E164*H164,2)</f>
        <v>0</v>
      </c>
      <c r="J164" s="240"/>
      <c r="K164" s="241">
        <f>ROUND(E164*J164,2)</f>
        <v>0</v>
      </c>
      <c r="L164" s="241">
        <v>21</v>
      </c>
      <c r="M164" s="241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41" t="s">
        <v>134</v>
      </c>
      <c r="S164" s="241" t="s">
        <v>135</v>
      </c>
      <c r="T164" s="242" t="s">
        <v>135</v>
      </c>
      <c r="U164" s="225">
        <v>1.95</v>
      </c>
      <c r="V164" s="225">
        <f>ROUND(E164*U164,2)</f>
        <v>450.95</v>
      </c>
      <c r="W164" s="225"/>
      <c r="X164" s="225" t="s">
        <v>276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277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>
      <c r="A165" s="222"/>
      <c r="B165" s="223"/>
      <c r="C165" s="257" t="s">
        <v>278</v>
      </c>
      <c r="D165" s="244"/>
      <c r="E165" s="244"/>
      <c r="F165" s="244"/>
      <c r="G165" s="244"/>
      <c r="H165" s="225"/>
      <c r="I165" s="225"/>
      <c r="J165" s="225"/>
      <c r="K165" s="225"/>
      <c r="L165" s="225"/>
      <c r="M165" s="225"/>
      <c r="N165" s="224"/>
      <c r="O165" s="224"/>
      <c r="P165" s="224"/>
      <c r="Q165" s="224"/>
      <c r="R165" s="225"/>
      <c r="S165" s="225"/>
      <c r="T165" s="225"/>
      <c r="U165" s="225"/>
      <c r="V165" s="225"/>
      <c r="W165" s="225"/>
      <c r="X165" s="225"/>
      <c r="Y165" s="215"/>
      <c r="Z165" s="215"/>
      <c r="AA165" s="215"/>
      <c r="AB165" s="215"/>
      <c r="AC165" s="215"/>
      <c r="AD165" s="215"/>
      <c r="AE165" s="215"/>
      <c r="AF165" s="215"/>
      <c r="AG165" s="215" t="s">
        <v>146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>
      <c r="A166" s="229" t="s">
        <v>129</v>
      </c>
      <c r="B166" s="230" t="s">
        <v>94</v>
      </c>
      <c r="C166" s="254" t="s">
        <v>95</v>
      </c>
      <c r="D166" s="231"/>
      <c r="E166" s="232"/>
      <c r="F166" s="233"/>
      <c r="G166" s="233">
        <f>SUMIF(AG167:AG167,"&lt;&gt;NOR",G167:G167)</f>
        <v>0</v>
      </c>
      <c r="H166" s="233"/>
      <c r="I166" s="233">
        <f>SUM(I167:I167)</f>
        <v>0</v>
      </c>
      <c r="J166" s="233"/>
      <c r="K166" s="233">
        <f>SUM(K167:K167)</f>
        <v>0</v>
      </c>
      <c r="L166" s="233"/>
      <c r="M166" s="233">
        <f>SUM(M167:M167)</f>
        <v>0</v>
      </c>
      <c r="N166" s="232"/>
      <c r="O166" s="232">
        <f>SUM(O167:O167)</f>
        <v>0</v>
      </c>
      <c r="P166" s="232"/>
      <c r="Q166" s="232">
        <f>SUM(Q167:Q167)</f>
        <v>0</v>
      </c>
      <c r="R166" s="233"/>
      <c r="S166" s="233"/>
      <c r="T166" s="234"/>
      <c r="U166" s="228"/>
      <c r="V166" s="228">
        <f>SUM(V167:V167)</f>
        <v>0</v>
      </c>
      <c r="W166" s="228"/>
      <c r="X166" s="228"/>
      <c r="AG166" t="s">
        <v>130</v>
      </c>
    </row>
    <row r="167" spans="1:60" outlineLevel="1">
      <c r="A167" s="246">
        <v>67</v>
      </c>
      <c r="B167" s="247" t="s">
        <v>526</v>
      </c>
      <c r="C167" s="259" t="s">
        <v>527</v>
      </c>
      <c r="D167" s="248" t="s">
        <v>523</v>
      </c>
      <c r="E167" s="249">
        <v>1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49">
        <v>0</v>
      </c>
      <c r="O167" s="249">
        <f>ROUND(E167*N167,2)</f>
        <v>0</v>
      </c>
      <c r="P167" s="249">
        <v>0</v>
      </c>
      <c r="Q167" s="249">
        <f>ROUND(E167*P167,2)</f>
        <v>0</v>
      </c>
      <c r="R167" s="251"/>
      <c r="S167" s="251" t="s">
        <v>207</v>
      </c>
      <c r="T167" s="252" t="s">
        <v>185</v>
      </c>
      <c r="U167" s="225">
        <v>0</v>
      </c>
      <c r="V167" s="225">
        <f>ROUND(E167*U167,2)</f>
        <v>0</v>
      </c>
      <c r="W167" s="225"/>
      <c r="X167" s="225" t="s">
        <v>136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137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>
      <c r="A168" s="229" t="s">
        <v>129</v>
      </c>
      <c r="B168" s="230" t="s">
        <v>98</v>
      </c>
      <c r="C168" s="254" t="s">
        <v>99</v>
      </c>
      <c r="D168" s="231"/>
      <c r="E168" s="232"/>
      <c r="F168" s="233"/>
      <c r="G168" s="233">
        <f>SUMIF(AG169:AG178,"&lt;&gt;NOR",G169:G178)</f>
        <v>0</v>
      </c>
      <c r="H168" s="233"/>
      <c r="I168" s="233">
        <f>SUM(I169:I178)</f>
        <v>0</v>
      </c>
      <c r="J168" s="233"/>
      <c r="K168" s="233">
        <f>SUM(K169:K178)</f>
        <v>0</v>
      </c>
      <c r="L168" s="233"/>
      <c r="M168" s="233">
        <f>SUM(M169:M178)</f>
        <v>0</v>
      </c>
      <c r="N168" s="232"/>
      <c r="O168" s="232">
        <f>SUM(O169:O178)</f>
        <v>0</v>
      </c>
      <c r="P168" s="232"/>
      <c r="Q168" s="232">
        <f>SUM(Q169:Q178)</f>
        <v>0</v>
      </c>
      <c r="R168" s="233"/>
      <c r="S168" s="233"/>
      <c r="T168" s="234"/>
      <c r="U168" s="228"/>
      <c r="V168" s="228">
        <f>SUM(V169:V178)</f>
        <v>263.01</v>
      </c>
      <c r="W168" s="228"/>
      <c r="X168" s="228"/>
      <c r="AG168" t="s">
        <v>130</v>
      </c>
    </row>
    <row r="169" spans="1:60" outlineLevel="1">
      <c r="A169" s="236">
        <v>68</v>
      </c>
      <c r="B169" s="237" t="s">
        <v>288</v>
      </c>
      <c r="C169" s="255" t="s">
        <v>407</v>
      </c>
      <c r="D169" s="238" t="s">
        <v>222</v>
      </c>
      <c r="E169" s="239">
        <v>152.928</v>
      </c>
      <c r="F169" s="240"/>
      <c r="G169" s="241">
        <f>ROUND(E169*F169,2)</f>
        <v>0</v>
      </c>
      <c r="H169" s="240"/>
      <c r="I169" s="241">
        <f>ROUND(E169*H169,2)</f>
        <v>0</v>
      </c>
      <c r="J169" s="240"/>
      <c r="K169" s="241">
        <f>ROUND(E169*J169,2)</f>
        <v>0</v>
      </c>
      <c r="L169" s="241">
        <v>21</v>
      </c>
      <c r="M169" s="241">
        <f>G169*(1+L169/100)</f>
        <v>0</v>
      </c>
      <c r="N169" s="239">
        <v>0</v>
      </c>
      <c r="O169" s="239">
        <f>ROUND(E169*N169,2)</f>
        <v>0</v>
      </c>
      <c r="P169" s="239">
        <v>0</v>
      </c>
      <c r="Q169" s="239">
        <f>ROUND(E169*P169,2)</f>
        <v>0</v>
      </c>
      <c r="R169" s="241" t="s">
        <v>263</v>
      </c>
      <c r="S169" s="241" t="s">
        <v>135</v>
      </c>
      <c r="T169" s="242" t="s">
        <v>135</v>
      </c>
      <c r="U169" s="225">
        <v>0</v>
      </c>
      <c r="V169" s="225">
        <f>ROUND(E169*U169,2)</f>
        <v>0</v>
      </c>
      <c r="W169" s="225"/>
      <c r="X169" s="225" t="s">
        <v>136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137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>
      <c r="A170" s="222"/>
      <c r="B170" s="223"/>
      <c r="C170" s="256" t="s">
        <v>528</v>
      </c>
      <c r="D170" s="226"/>
      <c r="E170" s="227">
        <v>152.928</v>
      </c>
      <c r="F170" s="225"/>
      <c r="G170" s="225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139</v>
      </c>
      <c r="AH170" s="215">
        <v>0</v>
      </c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ht="20.399999999999999" outlineLevel="1">
      <c r="A171" s="236">
        <v>69</v>
      </c>
      <c r="B171" s="237" t="s">
        <v>291</v>
      </c>
      <c r="C171" s="255" t="s">
        <v>409</v>
      </c>
      <c r="D171" s="238" t="s">
        <v>222</v>
      </c>
      <c r="E171" s="239">
        <v>125.4</v>
      </c>
      <c r="F171" s="240"/>
      <c r="G171" s="241">
        <f>ROUND(E171*F171,2)</f>
        <v>0</v>
      </c>
      <c r="H171" s="240"/>
      <c r="I171" s="241">
        <f>ROUND(E171*H171,2)</f>
        <v>0</v>
      </c>
      <c r="J171" s="240"/>
      <c r="K171" s="241">
        <f>ROUND(E171*J171,2)</f>
        <v>0</v>
      </c>
      <c r="L171" s="241">
        <v>21</v>
      </c>
      <c r="M171" s="241">
        <f>G171*(1+L171/100)</f>
        <v>0</v>
      </c>
      <c r="N171" s="239">
        <v>0</v>
      </c>
      <c r="O171" s="239">
        <f>ROUND(E171*N171,2)</f>
        <v>0</v>
      </c>
      <c r="P171" s="239">
        <v>0</v>
      </c>
      <c r="Q171" s="239">
        <f>ROUND(E171*P171,2)</f>
        <v>0</v>
      </c>
      <c r="R171" s="241" t="s">
        <v>263</v>
      </c>
      <c r="S171" s="241" t="s">
        <v>135</v>
      </c>
      <c r="T171" s="242" t="s">
        <v>135</v>
      </c>
      <c r="U171" s="225">
        <v>0</v>
      </c>
      <c r="V171" s="225">
        <f>ROUND(E171*U171,2)</f>
        <v>0</v>
      </c>
      <c r="W171" s="225"/>
      <c r="X171" s="225" t="s">
        <v>136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137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>
      <c r="A172" s="222"/>
      <c r="B172" s="223"/>
      <c r="C172" s="260" t="s">
        <v>293</v>
      </c>
      <c r="D172" s="253"/>
      <c r="E172" s="253"/>
      <c r="F172" s="253"/>
      <c r="G172" s="253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199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>
      <c r="A173" s="222"/>
      <c r="B173" s="223"/>
      <c r="C173" s="256" t="s">
        <v>529</v>
      </c>
      <c r="D173" s="226"/>
      <c r="E173" s="227">
        <v>125.4</v>
      </c>
      <c r="F173" s="225"/>
      <c r="G173" s="225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15"/>
      <c r="Z173" s="215"/>
      <c r="AA173" s="215"/>
      <c r="AB173" s="215"/>
      <c r="AC173" s="215"/>
      <c r="AD173" s="215"/>
      <c r="AE173" s="215"/>
      <c r="AF173" s="215"/>
      <c r="AG173" s="215" t="s">
        <v>139</v>
      </c>
      <c r="AH173" s="215">
        <v>0</v>
      </c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36">
        <v>70</v>
      </c>
      <c r="B174" s="237" t="s">
        <v>295</v>
      </c>
      <c r="C174" s="255" t="s">
        <v>296</v>
      </c>
      <c r="D174" s="238" t="s">
        <v>222</v>
      </c>
      <c r="E174" s="239">
        <v>278.32799999999997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41" t="s">
        <v>297</v>
      </c>
      <c r="S174" s="241" t="s">
        <v>135</v>
      </c>
      <c r="T174" s="242" t="s">
        <v>135</v>
      </c>
      <c r="U174" s="225">
        <v>3.0000000000000001E-3</v>
      </c>
      <c r="V174" s="225">
        <f>ROUND(E174*U174,2)</f>
        <v>0.83</v>
      </c>
      <c r="W174" s="225"/>
      <c r="X174" s="225" t="s">
        <v>298</v>
      </c>
      <c r="Y174" s="215"/>
      <c r="Z174" s="215"/>
      <c r="AA174" s="215"/>
      <c r="AB174" s="215"/>
      <c r="AC174" s="215"/>
      <c r="AD174" s="215"/>
      <c r="AE174" s="215"/>
      <c r="AF174" s="215"/>
      <c r="AG174" s="215" t="s">
        <v>299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ht="21" outlineLevel="1">
      <c r="A175" s="222"/>
      <c r="B175" s="223"/>
      <c r="C175" s="257" t="s">
        <v>300</v>
      </c>
      <c r="D175" s="244"/>
      <c r="E175" s="244"/>
      <c r="F175" s="244"/>
      <c r="G175" s="244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146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43" t="str">
        <f>C175</f>
        <v>se složením a hrubým urovnáním nebo s přeložením na jiný dopravní prostředek kromě lodi, vč. příplatku za každých dalších i započatých 1000 m přes 1000 m,</v>
      </c>
      <c r="BB175" s="215"/>
      <c r="BC175" s="215"/>
      <c r="BD175" s="215"/>
      <c r="BE175" s="215"/>
      <c r="BF175" s="215"/>
      <c r="BG175" s="215"/>
      <c r="BH175" s="215"/>
    </row>
    <row r="176" spans="1:60" ht="20.399999999999999" outlineLevel="1">
      <c r="A176" s="236">
        <v>71</v>
      </c>
      <c r="B176" s="237" t="s">
        <v>301</v>
      </c>
      <c r="C176" s="255" t="s">
        <v>302</v>
      </c>
      <c r="D176" s="238" t="s">
        <v>222</v>
      </c>
      <c r="E176" s="239">
        <v>5288.232</v>
      </c>
      <c r="F176" s="240"/>
      <c r="G176" s="241">
        <f>ROUND(E176*F176,2)</f>
        <v>0</v>
      </c>
      <c r="H176" s="240"/>
      <c r="I176" s="241">
        <f>ROUND(E176*H176,2)</f>
        <v>0</v>
      </c>
      <c r="J176" s="240"/>
      <c r="K176" s="241">
        <f>ROUND(E176*J176,2)</f>
        <v>0</v>
      </c>
      <c r="L176" s="241">
        <v>21</v>
      </c>
      <c r="M176" s="241">
        <f>G176*(1+L176/100)</f>
        <v>0</v>
      </c>
      <c r="N176" s="239">
        <v>0</v>
      </c>
      <c r="O176" s="239">
        <f>ROUND(E176*N176,2)</f>
        <v>0</v>
      </c>
      <c r="P176" s="239">
        <v>0</v>
      </c>
      <c r="Q176" s="239">
        <f>ROUND(E176*P176,2)</f>
        <v>0</v>
      </c>
      <c r="R176" s="241" t="s">
        <v>297</v>
      </c>
      <c r="S176" s="241" t="s">
        <v>135</v>
      </c>
      <c r="T176" s="242" t="s">
        <v>135</v>
      </c>
      <c r="U176" s="225">
        <v>0</v>
      </c>
      <c r="V176" s="225">
        <f>ROUND(E176*U176,2)</f>
        <v>0</v>
      </c>
      <c r="W176" s="225"/>
      <c r="X176" s="225" t="s">
        <v>298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299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ht="21" outlineLevel="1">
      <c r="A177" s="222"/>
      <c r="B177" s="223"/>
      <c r="C177" s="257" t="s">
        <v>300</v>
      </c>
      <c r="D177" s="244"/>
      <c r="E177" s="244"/>
      <c r="F177" s="244"/>
      <c r="G177" s="244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146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43" t="str">
        <f>C177</f>
        <v>se složením a hrubým urovnáním nebo s přeložením na jiný dopravní prostředek kromě lodi, vč. příplatku za každých dalších i započatých 1000 m přes 1000 m,</v>
      </c>
      <c r="BB177" s="215"/>
      <c r="BC177" s="215"/>
      <c r="BD177" s="215"/>
      <c r="BE177" s="215"/>
      <c r="BF177" s="215"/>
      <c r="BG177" s="215"/>
      <c r="BH177" s="215"/>
    </row>
    <row r="178" spans="1:60" outlineLevel="1">
      <c r="A178" s="236">
        <v>72</v>
      </c>
      <c r="B178" s="237" t="s">
        <v>303</v>
      </c>
      <c r="C178" s="255" t="s">
        <v>304</v>
      </c>
      <c r="D178" s="238" t="s">
        <v>222</v>
      </c>
      <c r="E178" s="239">
        <v>278.32799999999997</v>
      </c>
      <c r="F178" s="240"/>
      <c r="G178" s="241">
        <f>ROUND(E178*F178,2)</f>
        <v>0</v>
      </c>
      <c r="H178" s="240"/>
      <c r="I178" s="241">
        <f>ROUND(E178*H178,2)</f>
        <v>0</v>
      </c>
      <c r="J178" s="240"/>
      <c r="K178" s="241">
        <f>ROUND(E178*J178,2)</f>
        <v>0</v>
      </c>
      <c r="L178" s="241">
        <v>21</v>
      </c>
      <c r="M178" s="241">
        <f>G178*(1+L178/100)</f>
        <v>0</v>
      </c>
      <c r="N178" s="239">
        <v>0</v>
      </c>
      <c r="O178" s="239">
        <f>ROUND(E178*N178,2)</f>
        <v>0</v>
      </c>
      <c r="P178" s="239">
        <v>0</v>
      </c>
      <c r="Q178" s="239">
        <f>ROUND(E178*P178,2)</f>
        <v>0</v>
      </c>
      <c r="R178" s="241" t="s">
        <v>263</v>
      </c>
      <c r="S178" s="241" t="s">
        <v>135</v>
      </c>
      <c r="T178" s="242" t="s">
        <v>135</v>
      </c>
      <c r="U178" s="225">
        <v>0.94199999999999995</v>
      </c>
      <c r="V178" s="225">
        <f>ROUND(E178*U178,2)</f>
        <v>262.18</v>
      </c>
      <c r="W178" s="225"/>
      <c r="X178" s="225" t="s">
        <v>298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299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>
      <c r="A179" s="3"/>
      <c r="B179" s="4"/>
      <c r="C179" s="261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v>15</v>
      </c>
      <c r="AF179">
        <v>21</v>
      </c>
      <c r="AG179" t="s">
        <v>116</v>
      </c>
    </row>
    <row r="180" spans="1:60">
      <c r="A180" s="218"/>
      <c r="B180" s="219" t="s">
        <v>29</v>
      </c>
      <c r="C180" s="262"/>
      <c r="D180" s="220"/>
      <c r="E180" s="221"/>
      <c r="F180" s="221"/>
      <c r="G180" s="235">
        <f>G8+G91+G117+G124+G154+G163+G166+G168</f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f>SUMIF(L7:L178,AE179,G7:G178)</f>
        <v>0</v>
      </c>
      <c r="AF180">
        <f>SUMIF(L7:L178,AF179,G7:G178)</f>
        <v>0</v>
      </c>
      <c r="AG180" t="s">
        <v>305</v>
      </c>
    </row>
    <row r="181" spans="1:60">
      <c r="C181" s="263"/>
      <c r="D181" s="10"/>
      <c r="AG181" t="s">
        <v>306</v>
      </c>
    </row>
    <row r="182" spans="1:60">
      <c r="D182" s="10"/>
    </row>
    <row r="183" spans="1:60">
      <c r="D183" s="10"/>
    </row>
    <row r="184" spans="1:60">
      <c r="D184" s="10"/>
    </row>
    <row r="185" spans="1:60">
      <c r="D185" s="10"/>
    </row>
    <row r="186" spans="1:60">
      <c r="D186" s="10"/>
    </row>
    <row r="187" spans="1:60">
      <c r="D187" s="10"/>
    </row>
    <row r="188" spans="1:60">
      <c r="D188" s="10"/>
    </row>
    <row r="189" spans="1:60">
      <c r="D189" s="10"/>
    </row>
    <row r="190" spans="1:60">
      <c r="D190" s="10"/>
    </row>
    <row r="191" spans="1:60">
      <c r="D191" s="10"/>
    </row>
    <row r="192" spans="1:60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/>
  <mergeCells count="37">
    <mergeCell ref="C177:G177"/>
    <mergeCell ref="C137:G137"/>
    <mergeCell ref="C140:G140"/>
    <mergeCell ref="C158:G158"/>
    <mergeCell ref="C165:G165"/>
    <mergeCell ref="C172:G172"/>
    <mergeCell ref="C175:G175"/>
    <mergeCell ref="C110:G110"/>
    <mergeCell ref="C111:G111"/>
    <mergeCell ref="C113:G113"/>
    <mergeCell ref="C121:G121"/>
    <mergeCell ref="C130:G130"/>
    <mergeCell ref="C134:G134"/>
    <mergeCell ref="C61:G61"/>
    <mergeCell ref="C62:G62"/>
    <mergeCell ref="C93:G93"/>
    <mergeCell ref="C96:G96"/>
    <mergeCell ref="C100:G100"/>
    <mergeCell ref="C106:G106"/>
    <mergeCell ref="C42:G42"/>
    <mergeCell ref="C45:G45"/>
    <mergeCell ref="C49:G49"/>
    <mergeCell ref="C54:G54"/>
    <mergeCell ref="C57:G57"/>
    <mergeCell ref="C59:G59"/>
    <mergeCell ref="C23:G23"/>
    <mergeCell ref="C26:G26"/>
    <mergeCell ref="C29:G29"/>
    <mergeCell ref="C32:G32"/>
    <mergeCell ref="C38:G38"/>
    <mergeCell ref="C39:G39"/>
    <mergeCell ref="A1:G1"/>
    <mergeCell ref="C2:G2"/>
    <mergeCell ref="C3:G3"/>
    <mergeCell ref="C4:G4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103</v>
      </c>
      <c r="B1" s="200"/>
      <c r="C1" s="200"/>
      <c r="D1" s="200"/>
      <c r="E1" s="200"/>
      <c r="F1" s="200"/>
      <c r="G1" s="200"/>
      <c r="AG1" t="s">
        <v>104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105</v>
      </c>
    </row>
    <row r="3" spans="1:60" ht="25.05" customHeight="1">
      <c r="A3" s="201" t="s">
        <v>8</v>
      </c>
      <c r="B3" s="49" t="s">
        <v>61</v>
      </c>
      <c r="C3" s="204" t="s">
        <v>62</v>
      </c>
      <c r="D3" s="202"/>
      <c r="E3" s="202"/>
      <c r="F3" s="202"/>
      <c r="G3" s="203"/>
      <c r="AC3" s="180" t="s">
        <v>105</v>
      </c>
      <c r="AG3" t="s">
        <v>106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107</v>
      </c>
    </row>
    <row r="5" spans="1:60">
      <c r="D5" s="10"/>
    </row>
    <row r="6" spans="1:60" ht="39.6">
      <c r="A6" s="211" t="s">
        <v>108</v>
      </c>
      <c r="B6" s="213" t="s">
        <v>109</v>
      </c>
      <c r="C6" s="213" t="s">
        <v>110</v>
      </c>
      <c r="D6" s="212" t="s">
        <v>111</v>
      </c>
      <c r="E6" s="211" t="s">
        <v>112</v>
      </c>
      <c r="F6" s="210" t="s">
        <v>113</v>
      </c>
      <c r="G6" s="211" t="s">
        <v>29</v>
      </c>
      <c r="H6" s="214" t="s">
        <v>30</v>
      </c>
      <c r="I6" s="214" t="s">
        <v>114</v>
      </c>
      <c r="J6" s="214" t="s">
        <v>31</v>
      </c>
      <c r="K6" s="214" t="s">
        <v>115</v>
      </c>
      <c r="L6" s="214" t="s">
        <v>116</v>
      </c>
      <c r="M6" s="214" t="s">
        <v>117</v>
      </c>
      <c r="N6" s="214" t="s">
        <v>118</v>
      </c>
      <c r="O6" s="214" t="s">
        <v>119</v>
      </c>
      <c r="P6" s="214" t="s">
        <v>120</v>
      </c>
      <c r="Q6" s="214" t="s">
        <v>121</v>
      </c>
      <c r="R6" s="214" t="s">
        <v>122</v>
      </c>
      <c r="S6" s="214" t="s">
        <v>123</v>
      </c>
      <c r="T6" s="214" t="s">
        <v>124</v>
      </c>
      <c r="U6" s="214" t="s">
        <v>125</v>
      </c>
      <c r="V6" s="214" t="s">
        <v>126</v>
      </c>
      <c r="W6" s="214" t="s">
        <v>127</v>
      </c>
      <c r="X6" s="214" t="s">
        <v>128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29" t="s">
        <v>129</v>
      </c>
      <c r="B8" s="230" t="s">
        <v>80</v>
      </c>
      <c r="C8" s="254" t="s">
        <v>81</v>
      </c>
      <c r="D8" s="231"/>
      <c r="E8" s="232"/>
      <c r="F8" s="233"/>
      <c r="G8" s="233">
        <f>SUMIF(AG9:AG39,"&lt;&gt;NOR",G9:G39)</f>
        <v>0</v>
      </c>
      <c r="H8" s="233"/>
      <c r="I8" s="233">
        <f>SUM(I9:I39)</f>
        <v>0</v>
      </c>
      <c r="J8" s="233"/>
      <c r="K8" s="233">
        <f>SUM(K9:K39)</f>
        <v>0</v>
      </c>
      <c r="L8" s="233"/>
      <c r="M8" s="233">
        <f>SUM(M9:M39)</f>
        <v>0</v>
      </c>
      <c r="N8" s="232"/>
      <c r="O8" s="232">
        <f>SUM(O9:O39)</f>
        <v>0</v>
      </c>
      <c r="P8" s="232"/>
      <c r="Q8" s="232">
        <f>SUM(Q9:Q39)</f>
        <v>0</v>
      </c>
      <c r="R8" s="233"/>
      <c r="S8" s="233"/>
      <c r="T8" s="234"/>
      <c r="U8" s="228"/>
      <c r="V8" s="228">
        <f>SUM(V9:V39)</f>
        <v>489.74</v>
      </c>
      <c r="W8" s="228"/>
      <c r="X8" s="228"/>
      <c r="AG8" t="s">
        <v>130</v>
      </c>
    </row>
    <row r="9" spans="1:60" outlineLevel="1">
      <c r="A9" s="236">
        <v>1</v>
      </c>
      <c r="B9" s="237" t="s">
        <v>182</v>
      </c>
      <c r="C9" s="255" t="s">
        <v>183</v>
      </c>
      <c r="D9" s="238" t="s">
        <v>184</v>
      </c>
      <c r="E9" s="239">
        <v>61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180</v>
      </c>
      <c r="S9" s="241" t="s">
        <v>135</v>
      </c>
      <c r="T9" s="242" t="s">
        <v>185</v>
      </c>
      <c r="U9" s="225">
        <v>0.01</v>
      </c>
      <c r="V9" s="225">
        <f>ROUND(E9*U9,2)</f>
        <v>0.61</v>
      </c>
      <c r="W9" s="225"/>
      <c r="X9" s="225" t="s">
        <v>136</v>
      </c>
      <c r="Y9" s="215"/>
      <c r="Z9" s="215"/>
      <c r="AA9" s="215"/>
      <c r="AB9" s="215"/>
      <c r="AC9" s="215"/>
      <c r="AD9" s="215"/>
      <c r="AE9" s="215"/>
      <c r="AF9" s="215"/>
      <c r="AG9" s="215" t="s">
        <v>137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56" t="s">
        <v>530</v>
      </c>
      <c r="D10" s="226"/>
      <c r="E10" s="227">
        <v>33</v>
      </c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139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56" t="s">
        <v>531</v>
      </c>
      <c r="D11" s="226"/>
      <c r="E11" s="227">
        <v>28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139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6">
        <v>2</v>
      </c>
      <c r="B12" s="237" t="s">
        <v>446</v>
      </c>
      <c r="C12" s="255" t="s">
        <v>447</v>
      </c>
      <c r="D12" s="238" t="s">
        <v>184</v>
      </c>
      <c r="E12" s="239">
        <v>20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180</v>
      </c>
      <c r="S12" s="241" t="s">
        <v>135</v>
      </c>
      <c r="T12" s="242" t="s">
        <v>448</v>
      </c>
      <c r="U12" s="225">
        <v>0.1</v>
      </c>
      <c r="V12" s="225">
        <f>ROUND(E12*U12,2)</f>
        <v>2</v>
      </c>
      <c r="W12" s="225"/>
      <c r="X12" s="225" t="s">
        <v>136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137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57" t="s">
        <v>345</v>
      </c>
      <c r="D13" s="244"/>
      <c r="E13" s="244"/>
      <c r="F13" s="244"/>
      <c r="G13" s="244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5"/>
      <c r="Z13" s="215"/>
      <c r="AA13" s="215"/>
      <c r="AB13" s="215"/>
      <c r="AC13" s="215"/>
      <c r="AD13" s="215"/>
      <c r="AE13" s="215"/>
      <c r="AF13" s="215"/>
      <c r="AG13" s="215" t="s">
        <v>146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56" t="s">
        <v>532</v>
      </c>
      <c r="D14" s="226"/>
      <c r="E14" s="227">
        <v>20</v>
      </c>
      <c r="F14" s="225"/>
      <c r="G14" s="225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139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36">
        <v>3</v>
      </c>
      <c r="B15" s="237" t="s">
        <v>343</v>
      </c>
      <c r="C15" s="255" t="s">
        <v>344</v>
      </c>
      <c r="D15" s="238" t="s">
        <v>184</v>
      </c>
      <c r="E15" s="239">
        <v>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180</v>
      </c>
      <c r="S15" s="241" t="s">
        <v>135</v>
      </c>
      <c r="T15" s="242" t="s">
        <v>185</v>
      </c>
      <c r="U15" s="225">
        <v>0.36</v>
      </c>
      <c r="V15" s="225">
        <f>ROUND(E15*U15,2)</f>
        <v>0.36</v>
      </c>
      <c r="W15" s="225"/>
      <c r="X15" s="225" t="s">
        <v>136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137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57" t="s">
        <v>345</v>
      </c>
      <c r="D16" s="244"/>
      <c r="E16" s="244"/>
      <c r="F16" s="244"/>
      <c r="G16" s="244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5"/>
      <c r="Z16" s="215"/>
      <c r="AA16" s="215"/>
      <c r="AB16" s="215"/>
      <c r="AC16" s="215"/>
      <c r="AD16" s="215"/>
      <c r="AE16" s="215"/>
      <c r="AF16" s="215"/>
      <c r="AG16" s="215" t="s">
        <v>146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6">
        <v>4</v>
      </c>
      <c r="B17" s="237" t="s">
        <v>195</v>
      </c>
      <c r="C17" s="255" t="s">
        <v>196</v>
      </c>
      <c r="D17" s="238" t="s">
        <v>133</v>
      </c>
      <c r="E17" s="239">
        <v>3700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180</v>
      </c>
      <c r="S17" s="241" t="s">
        <v>135</v>
      </c>
      <c r="T17" s="242" t="s">
        <v>185</v>
      </c>
      <c r="U17" s="225">
        <v>0.13</v>
      </c>
      <c r="V17" s="225">
        <f>ROUND(E17*U17,2)</f>
        <v>481</v>
      </c>
      <c r="W17" s="225"/>
      <c r="X17" s="225" t="s">
        <v>136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137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57" t="s">
        <v>197</v>
      </c>
      <c r="D18" s="244"/>
      <c r="E18" s="244"/>
      <c r="F18" s="244"/>
      <c r="G18" s="244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146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58" t="s">
        <v>198</v>
      </c>
      <c r="D19" s="245"/>
      <c r="E19" s="245"/>
      <c r="F19" s="245"/>
      <c r="G19" s="24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199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56" t="s">
        <v>533</v>
      </c>
      <c r="D20" s="226"/>
      <c r="E20" s="227">
        <v>3700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5"/>
      <c r="Z20" s="215"/>
      <c r="AA20" s="215"/>
      <c r="AB20" s="215"/>
      <c r="AC20" s="215"/>
      <c r="AD20" s="215"/>
      <c r="AE20" s="215"/>
      <c r="AF20" s="215"/>
      <c r="AG20" s="215" t="s">
        <v>139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36">
        <v>5</v>
      </c>
      <c r="B21" s="237" t="s">
        <v>200</v>
      </c>
      <c r="C21" s="255" t="s">
        <v>201</v>
      </c>
      <c r="D21" s="238" t="s">
        <v>151</v>
      </c>
      <c r="E21" s="239">
        <v>22.2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180</v>
      </c>
      <c r="S21" s="241" t="s">
        <v>135</v>
      </c>
      <c r="T21" s="242" t="s">
        <v>135</v>
      </c>
      <c r="U21" s="225">
        <v>0.26</v>
      </c>
      <c r="V21" s="225">
        <f>ROUND(E21*U21,2)</f>
        <v>5.77</v>
      </c>
      <c r="W21" s="225"/>
      <c r="X21" s="225" t="s">
        <v>136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137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56" t="s">
        <v>534</v>
      </c>
      <c r="D22" s="226"/>
      <c r="E22" s="227">
        <v>22.2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5"/>
      <c r="Z22" s="215"/>
      <c r="AA22" s="215"/>
      <c r="AB22" s="215"/>
      <c r="AC22" s="215"/>
      <c r="AD22" s="215"/>
      <c r="AE22" s="215"/>
      <c r="AF22" s="215"/>
      <c r="AG22" s="215" t="s">
        <v>139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46">
        <v>6</v>
      </c>
      <c r="B23" s="247" t="s">
        <v>535</v>
      </c>
      <c r="C23" s="259" t="s">
        <v>536</v>
      </c>
      <c r="D23" s="248" t="s">
        <v>184</v>
      </c>
      <c r="E23" s="249">
        <v>12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49">
        <v>0</v>
      </c>
      <c r="O23" s="249">
        <f>ROUND(E23*N23,2)</f>
        <v>0</v>
      </c>
      <c r="P23" s="249">
        <v>0</v>
      </c>
      <c r="Q23" s="249">
        <f>ROUND(E23*P23,2)</f>
        <v>0</v>
      </c>
      <c r="R23" s="251"/>
      <c r="S23" s="251" t="s">
        <v>207</v>
      </c>
      <c r="T23" s="252" t="s">
        <v>185</v>
      </c>
      <c r="U23" s="225">
        <v>0</v>
      </c>
      <c r="V23" s="225">
        <f>ROUND(E23*U23,2)</f>
        <v>0</v>
      </c>
      <c r="W23" s="225"/>
      <c r="X23" s="225" t="s">
        <v>136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137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0.399999999999999" outlineLevel="1">
      <c r="A24" s="236">
        <v>7</v>
      </c>
      <c r="B24" s="237" t="s">
        <v>420</v>
      </c>
      <c r="C24" s="255" t="s">
        <v>421</v>
      </c>
      <c r="D24" s="238" t="s">
        <v>184</v>
      </c>
      <c r="E24" s="239">
        <v>24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/>
      <c r="S24" s="241" t="s">
        <v>207</v>
      </c>
      <c r="T24" s="242" t="s">
        <v>185</v>
      </c>
      <c r="U24" s="225">
        <v>0</v>
      </c>
      <c r="V24" s="225">
        <f>ROUND(E24*U24,2)</f>
        <v>0</v>
      </c>
      <c r="W24" s="225"/>
      <c r="X24" s="225" t="s">
        <v>136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137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56" t="s">
        <v>537</v>
      </c>
      <c r="D25" s="226"/>
      <c r="E25" s="227">
        <v>12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5"/>
      <c r="Z25" s="215"/>
      <c r="AA25" s="215"/>
      <c r="AB25" s="215"/>
      <c r="AC25" s="215"/>
      <c r="AD25" s="215"/>
      <c r="AE25" s="215"/>
      <c r="AF25" s="215"/>
      <c r="AG25" s="215" t="s">
        <v>139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56" t="s">
        <v>538</v>
      </c>
      <c r="D26" s="226"/>
      <c r="E26" s="227">
        <v>12</v>
      </c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139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36">
        <v>8</v>
      </c>
      <c r="B27" s="237" t="s">
        <v>316</v>
      </c>
      <c r="C27" s="255" t="s">
        <v>317</v>
      </c>
      <c r="D27" s="238" t="s">
        <v>184</v>
      </c>
      <c r="E27" s="239">
        <v>2420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207</v>
      </c>
      <c r="T27" s="242" t="s">
        <v>185</v>
      </c>
      <c r="U27" s="225">
        <v>0</v>
      </c>
      <c r="V27" s="225">
        <f>ROUND(E27*U27,2)</f>
        <v>0</v>
      </c>
      <c r="W27" s="225"/>
      <c r="X27" s="225" t="s">
        <v>136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137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22"/>
      <c r="B28" s="223"/>
      <c r="C28" s="256" t="s">
        <v>539</v>
      </c>
      <c r="D28" s="226"/>
      <c r="E28" s="227">
        <v>1210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5"/>
      <c r="Z28" s="215"/>
      <c r="AA28" s="215"/>
      <c r="AB28" s="215"/>
      <c r="AC28" s="215"/>
      <c r="AD28" s="215"/>
      <c r="AE28" s="215"/>
      <c r="AF28" s="215"/>
      <c r="AG28" s="215" t="s">
        <v>139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56" t="s">
        <v>540</v>
      </c>
      <c r="D29" s="226"/>
      <c r="E29" s="227">
        <v>1210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5"/>
      <c r="Z29" s="215"/>
      <c r="AA29" s="215"/>
      <c r="AB29" s="215"/>
      <c r="AC29" s="215"/>
      <c r="AD29" s="215"/>
      <c r="AE29" s="215"/>
      <c r="AF29" s="215"/>
      <c r="AG29" s="215" t="s">
        <v>139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36">
        <v>9</v>
      </c>
      <c r="B30" s="237" t="s">
        <v>454</v>
      </c>
      <c r="C30" s="255" t="s">
        <v>455</v>
      </c>
      <c r="D30" s="238" t="s">
        <v>184</v>
      </c>
      <c r="E30" s="239">
        <v>33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207</v>
      </c>
      <c r="T30" s="242" t="s">
        <v>185</v>
      </c>
      <c r="U30" s="225">
        <v>0</v>
      </c>
      <c r="V30" s="225">
        <f>ROUND(E30*U30,2)</f>
        <v>0</v>
      </c>
      <c r="W30" s="225"/>
      <c r="X30" s="225" t="s">
        <v>208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209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56" t="s">
        <v>541</v>
      </c>
      <c r="D31" s="226"/>
      <c r="E31" s="227">
        <v>33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5"/>
      <c r="Z31" s="215"/>
      <c r="AA31" s="215"/>
      <c r="AB31" s="215"/>
      <c r="AC31" s="215"/>
      <c r="AD31" s="215"/>
      <c r="AE31" s="215"/>
      <c r="AF31" s="215"/>
      <c r="AG31" s="215" t="s">
        <v>139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36">
        <v>10</v>
      </c>
      <c r="B32" s="237" t="s">
        <v>457</v>
      </c>
      <c r="C32" s="255" t="s">
        <v>219</v>
      </c>
      <c r="D32" s="238" t="s">
        <v>184</v>
      </c>
      <c r="E32" s="239">
        <v>28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/>
      <c r="S32" s="241" t="s">
        <v>207</v>
      </c>
      <c r="T32" s="242" t="s">
        <v>185</v>
      </c>
      <c r="U32" s="225">
        <v>0</v>
      </c>
      <c r="V32" s="225">
        <f>ROUND(E32*U32,2)</f>
        <v>0</v>
      </c>
      <c r="W32" s="225"/>
      <c r="X32" s="225" t="s">
        <v>208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209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56" t="s">
        <v>542</v>
      </c>
      <c r="D33" s="226"/>
      <c r="E33" s="227">
        <v>28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139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36">
        <v>11</v>
      </c>
      <c r="B34" s="237" t="s">
        <v>459</v>
      </c>
      <c r="C34" s="255" t="s">
        <v>460</v>
      </c>
      <c r="D34" s="238" t="s">
        <v>184</v>
      </c>
      <c r="E34" s="239">
        <v>20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/>
      <c r="S34" s="241" t="s">
        <v>207</v>
      </c>
      <c r="T34" s="242" t="s">
        <v>185</v>
      </c>
      <c r="U34" s="225">
        <v>0</v>
      </c>
      <c r="V34" s="225">
        <f>ROUND(E34*U34,2)</f>
        <v>0</v>
      </c>
      <c r="W34" s="225"/>
      <c r="X34" s="225" t="s">
        <v>208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209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56" t="s">
        <v>543</v>
      </c>
      <c r="D35" s="226"/>
      <c r="E35" s="227">
        <v>20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139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6">
        <v>12</v>
      </c>
      <c r="B36" s="247" t="s">
        <v>462</v>
      </c>
      <c r="C36" s="259" t="s">
        <v>463</v>
      </c>
      <c r="D36" s="248" t="s">
        <v>184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49">
        <v>0</v>
      </c>
      <c r="O36" s="249">
        <f>ROUND(E36*N36,2)</f>
        <v>0</v>
      </c>
      <c r="P36" s="249">
        <v>0</v>
      </c>
      <c r="Q36" s="249">
        <f>ROUND(E36*P36,2)</f>
        <v>0</v>
      </c>
      <c r="R36" s="251"/>
      <c r="S36" s="251" t="s">
        <v>207</v>
      </c>
      <c r="T36" s="252" t="s">
        <v>185</v>
      </c>
      <c r="U36" s="225">
        <v>0</v>
      </c>
      <c r="V36" s="225">
        <f>ROUND(E36*U36,2)</f>
        <v>0</v>
      </c>
      <c r="W36" s="225"/>
      <c r="X36" s="225" t="s">
        <v>208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209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46">
        <v>13</v>
      </c>
      <c r="B37" s="247" t="s">
        <v>544</v>
      </c>
      <c r="C37" s="259" t="s">
        <v>226</v>
      </c>
      <c r="D37" s="248" t="s">
        <v>151</v>
      </c>
      <c r="E37" s="249">
        <v>6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49">
        <v>0</v>
      </c>
      <c r="O37" s="249">
        <f>ROUND(E37*N37,2)</f>
        <v>0</v>
      </c>
      <c r="P37" s="249">
        <v>0</v>
      </c>
      <c r="Q37" s="249">
        <f>ROUND(E37*P37,2)</f>
        <v>0</v>
      </c>
      <c r="R37" s="251"/>
      <c r="S37" s="251" t="s">
        <v>207</v>
      </c>
      <c r="T37" s="252" t="s">
        <v>185</v>
      </c>
      <c r="U37" s="225">
        <v>0</v>
      </c>
      <c r="V37" s="225">
        <f>ROUND(E37*U37,2)</f>
        <v>0</v>
      </c>
      <c r="W37" s="225"/>
      <c r="X37" s="225" t="s">
        <v>208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209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36">
        <v>14</v>
      </c>
      <c r="B38" s="237" t="s">
        <v>223</v>
      </c>
      <c r="C38" s="255" t="s">
        <v>224</v>
      </c>
      <c r="D38" s="238" t="s">
        <v>151</v>
      </c>
      <c r="E38" s="239">
        <v>22.2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207</v>
      </c>
      <c r="T38" s="242" t="s">
        <v>185</v>
      </c>
      <c r="U38" s="225">
        <v>0</v>
      </c>
      <c r="V38" s="225">
        <f>ROUND(E38*U38,2)</f>
        <v>0</v>
      </c>
      <c r="W38" s="225"/>
      <c r="X38" s="225" t="s">
        <v>208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209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56" t="s">
        <v>534</v>
      </c>
      <c r="D39" s="226"/>
      <c r="E39" s="227">
        <v>22.2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139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>
      <c r="A40" s="3"/>
      <c r="B40" s="4"/>
      <c r="C40" s="261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116</v>
      </c>
    </row>
    <row r="41" spans="1:60">
      <c r="A41" s="218"/>
      <c r="B41" s="219" t="s">
        <v>29</v>
      </c>
      <c r="C41" s="262"/>
      <c r="D41" s="220"/>
      <c r="E41" s="221"/>
      <c r="F41" s="221"/>
      <c r="G41" s="235">
        <f>G8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305</v>
      </c>
    </row>
    <row r="42" spans="1:60">
      <c r="C42" s="263"/>
      <c r="D42" s="10"/>
      <c r="AG42" t="s">
        <v>306</v>
      </c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/>
  <mergeCells count="8">
    <mergeCell ref="C18:G18"/>
    <mergeCell ref="C19:G19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103</v>
      </c>
      <c r="B1" s="200"/>
      <c r="C1" s="200"/>
      <c r="D1" s="200"/>
      <c r="E1" s="200"/>
      <c r="F1" s="200"/>
      <c r="G1" s="200"/>
      <c r="AG1" t="s">
        <v>104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105</v>
      </c>
    </row>
    <row r="3" spans="1:60" ht="25.05" customHeight="1">
      <c r="A3" s="201" t="s">
        <v>8</v>
      </c>
      <c r="B3" s="49" t="s">
        <v>63</v>
      </c>
      <c r="C3" s="204" t="s">
        <v>64</v>
      </c>
      <c r="D3" s="202"/>
      <c r="E3" s="202"/>
      <c r="F3" s="202"/>
      <c r="G3" s="203"/>
      <c r="AC3" s="180" t="s">
        <v>105</v>
      </c>
      <c r="AG3" t="s">
        <v>106</v>
      </c>
    </row>
    <row r="4" spans="1:60" ht="25.05" customHeight="1">
      <c r="A4" s="205" t="s">
        <v>9</v>
      </c>
      <c r="B4" s="206" t="s">
        <v>63</v>
      </c>
      <c r="C4" s="207" t="s">
        <v>64</v>
      </c>
      <c r="D4" s="208"/>
      <c r="E4" s="208"/>
      <c r="F4" s="208"/>
      <c r="G4" s="209"/>
      <c r="AG4" t="s">
        <v>107</v>
      </c>
    </row>
    <row r="5" spans="1:60">
      <c r="D5" s="10"/>
    </row>
    <row r="6" spans="1:60" ht="39.6">
      <c r="A6" s="211" t="s">
        <v>108</v>
      </c>
      <c r="B6" s="213" t="s">
        <v>109</v>
      </c>
      <c r="C6" s="213" t="s">
        <v>110</v>
      </c>
      <c r="D6" s="212" t="s">
        <v>111</v>
      </c>
      <c r="E6" s="211" t="s">
        <v>112</v>
      </c>
      <c r="F6" s="210" t="s">
        <v>113</v>
      </c>
      <c r="G6" s="211" t="s">
        <v>29</v>
      </c>
      <c r="H6" s="214" t="s">
        <v>30</v>
      </c>
      <c r="I6" s="214" t="s">
        <v>114</v>
      </c>
      <c r="J6" s="214" t="s">
        <v>31</v>
      </c>
      <c r="K6" s="214" t="s">
        <v>115</v>
      </c>
      <c r="L6" s="214" t="s">
        <v>116</v>
      </c>
      <c r="M6" s="214" t="s">
        <v>117</v>
      </c>
      <c r="N6" s="214" t="s">
        <v>118</v>
      </c>
      <c r="O6" s="214" t="s">
        <v>119</v>
      </c>
      <c r="P6" s="214" t="s">
        <v>120</v>
      </c>
      <c r="Q6" s="214" t="s">
        <v>121</v>
      </c>
      <c r="R6" s="214" t="s">
        <v>122</v>
      </c>
      <c r="S6" s="214" t="s">
        <v>123</v>
      </c>
      <c r="T6" s="214" t="s">
        <v>124</v>
      </c>
      <c r="U6" s="214" t="s">
        <v>125</v>
      </c>
      <c r="V6" s="214" t="s">
        <v>126</v>
      </c>
      <c r="W6" s="214" t="s">
        <v>127</v>
      </c>
      <c r="X6" s="214" t="s">
        <v>128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29" t="s">
        <v>129</v>
      </c>
      <c r="B8" s="230" t="s">
        <v>63</v>
      </c>
      <c r="C8" s="254" t="s">
        <v>63</v>
      </c>
      <c r="D8" s="231"/>
      <c r="E8" s="232"/>
      <c r="F8" s="233"/>
      <c r="G8" s="233">
        <f>SUMIF(AG9:AG15,"&lt;&gt;NOR",G9:G15)</f>
        <v>0</v>
      </c>
      <c r="H8" s="233"/>
      <c r="I8" s="233">
        <f>SUM(I9:I15)</f>
        <v>0</v>
      </c>
      <c r="J8" s="233"/>
      <c r="K8" s="233">
        <f>SUM(K9:K15)</f>
        <v>0</v>
      </c>
      <c r="L8" s="233"/>
      <c r="M8" s="233">
        <f>SUM(M9:M15)</f>
        <v>0</v>
      </c>
      <c r="N8" s="232"/>
      <c r="O8" s="232">
        <f>SUM(O9:O15)</f>
        <v>0</v>
      </c>
      <c r="P8" s="232"/>
      <c r="Q8" s="232">
        <f>SUM(Q9:Q15)</f>
        <v>0</v>
      </c>
      <c r="R8" s="233"/>
      <c r="S8" s="233"/>
      <c r="T8" s="234"/>
      <c r="U8" s="228"/>
      <c r="V8" s="228">
        <f>SUM(V9:V15)</f>
        <v>0</v>
      </c>
      <c r="W8" s="228"/>
      <c r="X8" s="228"/>
      <c r="AG8" t="s">
        <v>130</v>
      </c>
    </row>
    <row r="9" spans="1:60" outlineLevel="1">
      <c r="A9" s="246">
        <v>1</v>
      </c>
      <c r="B9" s="247" t="s">
        <v>545</v>
      </c>
      <c r="C9" s="259" t="s">
        <v>546</v>
      </c>
      <c r="D9" s="248" t="s">
        <v>523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207</v>
      </c>
      <c r="T9" s="252" t="s">
        <v>185</v>
      </c>
      <c r="U9" s="225">
        <v>0</v>
      </c>
      <c r="V9" s="225">
        <f>ROUND(E9*U9,2)</f>
        <v>0</v>
      </c>
      <c r="W9" s="225"/>
      <c r="X9" s="225" t="s">
        <v>136</v>
      </c>
      <c r="Y9" s="215"/>
      <c r="Z9" s="215"/>
      <c r="AA9" s="215"/>
      <c r="AB9" s="215"/>
      <c r="AC9" s="215"/>
      <c r="AD9" s="215"/>
      <c r="AE9" s="215"/>
      <c r="AF9" s="215"/>
      <c r="AG9" s="215" t="s">
        <v>137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6">
        <v>2</v>
      </c>
      <c r="B10" s="247" t="s">
        <v>547</v>
      </c>
      <c r="C10" s="259" t="s">
        <v>548</v>
      </c>
      <c r="D10" s="248" t="s">
        <v>523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51"/>
      <c r="S10" s="251" t="s">
        <v>207</v>
      </c>
      <c r="T10" s="252" t="s">
        <v>185</v>
      </c>
      <c r="U10" s="225">
        <v>0</v>
      </c>
      <c r="V10" s="225">
        <f>ROUND(E10*U10,2)</f>
        <v>0</v>
      </c>
      <c r="W10" s="225"/>
      <c r="X10" s="225" t="s">
        <v>136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137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6">
        <v>3</v>
      </c>
      <c r="B11" s="247" t="s">
        <v>549</v>
      </c>
      <c r="C11" s="259" t="s">
        <v>550</v>
      </c>
      <c r="D11" s="248" t="s">
        <v>523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207</v>
      </c>
      <c r="T11" s="252" t="s">
        <v>185</v>
      </c>
      <c r="U11" s="225">
        <v>0</v>
      </c>
      <c r="V11" s="225">
        <f>ROUND(E11*U11,2)</f>
        <v>0</v>
      </c>
      <c r="W11" s="225"/>
      <c r="X11" s="225" t="s">
        <v>136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137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6">
        <v>4</v>
      </c>
      <c r="B12" s="247" t="s">
        <v>551</v>
      </c>
      <c r="C12" s="259" t="s">
        <v>552</v>
      </c>
      <c r="D12" s="248" t="s">
        <v>523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207</v>
      </c>
      <c r="T12" s="252" t="s">
        <v>185</v>
      </c>
      <c r="U12" s="225">
        <v>0</v>
      </c>
      <c r="V12" s="225">
        <f>ROUND(E12*U12,2)</f>
        <v>0</v>
      </c>
      <c r="W12" s="225"/>
      <c r="X12" s="225" t="s">
        <v>136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137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>
      <c r="A13" s="246">
        <v>5</v>
      </c>
      <c r="B13" s="247" t="s">
        <v>553</v>
      </c>
      <c r="C13" s="259" t="s">
        <v>554</v>
      </c>
      <c r="D13" s="248" t="s">
        <v>523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207</v>
      </c>
      <c r="T13" s="252" t="s">
        <v>185</v>
      </c>
      <c r="U13" s="225">
        <v>0</v>
      </c>
      <c r="V13" s="225">
        <f>ROUND(E13*U13,2)</f>
        <v>0</v>
      </c>
      <c r="W13" s="225"/>
      <c r="X13" s="225" t="s">
        <v>136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137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6">
        <v>6</v>
      </c>
      <c r="B14" s="247" t="s">
        <v>555</v>
      </c>
      <c r="C14" s="259" t="s">
        <v>556</v>
      </c>
      <c r="D14" s="248" t="s">
        <v>523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51"/>
      <c r="S14" s="251" t="s">
        <v>207</v>
      </c>
      <c r="T14" s="252" t="s">
        <v>185</v>
      </c>
      <c r="U14" s="225">
        <v>0</v>
      </c>
      <c r="V14" s="225">
        <f>ROUND(E14*U14,2)</f>
        <v>0</v>
      </c>
      <c r="W14" s="225"/>
      <c r="X14" s="225" t="s">
        <v>136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137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36">
        <v>7</v>
      </c>
      <c r="B15" s="237" t="s">
        <v>557</v>
      </c>
      <c r="C15" s="255" t="s">
        <v>558</v>
      </c>
      <c r="D15" s="238" t="s">
        <v>523</v>
      </c>
      <c r="E15" s="239">
        <v>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/>
      <c r="S15" s="241" t="s">
        <v>207</v>
      </c>
      <c r="T15" s="242" t="s">
        <v>185</v>
      </c>
      <c r="U15" s="225">
        <v>0</v>
      </c>
      <c r="V15" s="225">
        <f>ROUND(E15*U15,2)</f>
        <v>0</v>
      </c>
      <c r="W15" s="225"/>
      <c r="X15" s="225" t="s">
        <v>136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137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>
      <c r="A16" s="3"/>
      <c r="B16" s="4"/>
      <c r="C16" s="261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116</v>
      </c>
    </row>
    <row r="17" spans="1:33">
      <c r="A17" s="218"/>
      <c r="B17" s="219" t="s">
        <v>29</v>
      </c>
      <c r="C17" s="262"/>
      <c r="D17" s="220"/>
      <c r="E17" s="221"/>
      <c r="F17" s="221"/>
      <c r="G17" s="235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305</v>
      </c>
    </row>
    <row r="18" spans="1:33">
      <c r="C18" s="263"/>
      <c r="D18" s="10"/>
      <c r="AG18" t="s">
        <v>306</v>
      </c>
    </row>
    <row r="19" spans="1:33">
      <c r="D19" s="10"/>
    </row>
    <row r="20" spans="1:33">
      <c r="D20" s="10"/>
    </row>
    <row r="21" spans="1:33">
      <c r="D21" s="10"/>
    </row>
    <row r="22" spans="1:33">
      <c r="D22" s="10"/>
    </row>
    <row r="23" spans="1:33">
      <c r="D23" s="10"/>
    </row>
    <row r="24" spans="1:33">
      <c r="D24" s="10"/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SO01 A Pol</vt:lpstr>
      <vt:lpstr>SO01 B Pol</vt:lpstr>
      <vt:lpstr>SO02 A Pol</vt:lpstr>
      <vt:lpstr>SO02 B Pol</vt:lpstr>
      <vt:lpstr>SO03 A Pol</vt:lpstr>
      <vt:lpstr>SO03 B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'SO02 A Pol'!Názvy_tisku</vt:lpstr>
      <vt:lpstr>'SO02 B Pol'!Názvy_tisku</vt:lpstr>
      <vt:lpstr>'SO03 A Pol'!Názvy_tisku</vt:lpstr>
      <vt:lpstr>'SO03 B Pol'!Názvy_tisku</vt:lpstr>
      <vt:lpstr>'VRN VRN Pol'!Názvy_tisku</vt:lpstr>
      <vt:lpstr>oadresa</vt:lpstr>
      <vt:lpstr>Stavba!Objednatel</vt:lpstr>
      <vt:lpstr>Stavba!Objekt</vt:lpstr>
      <vt:lpstr>'SO01 A Pol'!Oblast_tisku</vt:lpstr>
      <vt:lpstr>'SO01 B Pol'!Oblast_tisku</vt:lpstr>
      <vt:lpstr>'SO02 A Pol'!Oblast_tisku</vt:lpstr>
      <vt:lpstr>'SO02 B Pol'!Oblast_tisku</vt:lpstr>
      <vt:lpstr>'SO03 A Pol'!Oblast_tisku</vt:lpstr>
      <vt:lpstr>'SO03 B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Fisarova</cp:lastModifiedBy>
  <cp:lastPrinted>2019-03-19T12:27:02Z</cp:lastPrinted>
  <dcterms:created xsi:type="dcterms:W3CDTF">2009-04-08T07:15:50Z</dcterms:created>
  <dcterms:modified xsi:type="dcterms:W3CDTF">2024-01-01T17:23:57Z</dcterms:modified>
</cp:coreProperties>
</file>