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Dabelsky_nAS\Data\Projektové dokumentace\2023\FVE\Opava ITI Projekty\Budova D+E\DPS MM Opava budova D+E\Verze 23.8\"/>
    </mc:Choice>
  </mc:AlternateContent>
  <xr:revisionPtr revIDLastSave="0" documentId="13_ncr:1_{59D1BC8F-4D66-4B04-94AB-B4128659341A}" xr6:coauthVersionLast="47" xr6:coauthVersionMax="47" xr10:uidLastSave="{00000000-0000-0000-0000-000000000000}"/>
  <bookViews>
    <workbookView xWindow="39520" yWindow="3120" windowWidth="28800" windowHeight="15460" xr2:uid="{00000000-000D-0000-FFFF-FFFF00000000}"/>
  </bookViews>
  <sheets>
    <sheet name="Rekapitulace" sheetId="7" r:id="rId1"/>
    <sheet name="Přívod" sheetId="3" r:id="rId2"/>
    <sheet name="Rozvaděč R-FVE-AC" sheetId="8" r:id="rId3"/>
    <sheet name="Trasy vedení" sheetId="5" r:id="rId4"/>
    <sheet name="FVE Položky" sheetId="13" r:id="rId5"/>
    <sheet name="Stavba a konstrukce" sheetId="15" r:id="rId6"/>
    <sheet name="Ostatní položky" sheetId="4" r:id="rId7"/>
  </sheets>
  <definedNames>
    <definedName name="_xlnm.Print_Area" localSheetId="1">Přívod!$A$1:$F$22</definedName>
  </definedNames>
  <calcPr calcId="191029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4" i="7" l="1"/>
  <c r="C14" i="7"/>
  <c r="I4" i="8"/>
  <c r="F2" i="4"/>
  <c r="G38" i="8"/>
  <c r="H38" i="8"/>
  <c r="I38" i="8" s="1"/>
  <c r="E11" i="15" l="1"/>
  <c r="E33" i="15"/>
  <c r="E34" i="15"/>
  <c r="E32" i="15"/>
  <c r="E31" i="15" s="1"/>
  <c r="E29" i="15"/>
  <c r="E28" i="15"/>
  <c r="E27" i="15" l="1"/>
  <c r="E10" i="15"/>
  <c r="E8" i="15" s="1"/>
  <c r="E12" i="15"/>
  <c r="E13" i="15"/>
  <c r="E14" i="15"/>
  <c r="E9" i="15"/>
  <c r="E6" i="15"/>
  <c r="E17" i="15"/>
  <c r="E18" i="15"/>
  <c r="E19" i="15"/>
  <c r="E20" i="15"/>
  <c r="E21" i="15"/>
  <c r="E22" i="15"/>
  <c r="E23" i="15"/>
  <c r="E24" i="15"/>
  <c r="E25" i="15"/>
  <c r="E5" i="15"/>
  <c r="H9" i="13"/>
  <c r="G9" i="13"/>
  <c r="H8" i="13"/>
  <c r="G8" i="13"/>
  <c r="H19" i="13"/>
  <c r="G19" i="13"/>
  <c r="F33" i="4"/>
  <c r="H13" i="5"/>
  <c r="I13" i="5" s="1"/>
  <c r="G13" i="5"/>
  <c r="H29" i="13"/>
  <c r="G29" i="13"/>
  <c r="H18" i="13"/>
  <c r="G18" i="13"/>
  <c r="H17" i="13"/>
  <c r="G17" i="13"/>
  <c r="H13" i="13"/>
  <c r="G13" i="13"/>
  <c r="F6" i="4"/>
  <c r="F7" i="4"/>
  <c r="F8" i="4"/>
  <c r="F9" i="4"/>
  <c r="F10" i="4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5" i="4"/>
  <c r="I9" i="13" l="1"/>
  <c r="E16" i="15"/>
  <c r="E2" i="15" s="1"/>
  <c r="E17" i="7" s="1"/>
  <c r="I8" i="13"/>
  <c r="I18" i="13"/>
  <c r="I19" i="13"/>
  <c r="I29" i="13"/>
  <c r="I13" i="13"/>
  <c r="I17" i="13"/>
  <c r="H23" i="8" l="1"/>
  <c r="I23" i="8" s="1"/>
  <c r="G23" i="8"/>
  <c r="H22" i="8"/>
  <c r="G22" i="8"/>
  <c r="H27" i="8"/>
  <c r="G27" i="8"/>
  <c r="H9" i="8"/>
  <c r="G9" i="8"/>
  <c r="F11" i="3"/>
  <c r="F9" i="3"/>
  <c r="H28" i="13"/>
  <c r="G28" i="13"/>
  <c r="H16" i="13"/>
  <c r="G16" i="13"/>
  <c r="G15" i="13"/>
  <c r="H15" i="13"/>
  <c r="H22" i="13"/>
  <c r="G23" i="13"/>
  <c r="H23" i="13"/>
  <c r="G24" i="13"/>
  <c r="H24" i="13"/>
  <c r="G25" i="13"/>
  <c r="H25" i="13"/>
  <c r="I25" i="13" s="1"/>
  <c r="G26" i="13"/>
  <c r="H26" i="13"/>
  <c r="G27" i="13"/>
  <c r="H27" i="13"/>
  <c r="G22" i="13"/>
  <c r="H30" i="13"/>
  <c r="I30" i="13" s="1"/>
  <c r="H12" i="13"/>
  <c r="G12" i="13"/>
  <c r="H11" i="13"/>
  <c r="G11" i="13"/>
  <c r="H7" i="13"/>
  <c r="G7" i="13"/>
  <c r="H6" i="13"/>
  <c r="G6" i="13"/>
  <c r="C16" i="7" s="1"/>
  <c r="I28" i="13" l="1"/>
  <c r="F34" i="13"/>
  <c r="H34" i="13" s="1"/>
  <c r="I34" i="13" s="1"/>
  <c r="I16" i="13"/>
  <c r="I26" i="13"/>
  <c r="I24" i="13"/>
  <c r="I23" i="13"/>
  <c r="I22" i="13"/>
  <c r="F33" i="13"/>
  <c r="H33" i="13" s="1"/>
  <c r="I33" i="13" s="1"/>
  <c r="F31" i="13"/>
  <c r="H31" i="13" s="1"/>
  <c r="I31" i="13" s="1"/>
  <c r="F32" i="13"/>
  <c r="H32" i="13" s="1"/>
  <c r="I32" i="13" s="1"/>
  <c r="I27" i="8"/>
  <c r="I22" i="8"/>
  <c r="I9" i="8"/>
  <c r="I15" i="13"/>
  <c r="I27" i="13"/>
  <c r="I7" i="13"/>
  <c r="I11" i="13"/>
  <c r="I12" i="13"/>
  <c r="I6" i="13"/>
  <c r="G32" i="8"/>
  <c r="G31" i="8"/>
  <c r="G30" i="8"/>
  <c r="G29" i="8"/>
  <c r="G28" i="8"/>
  <c r="G26" i="8"/>
  <c r="G25" i="8"/>
  <c r="G24" i="8"/>
  <c r="G21" i="8"/>
  <c r="G20" i="8"/>
  <c r="G16" i="8"/>
  <c r="G17" i="8"/>
  <c r="G18" i="8"/>
  <c r="G19" i="8"/>
  <c r="G15" i="8"/>
  <c r="G14" i="8"/>
  <c r="G13" i="8"/>
  <c r="G12" i="8"/>
  <c r="H32" i="8"/>
  <c r="H31" i="8"/>
  <c r="H30" i="8"/>
  <c r="H29" i="8"/>
  <c r="H28" i="8"/>
  <c r="H26" i="8"/>
  <c r="H25" i="8"/>
  <c r="H24" i="8"/>
  <c r="H21" i="8"/>
  <c r="H20" i="8"/>
  <c r="H15" i="8"/>
  <c r="H14" i="8"/>
  <c r="H13" i="8"/>
  <c r="H12" i="8"/>
  <c r="H11" i="8"/>
  <c r="H37" i="8"/>
  <c r="G37" i="8"/>
  <c r="G11" i="8"/>
  <c r="G6" i="5"/>
  <c r="H6" i="5"/>
  <c r="G7" i="5"/>
  <c r="H7" i="5"/>
  <c r="G8" i="5"/>
  <c r="H8" i="5"/>
  <c r="G9" i="5"/>
  <c r="H9" i="5"/>
  <c r="G10" i="5"/>
  <c r="H10" i="5"/>
  <c r="G12" i="5"/>
  <c r="H12" i="5"/>
  <c r="F17" i="3"/>
  <c r="F18" i="3"/>
  <c r="F6" i="3"/>
  <c r="F7" i="3"/>
  <c r="F8" i="3"/>
  <c r="G5" i="5"/>
  <c r="C15" i="7" s="1"/>
  <c r="G8" i="8"/>
  <c r="H8" i="8"/>
  <c r="G10" i="8"/>
  <c r="H10" i="8"/>
  <c r="H16" i="8"/>
  <c r="H17" i="8"/>
  <c r="H18" i="8"/>
  <c r="H19" i="8"/>
  <c r="G33" i="8"/>
  <c r="H33" i="8"/>
  <c r="G34" i="8"/>
  <c r="H34" i="8"/>
  <c r="H5" i="5"/>
  <c r="I21" i="13" l="1"/>
  <c r="I5" i="13"/>
  <c r="I6" i="5"/>
  <c r="I12" i="5"/>
  <c r="I7" i="5"/>
  <c r="I9" i="5"/>
  <c r="I8" i="5"/>
  <c r="F16" i="5"/>
  <c r="F15" i="5"/>
  <c r="I15" i="8"/>
  <c r="I26" i="8"/>
  <c r="I21" i="8"/>
  <c r="I14" i="8"/>
  <c r="I28" i="8"/>
  <c r="I25" i="8"/>
  <c r="I32" i="8"/>
  <c r="I20" i="8"/>
  <c r="I24" i="8"/>
  <c r="I29" i="8"/>
  <c r="I37" i="8"/>
  <c r="I12" i="8"/>
  <c r="I30" i="8"/>
  <c r="I13" i="8"/>
  <c r="I31" i="8"/>
  <c r="D16" i="7"/>
  <c r="E16" i="7" s="1"/>
  <c r="I11" i="8"/>
  <c r="I33" i="8"/>
  <c r="I19" i="8"/>
  <c r="I34" i="8"/>
  <c r="I10" i="8"/>
  <c r="I17" i="8"/>
  <c r="I8" i="8"/>
  <c r="I16" i="8"/>
  <c r="F17" i="5"/>
  <c r="H17" i="5" s="1"/>
  <c r="I10" i="5"/>
  <c r="I5" i="5"/>
  <c r="I18" i="8"/>
  <c r="F19" i="3"/>
  <c r="F16" i="3"/>
  <c r="F5" i="3"/>
  <c r="F10" i="3"/>
  <c r="H36" i="8"/>
  <c r="G36" i="8"/>
  <c r="H35" i="8"/>
  <c r="G35" i="8"/>
  <c r="H7" i="8"/>
  <c r="G7" i="8"/>
  <c r="H6" i="8"/>
  <c r="G6" i="8"/>
  <c r="H5" i="8"/>
  <c r="G5" i="8"/>
  <c r="E12" i="3" l="1"/>
  <c r="I2" i="13"/>
  <c r="H41" i="8"/>
  <c r="I41" i="8" s="1"/>
  <c r="H39" i="8"/>
  <c r="I39" i="8" s="1"/>
  <c r="H40" i="8"/>
  <c r="I40" i="8" s="1"/>
  <c r="I7" i="8"/>
  <c r="I35" i="8"/>
  <c r="I6" i="8"/>
  <c r="I36" i="8"/>
  <c r="I5" i="8"/>
  <c r="H16" i="5"/>
  <c r="I16" i="5" s="1"/>
  <c r="I2" i="8" l="1"/>
  <c r="E14" i="7"/>
  <c r="I17" i="5" l="1"/>
  <c r="E20" i="3" l="1"/>
  <c r="E18" i="7" l="1"/>
  <c r="F12" i="3"/>
  <c r="E13" i="3"/>
  <c r="F13" i="3" s="1"/>
  <c r="F20" i="3"/>
  <c r="E21" i="3"/>
  <c r="F21" i="3" s="1"/>
  <c r="E22" i="3"/>
  <c r="F22" i="3" s="1"/>
  <c r="F4" i="3" l="1"/>
  <c r="C13" i="7" s="1"/>
  <c r="F15" i="3"/>
  <c r="D13" i="7" s="1"/>
  <c r="E13" i="7" s="1"/>
  <c r="F2" i="3" l="1"/>
  <c r="H15" i="5" l="1"/>
  <c r="D15" i="7" s="1"/>
  <c r="I15" i="5" l="1"/>
  <c r="I4" i="5" s="1"/>
  <c r="I2" i="5" s="1"/>
  <c r="E15" i="7"/>
  <c r="E19" i="7" s="1"/>
</calcChain>
</file>

<file path=xl/sharedStrings.xml><?xml version="1.0" encoding="utf-8"?>
<sst xmlns="http://schemas.openxmlformats.org/spreadsheetml/2006/main" count="477" uniqueCount="201">
  <si>
    <t>CYKY-J 3x2,5</t>
  </si>
  <si>
    <t>Instalační kloubová plošina s prac. výškou 12m</t>
  </si>
  <si>
    <t>Protipožární přepážky a ucpávky komplet</t>
  </si>
  <si>
    <t>Bezbečnostní tabulky</t>
  </si>
  <si>
    <t>Koordinace s dodavatelem stavby</t>
  </si>
  <si>
    <t>Podíl prací jiných profesí</t>
  </si>
  <si>
    <t>Zařízení staveniště pro profesi elektro</t>
  </si>
  <si>
    <t>Uvedení do provozu</t>
  </si>
  <si>
    <t>Výchozí revize</t>
  </si>
  <si>
    <t>Typ</t>
  </si>
  <si>
    <t>Popis</t>
  </si>
  <si>
    <t>MJ</t>
  </si>
  <si>
    <t>Množství</t>
  </si>
  <si>
    <t>J.cena [CZK]</t>
  </si>
  <si>
    <t>Cena celkem [CZK]</t>
  </si>
  <si>
    <t>Náklady soupisu celkem</t>
  </si>
  <si>
    <t>Silnoproud</t>
  </si>
  <si>
    <t>D</t>
  </si>
  <si>
    <t>Dodávky - přívod</t>
  </si>
  <si>
    <t>m</t>
  </si>
  <si>
    <t xml:space="preserve">ks </t>
  </si>
  <si>
    <t>Prožez</t>
  </si>
  <si>
    <t>PM</t>
  </si>
  <si>
    <t xml:space="preserve">M </t>
  </si>
  <si>
    <t>Montáže - přívod</t>
  </si>
  <si>
    <t>M</t>
  </si>
  <si>
    <t>ks</t>
  </si>
  <si>
    <t>PPV</t>
  </si>
  <si>
    <t>J.cena materiál [CZK]</t>
  </si>
  <si>
    <t>Kompletační činnost + 4,5%</t>
  </si>
  <si>
    <t>Přesun + 3%</t>
  </si>
  <si>
    <t>hod</t>
  </si>
  <si>
    <t>O</t>
  </si>
  <si>
    <t>Ostatní položky / HZS</t>
  </si>
  <si>
    <t>Třídění odpadů</t>
  </si>
  <si>
    <t>t</t>
  </si>
  <si>
    <t>Stavební výpomoce</t>
  </si>
  <si>
    <t>Napojení na stávající zařízení</t>
  </si>
  <si>
    <t>Nepředvídané práce</t>
  </si>
  <si>
    <t>kpl</t>
  </si>
  <si>
    <t>Mechanismy</t>
  </si>
  <si>
    <t>Spolupráce s dodavatelem při zkouškách a zapojování</t>
  </si>
  <si>
    <t>Spolupráce s revizním technikem</t>
  </si>
  <si>
    <t>Zaučení obsluhy,závěrečná měření, předávací protokoly</t>
  </si>
  <si>
    <t>Dokumentace skutečného provedení, tisk 3 paré, CD</t>
  </si>
  <si>
    <t>den</t>
  </si>
  <si>
    <t>Koordinace s distributorem</t>
  </si>
  <si>
    <t>J. cena materiál [CZK]</t>
  </si>
  <si>
    <t>J.cena montáž [CZK]</t>
  </si>
  <si>
    <t>Celkem materiál [CZK]</t>
  </si>
  <si>
    <t>Celkem práce [CZK]</t>
  </si>
  <si>
    <t>D+M</t>
  </si>
  <si>
    <t xml:space="preserve">Kompletační činnost </t>
  </si>
  <si>
    <t>Přesun</t>
  </si>
  <si>
    <t>SOUPIS PRACÍ ELEKTRO</t>
  </si>
  <si>
    <t>Stavba:</t>
  </si>
  <si>
    <t>Místo:</t>
  </si>
  <si>
    <t>Datum:</t>
  </si>
  <si>
    <t>Zadavatel:</t>
  </si>
  <si>
    <t>Projektant:</t>
  </si>
  <si>
    <t>Bc. Lukáš Bělíček</t>
  </si>
  <si>
    <t>Zpracovatel:</t>
  </si>
  <si>
    <t>Materiál</t>
  </si>
  <si>
    <t>Práce</t>
  </si>
  <si>
    <t>Cena celkem</t>
  </si>
  <si>
    <t>Přívod</t>
  </si>
  <si>
    <t>Ostatní položky</t>
  </si>
  <si>
    <t>J.cena práce [CZK]</t>
  </si>
  <si>
    <t>Celkem cena materiál [CZK]</t>
  </si>
  <si>
    <t>Celkem cena práce [CZK]</t>
  </si>
  <si>
    <t>Dodávky + montáž rozvaděč</t>
  </si>
  <si>
    <t>Kapsa do dveří rozvaděče pro schéma</t>
  </si>
  <si>
    <t>Certifikace a zkoušky instalované rozvodnice, dodávka kompletní dokumentace</t>
  </si>
  <si>
    <t>Popl.za uloženi suti</t>
  </si>
  <si>
    <t>Odvoz suti na skládku do 1km</t>
  </si>
  <si>
    <t>Pomocné stavební práce</t>
  </si>
  <si>
    <t>Prožez 10%</t>
  </si>
  <si>
    <t xml:space="preserve">Ukončovací díl hřebenu </t>
  </si>
  <si>
    <t>Spojovací hřeben 1m</t>
  </si>
  <si>
    <t>Dodávky trasy</t>
  </si>
  <si>
    <t>Trasy vedení</t>
  </si>
  <si>
    <t>Pojistka 10x38 2A gG</t>
  </si>
  <si>
    <t>Pojistka PV22 63A gG</t>
  </si>
  <si>
    <t>U/f síťová ochrana jednostupňová</t>
  </si>
  <si>
    <t>Svodič přepětí 20kA TN-S zapojení 3+1 275V AC</t>
  </si>
  <si>
    <t>Zásuvka 230V na DIN lištu</t>
  </si>
  <si>
    <t>Kontrolka na dveře rozvaděče bílá barva 230V</t>
  </si>
  <si>
    <t>Kontrolka na dveře rozvaděče zelená barva 230V</t>
  </si>
  <si>
    <t>Podružný materiál (vodiče, průchodky, kabelové kanály, DIN lišta, označení jističů a svorek, stahovací pásky)</t>
  </si>
  <si>
    <t>Kontrolka na dveře rozvaděče červená barva 230V</t>
  </si>
  <si>
    <t>10%</t>
  </si>
  <si>
    <t>Rozvaděč R-FVE-AC</t>
  </si>
  <si>
    <t>FVE Položky</t>
  </si>
  <si>
    <t>Dodávky + montáž systému FVE</t>
  </si>
  <si>
    <t>Podružný materiál (šrouby, matice, podložky, atp.)</t>
  </si>
  <si>
    <t>Kabeláž</t>
  </si>
  <si>
    <t>CYA 16</t>
  </si>
  <si>
    <t>FTP cat.6</t>
  </si>
  <si>
    <t>JYTY 7x1</t>
  </si>
  <si>
    <t>J-Y(St)Y 2x2x0,8</t>
  </si>
  <si>
    <t>Konektor MC4 / pár</t>
  </si>
  <si>
    <t>Měření uzemnění během realizace HOP</t>
  </si>
  <si>
    <t>FVE Položky + kabeláž</t>
  </si>
  <si>
    <t>Úprava hromosvodové soustavy v rámci realizace FVE</t>
  </si>
  <si>
    <t>Vytvoření dokumentace pro realizaci LPS</t>
  </si>
  <si>
    <t>Revize LPS</t>
  </si>
  <si>
    <t>Uchazeč:</t>
  </si>
  <si>
    <t>Adresa:</t>
  </si>
  <si>
    <t>IČO:</t>
  </si>
  <si>
    <t>Zodpovědná osoba:</t>
  </si>
  <si>
    <t xml:space="preserve">O </t>
  </si>
  <si>
    <t>Vytvoření HOP a připojení k uzemnění, měření</t>
  </si>
  <si>
    <t>Statutární město Opava, Horní náměstí 69, 746 01 Opava</t>
  </si>
  <si>
    <t>Kabel CYKY-J 5x35</t>
  </si>
  <si>
    <t>Lisovací oko 35x12</t>
  </si>
  <si>
    <t>Lisovací oko 35x10</t>
  </si>
  <si>
    <t>Pojistkový trojfázový odpojovač 200A pro pojistky NH1</t>
  </si>
  <si>
    <t>Pojistka NH1 200A gG</t>
  </si>
  <si>
    <t>Montáž kabel Cu plný kulatý žíla 5x35 mm2 pokládka v kaelovém kanále</t>
  </si>
  <si>
    <t>Ukončení kabelu CYKY-J 5x35, zapojení</t>
  </si>
  <si>
    <t>Smršťovací fólie s lepidlem pro vodič CY 35</t>
  </si>
  <si>
    <t>Instalace pojistkového odpojovače, prodrátování</t>
  </si>
  <si>
    <t>Průchodka M40 včetně matice</t>
  </si>
  <si>
    <t>Instalace průchodky do stávajícího rozvaděče</t>
  </si>
  <si>
    <t xml:space="preserve">Napěťová spoušt hlavního jističe 230V </t>
  </si>
  <si>
    <t>Pomocné kontakty hlavního jističe 1xNO, 1xNC</t>
  </si>
  <si>
    <t>Proudový chránič s jističem B16/2/30mA typ A</t>
  </si>
  <si>
    <t>Pojistkový odpojovač trojfázový pro pojistky 10x38</t>
  </si>
  <si>
    <t>Pojistkový odpojovač trojfázový pro pojistky 22x58</t>
  </si>
  <si>
    <t>Jistič B2/1</t>
  </si>
  <si>
    <t>Jistič B10/1</t>
  </si>
  <si>
    <t>Relé 230V 3xNO+NC</t>
  </si>
  <si>
    <t>Relé 230V 1xNO+NC</t>
  </si>
  <si>
    <t>Svorka řadová 4mm2</t>
  </si>
  <si>
    <t>Svorka řadová 2,5mm2</t>
  </si>
  <si>
    <t>Ukončovací deska svorky 4mm2</t>
  </si>
  <si>
    <t>Ukončovací deska svorky 2,5mm2</t>
  </si>
  <si>
    <t xml:space="preserve">Usazení rozvaděče </t>
  </si>
  <si>
    <t>Stop tlačítko na dveře rozvaděče s aretací</t>
  </si>
  <si>
    <t>Elektroměr pro nepřímé měření x/5A výstup RS 485</t>
  </si>
  <si>
    <t>MTP 200/5 pro elektroměr s výstupem RS485</t>
  </si>
  <si>
    <t>Soubor</t>
  </si>
  <si>
    <t xml:space="preserve">Koordinace s poskytovatelem datového připojení, IT technikem </t>
  </si>
  <si>
    <t>Úprava elektroměrového rozvaděče dle požadavků distributora</t>
  </si>
  <si>
    <t>FV panel 480Wp, Voc=4076V, Isc= 11,48A, účinnost 22,24%, 1903x1134mm</t>
  </si>
  <si>
    <t xml:space="preserve">Odpojovač panelů pro 2 panely </t>
  </si>
  <si>
    <t>Stop tlačítko IP65 se skleněnou zábranou</t>
  </si>
  <si>
    <t>Propojovací kabel pro odpojovače panelů</t>
  </si>
  <si>
    <t>Stop tlačítko pro odpojovač panelů</t>
  </si>
  <si>
    <t>PraflaDur 2x1</t>
  </si>
  <si>
    <t>ŽZ Víko kabelového žlabu 200</t>
  </si>
  <si>
    <t>ŽZ Spojka žlabu (spoj. mat. "G5")</t>
  </si>
  <si>
    <t xml:space="preserve">ŽZ Spojka víka </t>
  </si>
  <si>
    <t>ŽZ Nosník žlabu 200</t>
  </si>
  <si>
    <t>Podružný materiál pro kabelový žlab</t>
  </si>
  <si>
    <t>Nátěr žlabu umístěného na fasádě do barvy fasády</t>
  </si>
  <si>
    <t>ŽZ Kabelový žlab plný neperforovaný 200/50</t>
  </si>
  <si>
    <t>Získání stanoviska TIČR + adminitrace s tím spojená</t>
  </si>
  <si>
    <t>Ochranné pouzdro MC4 konektorů s keramickým složením a nerezovým obalem</t>
  </si>
  <si>
    <t>Prorážení otvorů</t>
  </si>
  <si>
    <t>Výroba a montáž kov. atypických konstr. nad 500 kg</t>
  </si>
  <si>
    <t>Přesun hmot pro zámečnické konstr., výšky do 6 m</t>
  </si>
  <si>
    <t>kg</t>
  </si>
  <si>
    <t>Kontejner, přistavení na 24 h, odvoz a likvidace, suť bez příměsí, kapacita 3 t</t>
  </si>
  <si>
    <t>Pojištění dodavatele a pojištění díla</t>
  </si>
  <si>
    <t xml:space="preserve">Dokumentace skutečného provedení </t>
  </si>
  <si>
    <t xml:space="preserve">Zkušební provoz </t>
  </si>
  <si>
    <t>Individuální a komplexní vyzkoušení</t>
  </si>
  <si>
    <t>Revize</t>
  </si>
  <si>
    <t xml:space="preserve">Užívání veřejných ploch a prostranství  </t>
  </si>
  <si>
    <t xml:space="preserve">Dočasná dopravní opatření </t>
  </si>
  <si>
    <t>Koordinační činnost, Stavební dozor stavby</t>
  </si>
  <si>
    <t>Demontáže v rámci přípravy stavby (technická místnost atp.)</t>
  </si>
  <si>
    <t>m2</t>
  </si>
  <si>
    <t>Vedlejší náklady konstrukce a stavba</t>
  </si>
  <si>
    <t>Příslušenství pro připojení baterií (kabely silové, komunikační kabely, spojky, šrouby, atp.)</t>
  </si>
  <si>
    <t>Smartmeter pro přímé měření, výstup RS485</t>
  </si>
  <si>
    <t>Krnovská 71d, 746 01 Opava</t>
  </si>
  <si>
    <t>Podpěra žlabu na plochou střechu</t>
  </si>
  <si>
    <r>
      <t>Konstrukce pod panel jižní 10</t>
    </r>
    <r>
      <rPr>
        <sz val="9"/>
        <color rgb="FF000000"/>
        <rFont val="Calibri"/>
        <family val="2"/>
        <charset val="238"/>
      </rPr>
      <t>°</t>
    </r>
  </si>
  <si>
    <t>Konstrukce zámečnické</t>
  </si>
  <si>
    <t>Trubka bezešvá konstrukční S355J2H, rozměr 244,5 x 10,0 mm</t>
  </si>
  <si>
    <t>Instalace FVE na střechu Magistrátu města Opavy budova E</t>
  </si>
  <si>
    <t>Jistič 120A/3</t>
  </si>
  <si>
    <t>Plastová rozvodnice 850x650x300mm, IP55</t>
  </si>
  <si>
    <t>Jistič B32/2</t>
  </si>
  <si>
    <t>Stykač 100A, 3xNO, + pomocné kontakty 1xNO, 1xNC</t>
  </si>
  <si>
    <t>Mikrostřídač 2000W</t>
  </si>
  <si>
    <t>CYKY-J 3x4</t>
  </si>
  <si>
    <t>CY 35</t>
  </si>
  <si>
    <t>Tyč ocelová U 80, S235JR</t>
  </si>
  <si>
    <t>Stavba a konstrukce, střecha</t>
  </si>
  <si>
    <t>Penetrace asfaltovou emulzí</t>
  </si>
  <si>
    <t>Nový  SBS pás s vrchním hrubozrnným břidličným posypem 5,2mm - klasifikace Broof (t3)</t>
  </si>
  <si>
    <t xml:space="preserve">Opravy horní střechy - zpracováno na základě dodaných podkladových materiálů, zpracovaných investorem </t>
  </si>
  <si>
    <t xml:space="preserve">Opravy spodní střechy - zpracováno na základě dodaných podkladových materiálů, zpracovaných investorem </t>
  </si>
  <si>
    <t>Mechanické očištění stávající krytiny</t>
  </si>
  <si>
    <t>Nátěr střešní krytiny základní ochrannou barvou</t>
  </si>
  <si>
    <t>Nátěr 2 x vrchní akrylátovou barvou na pozinkované střešní krytiny</t>
  </si>
  <si>
    <t>Tyč ocelová HEB 200, S235JR</t>
  </si>
  <si>
    <t>Tyč ocelová HEB 100, S235JR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</si>
</sst>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Kč&quot;_-;\-* #,##0.00\ &quot;Kč&quot;_-;_-* &quot;-&quot;??\ &quot;Kč&quot;_-;_-@_-"/>
    <numFmt numFmtId="164" formatCode="#,##0.00&quot; Kč&quot;"/>
    <numFmt numFmtId="165" formatCode="0.000"/>
    <numFmt numFmtId="166" formatCode="#,##0.000"/>
    <numFmt numFmtId="167" formatCode="0.00\ %"/>
    <numFmt numFmtId="168" formatCode="#,##0.00\ [$Kč-405];[Red]\-#,##0.00\ [$Kč-405]"/>
    <numFmt numFmtId="169" formatCode="#,##0.00\ &quot;Kč&quot;"/>
    <numFmt numFmtId="170" formatCode="dd\.mm\.yyyy"/>
  </numFmts>
  <fonts count="3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10"/>
      <name val="Helv"/>
    </font>
    <font>
      <sz val="9"/>
      <name val="Arial CE"/>
      <charset val="1"/>
    </font>
    <font>
      <b/>
      <sz val="12"/>
      <color rgb="FF960000"/>
      <name val="Arial CE"/>
      <charset val="1"/>
    </font>
    <font>
      <b/>
      <sz val="11"/>
      <color rgb="FF000000"/>
      <name val="Calibri"/>
      <family val="2"/>
      <charset val="238"/>
    </font>
    <font>
      <b/>
      <sz val="9"/>
      <color rgb="FF003366"/>
      <name val="Arial CE"/>
      <charset val="238"/>
    </font>
    <font>
      <b/>
      <sz val="9"/>
      <color rgb="FF003366"/>
      <name val="Arial"/>
      <family val="2"/>
      <charset val="1"/>
    </font>
    <font>
      <sz val="9"/>
      <name val="Arial"/>
      <family val="2"/>
      <charset val="1"/>
    </font>
    <font>
      <sz val="9"/>
      <color rgb="FF000000"/>
      <name val="Arial"/>
      <family val="2"/>
      <charset val="1"/>
    </font>
    <font>
      <sz val="9"/>
      <color rgb="FF4472C4"/>
      <name val="Arial"/>
      <family val="2"/>
      <charset val="1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name val="Arial CE"/>
      <charset val="238"/>
    </font>
    <font>
      <sz val="9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9"/>
      <name val="Arial CE"/>
      <charset val="238"/>
    </font>
    <font>
      <sz val="9"/>
      <color rgb="FF000000"/>
      <name val="Arial CE"/>
      <charset val="238"/>
    </font>
    <font>
      <sz val="9"/>
      <name val="Arial CE"/>
    </font>
    <font>
      <b/>
      <sz val="12"/>
      <color rgb="FF960000"/>
      <name val="Arial CE"/>
    </font>
    <font>
      <sz val="9"/>
      <color theme="1"/>
      <name val="Calibri"/>
      <family val="2"/>
      <charset val="238"/>
      <scheme val="minor"/>
    </font>
    <font>
      <sz val="10"/>
      <name val="Arial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2"/>
      <name val="Arial"/>
      <family val="2"/>
      <charset val="238"/>
    </font>
    <font>
      <b/>
      <sz val="9"/>
      <color rgb="FF960000"/>
      <name val="Arial"/>
      <family val="2"/>
      <charset val="1"/>
    </font>
    <font>
      <sz val="9"/>
      <color rgb="FF0070C0"/>
      <name val="Arial"/>
      <family val="2"/>
      <charset val="1"/>
    </font>
    <font>
      <sz val="9"/>
      <color rgb="FF0070C0"/>
      <name val="Arial CE"/>
    </font>
    <font>
      <sz val="9"/>
      <color rgb="FF0070C0"/>
      <name val="Calibri"/>
      <family val="2"/>
      <charset val="238"/>
      <scheme val="minor"/>
    </font>
    <font>
      <sz val="11"/>
      <name val="Calibri"/>
      <charset val="1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2D2D2"/>
        <bgColor rgb="FFC0C0C0"/>
      </patternFill>
    </fill>
    <fill>
      <patternFill patternType="solid">
        <fgColor rgb="FFD2D2D2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4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4" fillId="0" borderId="0"/>
    <xf numFmtId="0" fontId="5" fillId="0" borderId="0"/>
    <xf numFmtId="0" fontId="15" fillId="0" borderId="0"/>
    <xf numFmtId="0" fontId="24" fillId="0" borderId="0"/>
    <xf numFmtId="0" fontId="33" fillId="0" borderId="0"/>
    <xf numFmtId="0" fontId="33" fillId="0" borderId="0"/>
    <xf numFmtId="0" fontId="24" fillId="0" borderId="0"/>
    <xf numFmtId="0" fontId="3" fillId="0" borderId="0"/>
    <xf numFmtId="0" fontId="3" fillId="0" borderId="0"/>
    <xf numFmtId="0" fontId="3" fillId="0" borderId="0"/>
  </cellStyleXfs>
  <cellXfs count="209">
    <xf numFmtId="0" fontId="0" fillId="0" borderId="0" xfId="0"/>
    <xf numFmtId="0" fontId="0" fillId="0" borderId="0" xfId="0" applyAlignment="1">
      <alignment vertical="center"/>
    </xf>
    <xf numFmtId="0" fontId="6" fillId="2" borderId="4" xfId="2" applyFont="1" applyFill="1" applyBorder="1" applyAlignment="1">
      <alignment horizontal="center" vertical="center" wrapText="1"/>
    </xf>
    <xf numFmtId="0" fontId="6" fillId="2" borderId="4" xfId="2" applyFont="1" applyFill="1" applyBorder="1" applyAlignment="1" applyProtection="1">
      <alignment horizontal="center" vertical="center" wrapText="1"/>
      <protection locked="0"/>
    </xf>
    <xf numFmtId="0" fontId="6" fillId="2" borderId="5" xfId="2" applyFont="1" applyFill="1" applyBorder="1" applyAlignment="1">
      <alignment horizontal="center" vertical="center" wrapText="1"/>
    </xf>
    <xf numFmtId="0" fontId="2" fillId="0" borderId="0" xfId="2"/>
    <xf numFmtId="0" fontId="7" fillId="0" borderId="0" xfId="2" applyFont="1" applyAlignment="1">
      <alignment horizontal="left" vertical="center"/>
    </xf>
    <xf numFmtId="0" fontId="2" fillId="0" borderId="0" xfId="2" applyAlignment="1">
      <alignment vertical="center"/>
    </xf>
    <xf numFmtId="0" fontId="2" fillId="0" borderId="0" xfId="2" applyAlignment="1" applyProtection="1">
      <alignment vertical="center"/>
      <protection locked="0"/>
    </xf>
    <xf numFmtId="164" fontId="7" fillId="0" borderId="0" xfId="2" applyNumberFormat="1" applyFont="1"/>
    <xf numFmtId="4" fontId="2" fillId="0" borderId="0" xfId="2" applyNumberFormat="1"/>
    <xf numFmtId="4" fontId="8" fillId="0" borderId="0" xfId="2" applyNumberFormat="1" applyFont="1"/>
    <xf numFmtId="0" fontId="9" fillId="0" borderId="6" xfId="2" applyFont="1" applyBorder="1" applyAlignment="1">
      <alignment horizontal="left"/>
    </xf>
    <xf numFmtId="0" fontId="9" fillId="0" borderId="6" xfId="2" applyFont="1" applyBorder="1"/>
    <xf numFmtId="0" fontId="9" fillId="0" borderId="6" xfId="2" applyFont="1" applyBorder="1" applyProtection="1">
      <protection locked="0"/>
    </xf>
    <xf numFmtId="164" fontId="9" fillId="0" borderId="6" xfId="2" applyNumberFormat="1" applyFont="1" applyBorder="1"/>
    <xf numFmtId="0" fontId="10" fillId="0" borderId="6" xfId="2" applyFont="1" applyBorder="1" applyAlignment="1">
      <alignment horizontal="center" vertical="center"/>
    </xf>
    <xf numFmtId="0" fontId="10" fillId="0" borderId="6" xfId="2" applyFont="1" applyBorder="1"/>
    <xf numFmtId="0" fontId="10" fillId="0" borderId="6" xfId="2" applyFont="1" applyBorder="1" applyProtection="1">
      <protection locked="0"/>
    </xf>
    <xf numFmtId="164" fontId="10" fillId="0" borderId="6" xfId="2" applyNumberFormat="1" applyFont="1" applyBorder="1"/>
    <xf numFmtId="0" fontId="11" fillId="0" borderId="6" xfId="2" applyFont="1" applyBorder="1" applyAlignment="1">
      <alignment horizontal="center" vertical="center"/>
    </xf>
    <xf numFmtId="165" fontId="11" fillId="0" borderId="6" xfId="2" applyNumberFormat="1" applyFont="1" applyBorder="1" applyAlignment="1">
      <alignment horizontal="right" vertical="center"/>
    </xf>
    <xf numFmtId="164" fontId="11" fillId="0" borderId="6" xfId="2" applyNumberFormat="1" applyFont="1" applyBorder="1" applyAlignment="1" applyProtection="1">
      <alignment horizontal="right" vertical="center"/>
      <protection locked="0"/>
    </xf>
    <xf numFmtId="164" fontId="11" fillId="0" borderId="6" xfId="2" applyNumberFormat="1" applyFont="1" applyBorder="1" applyAlignment="1">
      <alignment horizontal="right"/>
    </xf>
    <xf numFmtId="0" fontId="11" fillId="0" borderId="6" xfId="2" applyFont="1" applyBorder="1" applyAlignment="1">
      <alignment vertical="center" wrapText="1"/>
    </xf>
    <xf numFmtId="0" fontId="11" fillId="0" borderId="6" xfId="2" applyFont="1" applyBorder="1" applyAlignment="1">
      <alignment horizontal="center" vertical="center" wrapText="1"/>
    </xf>
    <xf numFmtId="166" fontId="11" fillId="0" borderId="6" xfId="2" applyNumberFormat="1" applyFont="1" applyBorder="1" applyAlignment="1">
      <alignment horizontal="right" vertical="center"/>
    </xf>
    <xf numFmtId="167" fontId="11" fillId="0" borderId="6" xfId="2" applyNumberFormat="1" applyFont="1" applyBorder="1" applyAlignment="1">
      <alignment horizontal="right" vertical="center"/>
    </xf>
    <xf numFmtId="164" fontId="12" fillId="0" borderId="6" xfId="2" applyNumberFormat="1" applyFont="1" applyBorder="1" applyAlignment="1" applyProtection="1">
      <alignment horizontal="right" vertical="center"/>
      <protection locked="0"/>
    </xf>
    <xf numFmtId="164" fontId="11" fillId="0" borderId="6" xfId="2" applyNumberFormat="1" applyFont="1" applyBorder="1" applyAlignment="1">
      <alignment horizontal="right" vertical="center"/>
    </xf>
    <xf numFmtId="0" fontId="13" fillId="0" borderId="6" xfId="2" applyFont="1" applyBorder="1" applyAlignment="1">
      <alignment horizontal="center" vertical="center"/>
    </xf>
    <xf numFmtId="0" fontId="13" fillId="0" borderId="6" xfId="2" applyFont="1" applyBorder="1" applyAlignment="1">
      <alignment vertical="center" wrapText="1"/>
    </xf>
    <xf numFmtId="0" fontId="13" fillId="0" borderId="6" xfId="2" applyFont="1" applyBorder="1" applyAlignment="1">
      <alignment horizontal="center" vertical="center" wrapText="1"/>
    </xf>
    <xf numFmtId="166" fontId="13" fillId="0" borderId="6" xfId="2" applyNumberFormat="1" applyFont="1" applyBorder="1" applyAlignment="1">
      <alignment horizontal="right" vertical="center"/>
    </xf>
    <xf numFmtId="164" fontId="13" fillId="0" borderId="6" xfId="2" applyNumberFormat="1" applyFont="1" applyBorder="1" applyAlignment="1" applyProtection="1">
      <alignment horizontal="right" vertical="center"/>
      <protection locked="0"/>
    </xf>
    <xf numFmtId="164" fontId="13" fillId="0" borderId="6" xfId="2" applyNumberFormat="1" applyFont="1" applyBorder="1" applyAlignment="1">
      <alignment horizontal="right" vertical="center"/>
    </xf>
    <xf numFmtId="0" fontId="12" fillId="0" borderId="6" xfId="2" applyFont="1" applyBorder="1"/>
    <xf numFmtId="167" fontId="12" fillId="0" borderId="6" xfId="2" applyNumberFormat="1" applyFont="1" applyBorder="1" applyAlignment="1">
      <alignment horizontal="right"/>
    </xf>
    <xf numFmtId="168" fontId="12" fillId="0" borderId="6" xfId="2" applyNumberFormat="1" applyFont="1" applyBorder="1" applyAlignment="1" applyProtection="1">
      <alignment horizontal="right"/>
      <protection locked="0"/>
    </xf>
    <xf numFmtId="168" fontId="12" fillId="0" borderId="6" xfId="2" applyNumberFormat="1" applyFont="1" applyBorder="1" applyAlignment="1">
      <alignment horizontal="right"/>
    </xf>
    <xf numFmtId="0" fontId="2" fillId="0" borderId="0" xfId="2" applyProtection="1">
      <protection locked="0"/>
    </xf>
    <xf numFmtId="0" fontId="11" fillId="0" borderId="6" xfId="2" applyFont="1" applyBorder="1" applyAlignment="1">
      <alignment wrapText="1"/>
    </xf>
    <xf numFmtId="164" fontId="12" fillId="0" borderId="6" xfId="2" applyNumberFormat="1" applyFont="1" applyBorder="1" applyAlignment="1">
      <alignment horizontal="right"/>
    </xf>
    <xf numFmtId="165" fontId="6" fillId="2" borderId="4" xfId="2" applyNumberFormat="1" applyFont="1" applyFill="1" applyBorder="1" applyAlignment="1">
      <alignment horizontal="center" vertical="center" wrapText="1"/>
    </xf>
    <xf numFmtId="44" fontId="6" fillId="2" borderId="4" xfId="1" applyFont="1" applyFill="1" applyBorder="1" applyAlignment="1" applyProtection="1">
      <alignment horizontal="center" vertical="center" wrapText="1"/>
      <protection locked="0"/>
    </xf>
    <xf numFmtId="0" fontId="2" fillId="0" borderId="0" xfId="2" applyAlignment="1">
      <alignment horizontal="center" vertical="center"/>
    </xf>
    <xf numFmtId="165" fontId="17" fillId="0" borderId="0" xfId="2" applyNumberFormat="1" applyFont="1" applyAlignment="1">
      <alignment horizontal="center" vertical="center"/>
    </xf>
    <xf numFmtId="44" fontId="0" fillId="0" borderId="0" xfId="1" applyFont="1" applyBorder="1" applyAlignment="1" applyProtection="1">
      <alignment horizontal="center" vertical="center"/>
      <protection locked="0"/>
    </xf>
    <xf numFmtId="0" fontId="6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left" vertical="center" wrapText="1"/>
    </xf>
    <xf numFmtId="0" fontId="6" fillId="0" borderId="1" xfId="2" applyFont="1" applyBorder="1" applyAlignment="1">
      <alignment horizontal="center" vertical="center" wrapText="1"/>
    </xf>
    <xf numFmtId="165" fontId="6" fillId="0" borderId="1" xfId="2" applyNumberFormat="1" applyFont="1" applyBorder="1" applyAlignment="1">
      <alignment horizontal="center" vertical="center"/>
    </xf>
    <xf numFmtId="44" fontId="17" fillId="0" borderId="1" xfId="1" applyFont="1" applyBorder="1" applyAlignment="1" applyProtection="1">
      <alignment horizontal="center" vertical="center"/>
      <protection locked="0"/>
    </xf>
    <xf numFmtId="164" fontId="6" fillId="0" borderId="1" xfId="2" applyNumberFormat="1" applyFont="1" applyBorder="1" applyAlignment="1">
      <alignment vertical="center"/>
    </xf>
    <xf numFmtId="0" fontId="9" fillId="0" borderId="1" xfId="2" applyFont="1" applyBorder="1" applyAlignment="1">
      <alignment horizontal="center" vertical="center"/>
    </xf>
    <xf numFmtId="0" fontId="9" fillId="0" borderId="1" xfId="2" applyFont="1" applyBorder="1" applyAlignment="1">
      <alignment horizontal="left"/>
    </xf>
    <xf numFmtId="165" fontId="9" fillId="0" borderId="1" xfId="2" applyNumberFormat="1" applyFont="1" applyBorder="1" applyAlignment="1">
      <alignment horizontal="center" vertical="center"/>
    </xf>
    <xf numFmtId="44" fontId="18" fillId="0" borderId="1" xfId="1" applyFont="1" applyBorder="1" applyAlignment="1" applyProtection="1">
      <alignment horizontal="center" vertical="center"/>
      <protection locked="0"/>
    </xf>
    <xf numFmtId="164" fontId="9" fillId="0" borderId="1" xfId="2" applyNumberFormat="1" applyFont="1" applyBorder="1"/>
    <xf numFmtId="0" fontId="19" fillId="0" borderId="1" xfId="2" applyFont="1" applyBorder="1" applyAlignment="1">
      <alignment horizontal="center" vertical="center"/>
    </xf>
    <xf numFmtId="0" fontId="19" fillId="0" borderId="1" xfId="2" applyFont="1" applyBorder="1"/>
    <xf numFmtId="164" fontId="19" fillId="0" borderId="1" xfId="2" applyNumberFormat="1" applyFont="1" applyBorder="1" applyAlignment="1">
      <alignment horizontal="right" vertical="center"/>
    </xf>
    <xf numFmtId="0" fontId="19" fillId="0" borderId="1" xfId="2" applyFont="1" applyBorder="1" applyAlignment="1" applyProtection="1">
      <alignment vertical="top" wrapText="1"/>
      <protection locked="0"/>
    </xf>
    <xf numFmtId="0" fontId="20" fillId="0" borderId="1" xfId="2" applyFont="1" applyBorder="1" applyAlignment="1">
      <alignment vertical="center" wrapText="1"/>
    </xf>
    <xf numFmtId="0" fontId="20" fillId="0" borderId="1" xfId="2" applyFont="1" applyBorder="1" applyAlignment="1">
      <alignment horizontal="center" vertical="center"/>
    </xf>
    <xf numFmtId="165" fontId="20" fillId="0" borderId="1" xfId="2" applyNumberFormat="1" applyFont="1" applyBorder="1" applyAlignment="1">
      <alignment horizontal="center" vertical="center" wrapText="1"/>
    </xf>
    <xf numFmtId="0" fontId="20" fillId="0" borderId="1" xfId="2" applyFont="1" applyBorder="1"/>
    <xf numFmtId="0" fontId="19" fillId="0" borderId="1" xfId="2" applyFont="1" applyBorder="1" applyAlignment="1">
      <alignment horizontal="left" vertical="center" wrapText="1"/>
    </xf>
    <xf numFmtId="44" fontId="20" fillId="0" borderId="1" xfId="1" applyFont="1" applyBorder="1" applyAlignment="1" applyProtection="1">
      <alignment horizontal="center" vertical="center"/>
      <protection locked="0"/>
    </xf>
    <xf numFmtId="44" fontId="19" fillId="0" borderId="1" xfId="1" applyFont="1" applyBorder="1" applyAlignment="1" applyProtection="1">
      <alignment horizontal="center" vertical="center"/>
      <protection locked="0"/>
    </xf>
    <xf numFmtId="165" fontId="20" fillId="0" borderId="1" xfId="2" applyNumberFormat="1" applyFont="1" applyBorder="1" applyAlignment="1">
      <alignment horizontal="center" vertical="center"/>
    </xf>
    <xf numFmtId="0" fontId="19" fillId="0" borderId="1" xfId="2" applyFont="1" applyBorder="1" applyAlignment="1" applyProtection="1">
      <alignment horizontal="center" vertical="center"/>
      <protection locked="0"/>
    </xf>
    <xf numFmtId="165" fontId="19" fillId="0" borderId="1" xfId="2" applyNumberFormat="1" applyFont="1" applyBorder="1" applyAlignment="1">
      <alignment horizontal="center" vertical="center"/>
    </xf>
    <xf numFmtId="0" fontId="21" fillId="3" borderId="4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/>
      <protection locked="0"/>
    </xf>
    <xf numFmtId="169" fontId="22" fillId="0" borderId="0" xfId="0" applyNumberFormat="1" applyFont="1"/>
    <xf numFmtId="0" fontId="9" fillId="0" borderId="1" xfId="0" applyFont="1" applyBorder="1" applyAlignment="1">
      <alignment horizontal="left"/>
    </xf>
    <xf numFmtId="169" fontId="9" fillId="0" borderId="1" xfId="0" applyNumberFormat="1" applyFont="1" applyBorder="1"/>
    <xf numFmtId="0" fontId="9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21" fillId="0" borderId="1" xfId="0" applyFont="1" applyBorder="1" applyAlignment="1">
      <alignment horizontal="left"/>
    </xf>
    <xf numFmtId="0" fontId="21" fillId="0" borderId="1" xfId="0" applyFont="1" applyBorder="1" applyAlignment="1">
      <alignment horizontal="center" vertical="center" wrapText="1"/>
    </xf>
    <xf numFmtId="10" fontId="21" fillId="0" borderId="1" xfId="0" applyNumberFormat="1" applyFont="1" applyBorder="1" applyAlignment="1">
      <alignment horizontal="center" vertical="center"/>
    </xf>
    <xf numFmtId="169" fontId="23" fillId="0" borderId="1" xfId="0" applyNumberFormat="1" applyFont="1" applyBorder="1" applyAlignment="1">
      <alignment horizontal="center" vertical="center"/>
    </xf>
    <xf numFmtId="169" fontId="19" fillId="0" borderId="1" xfId="0" applyNumberFormat="1" applyFont="1" applyBorder="1"/>
    <xf numFmtId="0" fontId="21" fillId="0" borderId="1" xfId="0" applyFont="1" applyBorder="1" applyAlignment="1">
      <alignment horizontal="left" vertical="center" wrapText="1"/>
    </xf>
    <xf numFmtId="9" fontId="21" fillId="0" borderId="1" xfId="0" applyNumberFormat="1" applyFont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6" fillId="0" borderId="0" xfId="0" applyFont="1" applyAlignment="1" applyProtection="1">
      <alignment horizontal="left" vertical="center"/>
      <protection locked="0"/>
    </xf>
    <xf numFmtId="170" fontId="27" fillId="0" borderId="0" xfId="0" applyNumberFormat="1" applyFont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14" fillId="0" borderId="7" xfId="0" applyFont="1" applyBorder="1" applyAlignment="1">
      <alignment horizontal="left" vertical="center"/>
    </xf>
    <xf numFmtId="44" fontId="14" fillId="0" borderId="3" xfId="1" applyFont="1" applyBorder="1" applyAlignment="1">
      <alignment horizontal="left" vertical="center"/>
    </xf>
    <xf numFmtId="44" fontId="14" fillId="0" borderId="8" xfId="0" applyNumberFormat="1" applyFont="1" applyBorder="1" applyAlignment="1">
      <alignment horizontal="right" vertical="center"/>
    </xf>
    <xf numFmtId="0" fontId="14" fillId="0" borderId="1" xfId="0" applyFont="1" applyBorder="1" applyAlignment="1">
      <alignment horizontal="left" vertical="center"/>
    </xf>
    <xf numFmtId="44" fontId="14" fillId="0" borderId="2" xfId="1" applyFont="1" applyBorder="1" applyAlignment="1">
      <alignment horizontal="left" vertical="center"/>
    </xf>
    <xf numFmtId="44" fontId="14" fillId="0" borderId="9" xfId="1" applyFont="1" applyBorder="1" applyAlignment="1">
      <alignment horizontal="right" vertical="center"/>
    </xf>
    <xf numFmtId="0" fontId="28" fillId="0" borderId="10" xfId="0" applyFont="1" applyBorder="1" applyAlignment="1">
      <alignment horizontal="left" vertical="center"/>
    </xf>
    <xf numFmtId="0" fontId="28" fillId="0" borderId="11" xfId="0" applyFont="1" applyBorder="1" applyAlignment="1">
      <alignment horizontal="left" vertical="center"/>
    </xf>
    <xf numFmtId="44" fontId="28" fillId="0" borderId="12" xfId="0" applyNumberFormat="1" applyFont="1" applyBorder="1" applyAlignment="1">
      <alignment horizontal="right" vertical="center"/>
    </xf>
    <xf numFmtId="0" fontId="11" fillId="2" borderId="4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 applyProtection="1">
      <alignment horizontal="center" vertical="center" wrapText="1"/>
      <protection locked="0"/>
    </xf>
    <xf numFmtId="0" fontId="11" fillId="2" borderId="5" xfId="2" applyFont="1" applyFill="1" applyBorder="1" applyAlignment="1">
      <alignment horizontal="center" vertical="center" wrapText="1"/>
    </xf>
    <xf numFmtId="0" fontId="12" fillId="0" borderId="0" xfId="2" applyFont="1"/>
    <xf numFmtId="0" fontId="29" fillId="0" borderId="0" xfId="2" applyFont="1" applyAlignment="1">
      <alignment horizontal="left" vertical="center"/>
    </xf>
    <xf numFmtId="0" fontId="12" fillId="0" borderId="0" xfId="2" applyFont="1" applyAlignment="1">
      <alignment vertical="center"/>
    </xf>
    <xf numFmtId="0" fontId="12" fillId="0" borderId="0" xfId="2" applyFont="1" applyAlignment="1" applyProtection="1">
      <alignment vertical="center"/>
      <protection locked="0"/>
    </xf>
    <xf numFmtId="164" fontId="29" fillId="0" borderId="0" xfId="2" applyNumberFormat="1" applyFont="1"/>
    <xf numFmtId="0" fontId="10" fillId="0" borderId="1" xfId="2" applyFont="1" applyBorder="1" applyAlignment="1">
      <alignment horizontal="left"/>
    </xf>
    <xf numFmtId="0" fontId="10" fillId="0" borderId="1" xfId="2" applyFont="1" applyBorder="1"/>
    <xf numFmtId="0" fontId="10" fillId="0" borderId="1" xfId="2" applyFont="1" applyBorder="1" applyProtection="1">
      <protection locked="0"/>
    </xf>
    <xf numFmtId="164" fontId="10" fillId="0" borderId="1" xfId="2" applyNumberFormat="1" applyFont="1" applyBorder="1"/>
    <xf numFmtId="0" fontId="11" fillId="0" borderId="1" xfId="2" applyFont="1" applyBorder="1" applyAlignment="1">
      <alignment horizontal="center" vertical="center"/>
    </xf>
    <xf numFmtId="0" fontId="30" fillId="0" borderId="1" xfId="2" applyFont="1" applyBorder="1" applyAlignment="1">
      <alignment horizontal="center" vertical="center"/>
    </xf>
    <xf numFmtId="0" fontId="30" fillId="0" borderId="1" xfId="2" applyFont="1" applyBorder="1" applyAlignment="1">
      <alignment vertical="center" wrapText="1"/>
    </xf>
    <xf numFmtId="0" fontId="30" fillId="0" borderId="1" xfId="2" applyFont="1" applyBorder="1" applyAlignment="1">
      <alignment horizontal="center" vertical="center" wrapText="1"/>
    </xf>
    <xf numFmtId="166" fontId="30" fillId="0" borderId="1" xfId="2" applyNumberFormat="1" applyFont="1" applyBorder="1" applyAlignment="1">
      <alignment horizontal="center" vertical="center"/>
    </xf>
    <xf numFmtId="164" fontId="30" fillId="0" borderId="1" xfId="2" applyNumberFormat="1" applyFont="1" applyBorder="1" applyAlignment="1">
      <alignment horizontal="center" vertical="center"/>
    </xf>
    <xf numFmtId="164" fontId="30" fillId="0" borderId="1" xfId="2" applyNumberFormat="1" applyFont="1" applyBorder="1" applyAlignment="1">
      <alignment horizontal="right" vertical="center"/>
    </xf>
    <xf numFmtId="0" fontId="11" fillId="0" borderId="1" xfId="2" applyFont="1" applyBorder="1" applyAlignment="1">
      <alignment vertical="center" wrapText="1"/>
    </xf>
    <xf numFmtId="0" fontId="11" fillId="0" borderId="1" xfId="2" applyFont="1" applyBorder="1" applyAlignment="1">
      <alignment horizontal="center" vertical="center" wrapText="1"/>
    </xf>
    <xf numFmtId="166" fontId="11" fillId="0" borderId="1" xfId="2" applyNumberFormat="1" applyFont="1" applyBorder="1" applyAlignment="1">
      <alignment horizontal="right" vertical="center"/>
    </xf>
    <xf numFmtId="164" fontId="12" fillId="0" borderId="1" xfId="2" applyNumberFormat="1" applyFont="1" applyBorder="1" applyAlignment="1">
      <alignment horizontal="right" vertical="center"/>
    </xf>
    <xf numFmtId="164" fontId="11" fillId="0" borderId="1" xfId="2" applyNumberFormat="1" applyFont="1" applyBorder="1" applyAlignment="1">
      <alignment horizontal="right" vertical="center"/>
    </xf>
    <xf numFmtId="0" fontId="12" fillId="0" borderId="1" xfId="2" applyFont="1" applyBorder="1"/>
    <xf numFmtId="0" fontId="21" fillId="0" borderId="1" xfId="0" applyFont="1" applyBorder="1" applyAlignment="1">
      <alignment vertical="center" wrapText="1"/>
    </xf>
    <xf numFmtId="0" fontId="11" fillId="0" borderId="1" xfId="2" applyFont="1" applyBorder="1"/>
    <xf numFmtId="167" fontId="11" fillId="0" borderId="1" xfId="2" applyNumberFormat="1" applyFont="1" applyBorder="1" applyAlignment="1">
      <alignment horizontal="right" vertical="center"/>
    </xf>
    <xf numFmtId="164" fontId="12" fillId="0" borderId="1" xfId="2" applyNumberFormat="1" applyFont="1" applyBorder="1" applyAlignment="1">
      <alignment horizontal="right"/>
    </xf>
    <xf numFmtId="169" fontId="10" fillId="0" borderId="1" xfId="2" applyNumberFormat="1" applyFont="1" applyBorder="1"/>
    <xf numFmtId="169" fontId="30" fillId="0" borderId="1" xfId="2" applyNumberFormat="1" applyFont="1" applyBorder="1" applyAlignment="1">
      <alignment horizontal="center" vertical="center"/>
    </xf>
    <xf numFmtId="169" fontId="11" fillId="0" borderId="1" xfId="2" applyNumberFormat="1" applyFont="1" applyBorder="1" applyAlignment="1">
      <alignment horizontal="right" vertical="center"/>
    </xf>
    <xf numFmtId="169" fontId="11" fillId="2" borderId="4" xfId="2" applyNumberFormat="1" applyFont="1" applyFill="1" applyBorder="1" applyAlignment="1" applyProtection="1">
      <alignment horizontal="center" vertical="center" wrapText="1"/>
      <protection locked="0"/>
    </xf>
    <xf numFmtId="169" fontId="12" fillId="0" borderId="0" xfId="2" applyNumberFormat="1" applyFont="1" applyAlignment="1">
      <alignment vertical="center"/>
    </xf>
    <xf numFmtId="169" fontId="12" fillId="0" borderId="0" xfId="2" applyNumberFormat="1" applyFont="1"/>
    <xf numFmtId="0" fontId="21" fillId="3" borderId="4" xfId="0" applyFont="1" applyFill="1" applyBorder="1" applyAlignment="1">
      <alignment vertical="center" wrapText="1"/>
    </xf>
    <xf numFmtId="0" fontId="21" fillId="3" borderId="5" xfId="0" applyFont="1" applyFill="1" applyBorder="1" applyAlignment="1">
      <alignment horizontal="right" vertical="center" wrapText="1" indent="1"/>
    </xf>
    <xf numFmtId="0" fontId="22" fillId="0" borderId="0" xfId="0" applyFont="1" applyAlignment="1">
      <alignment horizontal="left" vertical="center" indent="1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 applyProtection="1">
      <alignment horizontal="center"/>
      <protection locked="0"/>
    </xf>
    <xf numFmtId="0" fontId="31" fillId="0" borderId="1" xfId="0" applyFont="1" applyBorder="1" applyAlignment="1">
      <alignment horizontal="center" vertical="center"/>
    </xf>
    <xf numFmtId="0" fontId="31" fillId="0" borderId="1" xfId="0" applyFont="1" applyBorder="1" applyAlignment="1">
      <alignment vertical="center" wrapText="1"/>
    </xf>
    <xf numFmtId="0" fontId="31" fillId="0" borderId="1" xfId="0" applyFont="1" applyBorder="1" applyAlignment="1">
      <alignment horizontal="center" vertical="center" wrapText="1"/>
    </xf>
    <xf numFmtId="166" fontId="31" fillId="0" borderId="1" xfId="0" applyNumberFormat="1" applyFont="1" applyBorder="1" applyAlignment="1">
      <alignment horizontal="center" vertical="center"/>
    </xf>
    <xf numFmtId="169" fontId="32" fillId="0" borderId="1" xfId="0" applyNumberFormat="1" applyFont="1" applyBorder="1" applyAlignment="1">
      <alignment horizontal="center" vertical="center"/>
    </xf>
    <xf numFmtId="169" fontId="31" fillId="0" borderId="1" xfId="0" applyNumberFormat="1" applyFont="1" applyBorder="1" applyAlignment="1">
      <alignment vertical="center"/>
    </xf>
    <xf numFmtId="166" fontId="21" fillId="0" borderId="1" xfId="0" applyNumberFormat="1" applyFont="1" applyBorder="1" applyAlignment="1">
      <alignment horizontal="center" vertical="center"/>
    </xf>
    <xf numFmtId="169" fontId="21" fillId="0" borderId="1" xfId="0" applyNumberFormat="1" applyFont="1" applyBorder="1" applyAlignment="1">
      <alignment vertical="center"/>
    </xf>
    <xf numFmtId="0" fontId="2" fillId="0" borderId="0" xfId="2" applyAlignment="1">
      <alignment vertical="center" wrapText="1"/>
    </xf>
    <xf numFmtId="0" fontId="9" fillId="0" borderId="6" xfId="2" applyFont="1" applyBorder="1" applyAlignment="1">
      <alignment horizontal="left" wrapText="1"/>
    </xf>
    <xf numFmtId="0" fontId="10" fillId="0" borderId="6" xfId="2" applyFont="1" applyBorder="1" applyAlignment="1">
      <alignment horizontal="left" wrapText="1"/>
    </xf>
    <xf numFmtId="0" fontId="12" fillId="0" borderId="6" xfId="2" applyFont="1" applyBorder="1" applyAlignment="1">
      <alignment wrapText="1"/>
    </xf>
    <xf numFmtId="0" fontId="2" fillId="0" borderId="0" xfId="2" applyAlignment="1">
      <alignment wrapText="1"/>
    </xf>
    <xf numFmtId="169" fontId="11" fillId="0" borderId="6" xfId="2" applyNumberFormat="1" applyFont="1" applyBorder="1" applyAlignment="1">
      <alignment horizontal="right" vertical="center"/>
    </xf>
    <xf numFmtId="164" fontId="12" fillId="0" borderId="6" xfId="2" applyNumberFormat="1" applyFont="1" applyBorder="1" applyAlignment="1">
      <alignment horizontal="right" vertical="center"/>
    </xf>
    <xf numFmtId="0" fontId="12" fillId="0" borderId="0" xfId="2" applyFont="1" applyAlignment="1">
      <alignment horizontal="center" vertical="center"/>
    </xf>
    <xf numFmtId="169" fontId="12" fillId="0" borderId="0" xfId="2" applyNumberFormat="1" applyFont="1" applyAlignment="1">
      <alignment horizontal="center" vertical="center"/>
    </xf>
    <xf numFmtId="0" fontId="12" fillId="0" borderId="0" xfId="2" applyFont="1" applyAlignment="1" applyProtection="1">
      <alignment horizontal="center" vertical="center"/>
      <protection locked="0"/>
    </xf>
    <xf numFmtId="0" fontId="10" fillId="0" borderId="6" xfId="2" applyFont="1" applyBorder="1" applyAlignment="1">
      <alignment horizontal="left"/>
    </xf>
    <xf numFmtId="169" fontId="10" fillId="0" borderId="6" xfId="2" applyNumberFormat="1" applyFont="1" applyBorder="1" applyAlignment="1">
      <alignment horizontal="center" vertical="center"/>
    </xf>
    <xf numFmtId="0" fontId="10" fillId="0" borderId="6" xfId="2" applyFont="1" applyBorder="1" applyAlignment="1" applyProtection="1">
      <alignment horizontal="center" vertical="center"/>
      <protection locked="0"/>
    </xf>
    <xf numFmtId="0" fontId="12" fillId="0" borderId="6" xfId="2" applyFont="1" applyBorder="1" applyAlignment="1">
      <alignment horizontal="center" vertical="center"/>
    </xf>
    <xf numFmtId="169" fontId="12" fillId="0" borderId="6" xfId="2" applyNumberFormat="1" applyFont="1" applyBorder="1" applyAlignment="1">
      <alignment horizontal="center" vertical="center"/>
    </xf>
    <xf numFmtId="0" fontId="30" fillId="0" borderId="6" xfId="2" applyFont="1" applyBorder="1" applyAlignment="1">
      <alignment horizontal="center" vertical="center"/>
    </xf>
    <xf numFmtId="0" fontId="30" fillId="0" borderId="6" xfId="2" applyFont="1" applyBorder="1" applyAlignment="1">
      <alignment vertical="center" wrapText="1"/>
    </xf>
    <xf numFmtId="0" fontId="30" fillId="0" borderId="6" xfId="2" applyFont="1" applyBorder="1" applyAlignment="1">
      <alignment horizontal="center" vertical="center" wrapText="1"/>
    </xf>
    <xf numFmtId="166" fontId="30" fillId="0" borderId="6" xfId="2" applyNumberFormat="1" applyFont="1" applyBorder="1" applyAlignment="1">
      <alignment horizontal="center" vertical="center"/>
    </xf>
    <xf numFmtId="169" fontId="30" fillId="0" borderId="6" xfId="2" applyNumberFormat="1" applyFont="1" applyBorder="1" applyAlignment="1">
      <alignment horizontal="center" vertical="center"/>
    </xf>
    <xf numFmtId="164" fontId="30" fillId="0" borderId="6" xfId="2" applyNumberFormat="1" applyFont="1" applyBorder="1" applyAlignment="1">
      <alignment horizontal="center" vertical="center"/>
    </xf>
    <xf numFmtId="164" fontId="30" fillId="0" borderId="6" xfId="2" applyNumberFormat="1" applyFont="1" applyBorder="1" applyAlignment="1">
      <alignment horizontal="right" vertical="center"/>
    </xf>
    <xf numFmtId="165" fontId="11" fillId="0" borderId="6" xfId="2" applyNumberFormat="1" applyFont="1" applyBorder="1" applyAlignment="1">
      <alignment horizontal="center" vertical="center"/>
    </xf>
    <xf numFmtId="44" fontId="11" fillId="0" borderId="6" xfId="1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1" fillId="0" borderId="6" xfId="0" applyFont="1" applyBorder="1" applyAlignment="1">
      <alignment vertical="center" wrapText="1"/>
    </xf>
    <xf numFmtId="0" fontId="21" fillId="0" borderId="6" xfId="0" applyFont="1" applyBorder="1" applyAlignment="1">
      <alignment horizontal="center" vertical="center" wrapText="1"/>
    </xf>
    <xf numFmtId="166" fontId="21" fillId="0" borderId="6" xfId="0" applyNumberFormat="1" applyFont="1" applyBorder="1" applyAlignment="1">
      <alignment horizontal="center" vertical="center"/>
    </xf>
    <xf numFmtId="169" fontId="23" fillId="0" borderId="6" xfId="0" applyNumberFormat="1" applyFont="1" applyBorder="1" applyAlignment="1">
      <alignment horizontal="center" vertical="center"/>
    </xf>
    <xf numFmtId="169" fontId="21" fillId="0" borderId="6" xfId="0" applyNumberFormat="1" applyFont="1" applyBorder="1" applyAlignment="1">
      <alignment vertical="center"/>
    </xf>
    <xf numFmtId="169" fontId="23" fillId="0" borderId="13" xfId="0" applyNumberFormat="1" applyFont="1" applyBorder="1" applyAlignment="1">
      <alignment horizontal="center" vertical="center"/>
    </xf>
    <xf numFmtId="0" fontId="12" fillId="0" borderId="6" xfId="2" applyFont="1" applyBorder="1" applyAlignment="1">
      <alignment horizontal="left" vertical="center" wrapText="1"/>
    </xf>
    <xf numFmtId="165" fontId="11" fillId="0" borderId="6" xfId="2" quotePrefix="1" applyNumberFormat="1" applyFont="1" applyBorder="1" applyAlignment="1">
      <alignment horizontal="center" vertical="center"/>
    </xf>
    <xf numFmtId="167" fontId="11" fillId="0" borderId="1" xfId="2" applyNumberFormat="1" applyFont="1" applyBorder="1" applyAlignment="1">
      <alignment horizontal="center" vertical="center"/>
    </xf>
    <xf numFmtId="0" fontId="20" fillId="0" borderId="1" xfId="2" applyFont="1" applyBorder="1" applyAlignment="1">
      <alignment wrapText="1"/>
    </xf>
    <xf numFmtId="0" fontId="14" fillId="0" borderId="6" xfId="0" applyFont="1" applyBorder="1" applyAlignment="1">
      <alignment horizontal="left" vertical="center"/>
    </xf>
    <xf numFmtId="0" fontId="19" fillId="0" borderId="6" xfId="2" applyFont="1" applyBorder="1" applyAlignment="1">
      <alignment horizontal="center" vertical="center"/>
    </xf>
    <xf numFmtId="0" fontId="20" fillId="0" borderId="6" xfId="2" applyFont="1" applyBorder="1"/>
    <xf numFmtId="0" fontId="20" fillId="0" borderId="6" xfId="2" applyFont="1" applyBorder="1" applyAlignment="1">
      <alignment horizontal="center" vertical="center"/>
    </xf>
    <xf numFmtId="165" fontId="20" fillId="0" borderId="6" xfId="2" applyNumberFormat="1" applyFont="1" applyBorder="1" applyAlignment="1">
      <alignment horizontal="center" vertical="center"/>
    </xf>
    <xf numFmtId="44" fontId="20" fillId="0" borderId="6" xfId="1" applyFont="1" applyBorder="1" applyAlignment="1" applyProtection="1">
      <alignment horizontal="center" vertical="center"/>
      <protection locked="0"/>
    </xf>
    <xf numFmtId="0" fontId="16" fillId="0" borderId="14" xfId="0" applyFont="1" applyBorder="1" applyAlignment="1">
      <alignment horizontal="left"/>
    </xf>
    <xf numFmtId="0" fontId="16" fillId="0" borderId="15" xfId="0" applyFont="1" applyBorder="1" applyAlignment="1">
      <alignment horizontal="left"/>
    </xf>
    <xf numFmtId="0" fontId="16" fillId="0" borderId="16" xfId="0" applyFont="1" applyBorder="1" applyAlignment="1">
      <alignment horizontal="right"/>
    </xf>
    <xf numFmtId="0" fontId="26" fillId="0" borderId="0" xfId="0" applyFont="1" applyAlignment="1">
      <alignment horizontal="left" vertical="center" wrapText="1"/>
    </xf>
    <xf numFmtId="0" fontId="19" fillId="0" borderId="13" xfId="2" applyFont="1" applyFill="1" applyBorder="1" applyAlignment="1">
      <alignment horizontal="center" vertical="center"/>
    </xf>
    <xf numFmtId="0" fontId="20" fillId="0" borderId="13" xfId="2" applyFont="1" applyFill="1" applyBorder="1"/>
    <xf numFmtId="0" fontId="20" fillId="0" borderId="13" xfId="2" applyFont="1" applyFill="1" applyBorder="1" applyAlignment="1">
      <alignment horizontal="center" vertical="center"/>
    </xf>
    <xf numFmtId="165" fontId="20" fillId="0" borderId="13" xfId="2" applyNumberFormat="1" applyFont="1" applyFill="1" applyBorder="1" applyAlignment="1">
      <alignment horizontal="center" vertical="center"/>
    </xf>
    <xf numFmtId="44" fontId="20" fillId="0" borderId="13" xfId="1" applyFont="1" applyFill="1" applyBorder="1" applyAlignment="1" applyProtection="1">
      <alignment horizontal="center" vertical="center"/>
      <protection locked="0"/>
    </xf>
    <xf numFmtId="164" fontId="19" fillId="0" borderId="13" xfId="2" applyNumberFormat="1" applyFont="1" applyFill="1" applyBorder="1" applyAlignment="1">
      <alignment horizontal="right" vertical="center"/>
    </xf>
    <xf numFmtId="0" fontId="34" fillId="0" borderId="0" xfId="0" applyFont="1"/>
    <xf numFmtId="44" fontId="14" fillId="0" borderId="8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2" applyFont="1" applyBorder="1" applyAlignment="1">
      <alignment horizontal="center" vertical="center"/>
    </xf>
  </cellXfs>
  <cellStyles count="14">
    <cellStyle name="Měna" xfId="1" builtinId="4"/>
    <cellStyle name="Normal 2" xfId="7" xr:uid="{00000000-0005-0000-0000-000001000000}"/>
    <cellStyle name="Normální" xfId="0" builtinId="0"/>
    <cellStyle name="Normální 10" xfId="13" xr:uid="{00000000-0005-0000-0000-000003000000}"/>
    <cellStyle name="normální 2" xfId="4" xr:uid="{00000000-0005-0000-0000-000004000000}"/>
    <cellStyle name="Normální 3" xfId="3" xr:uid="{00000000-0005-0000-0000-000005000000}"/>
    <cellStyle name="normální 4" xfId="6" xr:uid="{00000000-0005-0000-0000-000006000000}"/>
    <cellStyle name="Normální 5" xfId="8" xr:uid="{00000000-0005-0000-0000-000007000000}"/>
    <cellStyle name="Normální 6" xfId="9" xr:uid="{00000000-0005-0000-0000-000008000000}"/>
    <cellStyle name="Normální 7" xfId="10" xr:uid="{00000000-0005-0000-0000-000009000000}"/>
    <cellStyle name="Normální 8" xfId="11" xr:uid="{00000000-0005-0000-0000-00000A000000}"/>
    <cellStyle name="Normální 9" xfId="12" xr:uid="{00000000-0005-0000-0000-00000B000000}"/>
    <cellStyle name="Styl 1" xfId="5" xr:uid="{00000000-0005-0000-0000-00000C000000}"/>
    <cellStyle name="Vysvětlující text" xfId="2" builtinId="5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9"/>
  <sheetViews>
    <sheetView tabSelected="1" view="pageBreakPreview" zoomScaleNormal="100" zoomScaleSheetLayoutView="100" workbookViewId="0">
      <selection activeCell="B11" sqref="B11"/>
    </sheetView>
  </sheetViews>
  <sheetFormatPr defaultColWidth="8.7265625" defaultRowHeight="14.5"/>
  <cols>
    <col min="1" max="1" width="11.81640625" customWidth="1"/>
    <col min="2" max="2" width="46.7265625" bestFit="1" customWidth="1"/>
    <col min="3" max="3" width="15.453125" bestFit="1" customWidth="1"/>
    <col min="4" max="4" width="13.81640625" bestFit="1" customWidth="1"/>
    <col min="5" max="5" width="20.26953125" bestFit="1" customWidth="1"/>
    <col min="6" max="6" width="48.453125" customWidth="1"/>
  </cols>
  <sheetData>
    <row r="1" spans="1:7" ht="18">
      <c r="A1" s="89" t="s">
        <v>54</v>
      </c>
      <c r="B1" s="1"/>
      <c r="C1" s="1"/>
      <c r="D1" s="1"/>
      <c r="E1" s="1"/>
      <c r="F1" s="75"/>
      <c r="G1" s="1"/>
    </row>
    <row r="2" spans="1:7">
      <c r="A2" s="1"/>
      <c r="B2" s="1"/>
      <c r="C2" s="1"/>
      <c r="D2" s="1"/>
      <c r="E2" s="1"/>
      <c r="F2" s="75"/>
      <c r="G2" s="1"/>
    </row>
    <row r="3" spans="1:7">
      <c r="A3" s="90" t="s">
        <v>55</v>
      </c>
      <c r="B3" s="1" t="s">
        <v>182</v>
      </c>
      <c r="D3" s="1"/>
      <c r="E3" s="1"/>
      <c r="F3" s="75"/>
      <c r="G3" s="1"/>
    </row>
    <row r="4" spans="1:7">
      <c r="A4" s="1"/>
      <c r="B4" s="1"/>
      <c r="D4" s="1"/>
      <c r="E4" s="1"/>
      <c r="F4" s="75"/>
      <c r="G4" s="1"/>
    </row>
    <row r="5" spans="1:7">
      <c r="A5" s="90" t="s">
        <v>56</v>
      </c>
      <c r="B5" s="91" t="s">
        <v>177</v>
      </c>
      <c r="D5" s="1"/>
      <c r="E5" s="92" t="s">
        <v>57</v>
      </c>
      <c r="F5" s="93">
        <v>45323</v>
      </c>
      <c r="G5" s="1"/>
    </row>
    <row r="6" spans="1:7">
      <c r="A6" s="90" t="s">
        <v>58</v>
      </c>
      <c r="B6" s="91" t="s">
        <v>112</v>
      </c>
      <c r="D6" s="1"/>
      <c r="E6" s="92" t="s">
        <v>59</v>
      </c>
      <c r="F6" s="94" t="s">
        <v>60</v>
      </c>
      <c r="G6" s="1"/>
    </row>
    <row r="7" spans="1:7">
      <c r="A7" s="90"/>
      <c r="B7" s="207"/>
      <c r="C7" s="207"/>
      <c r="D7" s="207"/>
      <c r="E7" s="92" t="s">
        <v>61</v>
      </c>
      <c r="F7" s="94" t="s">
        <v>60</v>
      </c>
      <c r="G7" s="1"/>
    </row>
    <row r="8" spans="1:7">
      <c r="A8" s="90" t="s">
        <v>106</v>
      </c>
      <c r="B8" s="142"/>
      <c r="C8" s="142"/>
      <c r="D8" s="142"/>
      <c r="E8" s="92"/>
      <c r="F8" s="94"/>
      <c r="G8" s="1"/>
    </row>
    <row r="9" spans="1:7">
      <c r="A9" s="90" t="s">
        <v>107</v>
      </c>
      <c r="B9" s="142"/>
      <c r="C9" s="142"/>
      <c r="D9" s="142"/>
      <c r="E9" s="92"/>
      <c r="F9" s="94"/>
      <c r="G9" s="1"/>
    </row>
    <row r="10" spans="1:7">
      <c r="A10" s="90" t="s">
        <v>108</v>
      </c>
      <c r="B10" s="142"/>
      <c r="C10" s="142"/>
      <c r="D10" s="142"/>
      <c r="E10" s="92"/>
      <c r="F10" s="94"/>
      <c r="G10" s="1"/>
    </row>
    <row r="11" spans="1:7" ht="25.5" thickBot="1">
      <c r="A11" s="198" t="s">
        <v>109</v>
      </c>
      <c r="B11" s="142"/>
      <c r="C11" s="142"/>
      <c r="D11" s="142"/>
      <c r="E11" s="92"/>
      <c r="F11" s="94"/>
      <c r="G11" s="1"/>
    </row>
    <row r="12" spans="1:7" ht="15" thickBot="1">
      <c r="A12" s="1"/>
      <c r="B12" s="195" t="s">
        <v>10</v>
      </c>
      <c r="C12" s="196" t="s">
        <v>62</v>
      </c>
      <c r="D12" s="196" t="s">
        <v>63</v>
      </c>
      <c r="E12" s="197" t="s">
        <v>64</v>
      </c>
      <c r="F12" s="75"/>
      <c r="G12" s="1"/>
    </row>
    <row r="13" spans="1:7">
      <c r="B13" s="95" t="s">
        <v>65</v>
      </c>
      <c r="C13" s="96">
        <f>Přívod!F4</f>
        <v>0</v>
      </c>
      <c r="D13" s="96">
        <f>Přívod!F15</f>
        <v>0</v>
      </c>
      <c r="E13" s="97">
        <f>D13+C13</f>
        <v>0</v>
      </c>
    </row>
    <row r="14" spans="1:7">
      <c r="B14" s="98" t="s">
        <v>91</v>
      </c>
      <c r="C14" s="99">
        <f>SUM('Rozvaděč R-FVE-AC'!G5:G38)</f>
        <v>0</v>
      </c>
      <c r="D14" s="99">
        <f>SUM('Rozvaděč R-FVE-AC'!H5:H38)+'Rozvaděč R-FVE-AC'!I39+'Rozvaděč R-FVE-AC'!I40+'Rozvaděč R-FVE-AC'!I41</f>
        <v>0</v>
      </c>
      <c r="E14" s="97">
        <f>D14+C14</f>
        <v>0</v>
      </c>
    </row>
    <row r="15" spans="1:7">
      <c r="B15" s="98" t="s">
        <v>80</v>
      </c>
      <c r="C15" s="99">
        <f>SUM('Trasy vedení'!G5:G13)</f>
        <v>0</v>
      </c>
      <c r="D15" s="99">
        <f>SUM('Trasy vedení'!H5:H17)</f>
        <v>0</v>
      </c>
      <c r="E15" s="97">
        <f t="shared" ref="E15:E16" si="0">D15+C15</f>
        <v>0</v>
      </c>
    </row>
    <row r="16" spans="1:7">
      <c r="B16" s="189" t="s">
        <v>102</v>
      </c>
      <c r="C16" s="99">
        <f>SUM('FVE Položky'!G6:G29)</f>
        <v>0</v>
      </c>
      <c r="D16" s="99">
        <f>SUM('FVE Položky'!H6:H34)</f>
        <v>0</v>
      </c>
      <c r="E16" s="206">
        <f t="shared" si="0"/>
        <v>0</v>
      </c>
      <c r="F16" s="205"/>
    </row>
    <row r="17" spans="2:5">
      <c r="B17" s="189" t="s">
        <v>191</v>
      </c>
      <c r="C17" s="99"/>
      <c r="D17" s="99"/>
      <c r="E17" s="97">
        <f>'Stavba a konstrukce'!E2</f>
        <v>0</v>
      </c>
    </row>
    <row r="18" spans="2:5">
      <c r="B18" s="98" t="s">
        <v>66</v>
      </c>
      <c r="C18" s="99"/>
      <c r="D18" s="99"/>
      <c r="E18" s="100">
        <f>'Ostatní položky'!F2</f>
        <v>0</v>
      </c>
    </row>
    <row r="19" spans="2:5" ht="16" thickBot="1">
      <c r="B19" s="101" t="s">
        <v>15</v>
      </c>
      <c r="C19" s="102"/>
      <c r="D19" s="102"/>
      <c r="E19" s="103">
        <f>SUM(E13:E18)</f>
        <v>0</v>
      </c>
    </row>
  </sheetData>
  <mergeCells count="1">
    <mergeCell ref="B7:D7"/>
  </mergeCells>
  <pageMargins left="0.7" right="0.7" top="0.78740157499999996" bottom="0.78740157499999996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22"/>
  <sheetViews>
    <sheetView view="pageBreakPreview" zoomScale="115" zoomScaleNormal="100" zoomScaleSheetLayoutView="115" workbookViewId="0">
      <selection activeCell="B13" sqref="B13"/>
    </sheetView>
  </sheetViews>
  <sheetFormatPr defaultRowHeight="14.5"/>
  <cols>
    <col min="1" max="1" width="8.54296875" style="5" customWidth="1"/>
    <col min="2" max="2" width="31.54296875" style="158" customWidth="1"/>
    <col min="3" max="3" width="8.54296875" style="5" customWidth="1"/>
    <col min="4" max="4" width="10.7265625" style="5" customWidth="1"/>
    <col min="5" max="5" width="13.26953125" style="40" customWidth="1"/>
    <col min="6" max="6" width="15.81640625" style="5" bestFit="1" customWidth="1"/>
    <col min="7" max="8" width="8.54296875" style="5" customWidth="1"/>
    <col min="9" max="9" width="10.26953125" style="5" customWidth="1"/>
    <col min="10" max="1024" width="8.54296875" style="5" customWidth="1"/>
  </cols>
  <sheetData>
    <row r="1" spans="1:9" ht="23">
      <c r="A1" s="2" t="s">
        <v>9</v>
      </c>
      <c r="B1" s="2" t="s">
        <v>10</v>
      </c>
      <c r="C1" s="2" t="s">
        <v>11</v>
      </c>
      <c r="D1" s="2" t="s">
        <v>12</v>
      </c>
      <c r="E1" s="3" t="s">
        <v>28</v>
      </c>
      <c r="F1" s="4" t="s">
        <v>14</v>
      </c>
      <c r="H1" s="208"/>
      <c r="I1" s="208"/>
    </row>
    <row r="2" spans="1:9" ht="15.5">
      <c r="A2" s="6" t="s">
        <v>15</v>
      </c>
      <c r="B2" s="154"/>
      <c r="C2" s="7"/>
      <c r="D2" s="7"/>
      <c r="E2" s="8"/>
      <c r="F2" s="9">
        <f>F4+F15</f>
        <v>0</v>
      </c>
      <c r="H2" s="10"/>
      <c r="I2" s="11"/>
    </row>
    <row r="3" spans="1:9">
      <c r="A3" s="12"/>
      <c r="B3" s="155" t="s">
        <v>16</v>
      </c>
      <c r="C3" s="13"/>
      <c r="D3" s="13"/>
      <c r="E3" s="14"/>
      <c r="F3" s="15"/>
      <c r="H3" s="10"/>
      <c r="I3" s="10"/>
    </row>
    <row r="4" spans="1:9">
      <c r="A4" s="16" t="s">
        <v>17</v>
      </c>
      <c r="B4" s="156" t="s">
        <v>18</v>
      </c>
      <c r="C4" s="17"/>
      <c r="D4" s="17"/>
      <c r="E4" s="18"/>
      <c r="F4" s="19">
        <f>SUM(F5:F13)</f>
        <v>0</v>
      </c>
      <c r="H4" s="10"/>
      <c r="I4" s="10"/>
    </row>
    <row r="5" spans="1:9">
      <c r="A5" s="20" t="s">
        <v>17</v>
      </c>
      <c r="B5" s="41" t="s">
        <v>113</v>
      </c>
      <c r="C5" s="20" t="s">
        <v>19</v>
      </c>
      <c r="D5" s="21">
        <v>15</v>
      </c>
      <c r="E5" s="22"/>
      <c r="F5" s="23">
        <f t="shared" ref="F5:F11" si="0">E5*D5</f>
        <v>0</v>
      </c>
      <c r="H5" s="10"/>
      <c r="I5" s="10"/>
    </row>
    <row r="6" spans="1:9">
      <c r="A6" s="20" t="s">
        <v>17</v>
      </c>
      <c r="B6" s="41" t="s">
        <v>114</v>
      </c>
      <c r="C6" s="20" t="s">
        <v>20</v>
      </c>
      <c r="D6" s="21">
        <v>3</v>
      </c>
      <c r="E6" s="22"/>
      <c r="F6" s="23">
        <f t="shared" si="0"/>
        <v>0</v>
      </c>
      <c r="H6" s="10"/>
      <c r="I6" s="10"/>
    </row>
    <row r="7" spans="1:9">
      <c r="A7" s="20" t="s">
        <v>17</v>
      </c>
      <c r="B7" s="41" t="s">
        <v>115</v>
      </c>
      <c r="C7" s="20" t="s">
        <v>20</v>
      </c>
      <c r="D7" s="21">
        <v>2</v>
      </c>
      <c r="E7" s="22"/>
      <c r="F7" s="23">
        <f t="shared" si="0"/>
        <v>0</v>
      </c>
      <c r="H7" s="10"/>
      <c r="I7" s="10"/>
    </row>
    <row r="8" spans="1:9" ht="24">
      <c r="A8" s="20" t="s">
        <v>17</v>
      </c>
      <c r="B8" s="41" t="s">
        <v>120</v>
      </c>
      <c r="C8" s="20" t="s">
        <v>19</v>
      </c>
      <c r="D8" s="21">
        <v>1</v>
      </c>
      <c r="E8" s="22"/>
      <c r="F8" s="23">
        <f t="shared" si="0"/>
        <v>0</v>
      </c>
      <c r="H8" s="10"/>
      <c r="I8" s="10"/>
    </row>
    <row r="9" spans="1:9" ht="24">
      <c r="A9" s="20" t="s">
        <v>17</v>
      </c>
      <c r="B9" s="41" t="s">
        <v>116</v>
      </c>
      <c r="C9" s="20" t="s">
        <v>20</v>
      </c>
      <c r="D9" s="21">
        <v>1</v>
      </c>
      <c r="E9" s="22"/>
      <c r="F9" s="23">
        <f t="shared" si="0"/>
        <v>0</v>
      </c>
      <c r="H9" s="10"/>
      <c r="I9" s="10"/>
    </row>
    <row r="10" spans="1:9">
      <c r="A10" s="20" t="s">
        <v>17</v>
      </c>
      <c r="B10" s="41" t="s">
        <v>117</v>
      </c>
      <c r="C10" s="20" t="s">
        <v>20</v>
      </c>
      <c r="D10" s="21">
        <v>3</v>
      </c>
      <c r="E10" s="22"/>
      <c r="F10" s="23">
        <f t="shared" si="0"/>
        <v>0</v>
      </c>
      <c r="H10" s="10"/>
      <c r="I10" s="10"/>
    </row>
    <row r="11" spans="1:9">
      <c r="A11" s="20" t="s">
        <v>17</v>
      </c>
      <c r="B11" s="41" t="s">
        <v>122</v>
      </c>
      <c r="C11" s="20" t="s">
        <v>20</v>
      </c>
      <c r="D11" s="21">
        <v>1</v>
      </c>
      <c r="E11" s="22"/>
      <c r="F11" s="23">
        <f t="shared" si="0"/>
        <v>0</v>
      </c>
      <c r="H11" s="10"/>
      <c r="I11" s="10"/>
    </row>
    <row r="12" spans="1:9">
      <c r="A12" s="20" t="s">
        <v>17</v>
      </c>
      <c r="B12" s="24" t="s">
        <v>21</v>
      </c>
      <c r="C12" s="25"/>
      <c r="D12" s="27">
        <v>0.1</v>
      </c>
      <c r="E12" s="22">
        <f>SUM(F5:F8)</f>
        <v>0</v>
      </c>
      <c r="F12" s="23">
        <f>E12*0.1</f>
        <v>0</v>
      </c>
      <c r="H12" s="10"/>
      <c r="I12" s="10"/>
    </row>
    <row r="13" spans="1:9">
      <c r="A13" s="20" t="s">
        <v>17</v>
      </c>
      <c r="B13" s="24" t="s">
        <v>22</v>
      </c>
      <c r="C13" s="25"/>
      <c r="D13" s="27">
        <v>0.03</v>
      </c>
      <c r="E13" s="22">
        <f>SUM(F5:F10)</f>
        <v>0</v>
      </c>
      <c r="F13" s="23">
        <f>E13*D13</f>
        <v>0</v>
      </c>
      <c r="H13" s="10"/>
      <c r="I13" s="10"/>
    </row>
    <row r="14" spans="1:9">
      <c r="A14" s="20"/>
      <c r="B14" s="24"/>
      <c r="C14" s="25"/>
      <c r="D14" s="26"/>
      <c r="E14" s="28"/>
      <c r="F14" s="29"/>
      <c r="H14" s="10"/>
      <c r="I14" s="10"/>
    </row>
    <row r="15" spans="1:9">
      <c r="A15" s="30" t="s">
        <v>23</v>
      </c>
      <c r="B15" s="31" t="s">
        <v>24</v>
      </c>
      <c r="C15" s="32"/>
      <c r="D15" s="33"/>
      <c r="E15" s="34"/>
      <c r="F15" s="35">
        <f>SUM(F16:F19)+F21+F22+F20</f>
        <v>0</v>
      </c>
      <c r="H15" s="10"/>
      <c r="I15" s="10"/>
    </row>
    <row r="16" spans="1:9" ht="24">
      <c r="A16" s="20" t="s">
        <v>25</v>
      </c>
      <c r="B16" s="157" t="s">
        <v>118</v>
      </c>
      <c r="C16" s="25" t="s">
        <v>19</v>
      </c>
      <c r="D16" s="26">
        <v>15</v>
      </c>
      <c r="E16" s="28"/>
      <c r="F16" s="29">
        <f t="shared" ref="F16:F22" si="1">E16*D16</f>
        <v>0</v>
      </c>
      <c r="H16" s="10"/>
      <c r="I16" s="10"/>
    </row>
    <row r="17" spans="1:9">
      <c r="A17" s="20" t="s">
        <v>25</v>
      </c>
      <c r="B17" s="157" t="s">
        <v>119</v>
      </c>
      <c r="C17" s="25" t="s">
        <v>39</v>
      </c>
      <c r="D17" s="26">
        <v>1</v>
      </c>
      <c r="E17" s="28"/>
      <c r="F17" s="29">
        <f t="shared" si="1"/>
        <v>0</v>
      </c>
      <c r="H17" s="10"/>
      <c r="I17" s="10"/>
    </row>
    <row r="18" spans="1:9" ht="24">
      <c r="A18" s="20" t="s">
        <v>25</v>
      </c>
      <c r="B18" s="157" t="s">
        <v>121</v>
      </c>
      <c r="C18" s="25" t="s">
        <v>26</v>
      </c>
      <c r="D18" s="26">
        <v>1</v>
      </c>
      <c r="E18" s="28"/>
      <c r="F18" s="29">
        <f t="shared" si="1"/>
        <v>0</v>
      </c>
      <c r="H18" s="10"/>
      <c r="I18" s="10"/>
    </row>
    <row r="19" spans="1:9" ht="24">
      <c r="A19" s="20" t="s">
        <v>25</v>
      </c>
      <c r="B19" s="157" t="s">
        <v>123</v>
      </c>
      <c r="C19" s="25" t="s">
        <v>26</v>
      </c>
      <c r="D19" s="26">
        <v>1</v>
      </c>
      <c r="E19" s="28"/>
      <c r="F19" s="29">
        <f t="shared" si="1"/>
        <v>0</v>
      </c>
      <c r="H19" s="10"/>
      <c r="I19" s="10"/>
    </row>
    <row r="20" spans="1:9">
      <c r="A20" s="20" t="s">
        <v>25</v>
      </c>
      <c r="B20" s="157" t="s">
        <v>27</v>
      </c>
      <c r="C20" s="36"/>
      <c r="D20" s="37">
        <v>0.03</v>
      </c>
      <c r="E20" s="38">
        <f>SUM(F16:F19)</f>
        <v>0</v>
      </c>
      <c r="F20" s="39">
        <f t="shared" si="1"/>
        <v>0</v>
      </c>
      <c r="H20" s="10"/>
      <c r="I20" s="10"/>
    </row>
    <row r="21" spans="1:9">
      <c r="A21" s="20" t="s">
        <v>25</v>
      </c>
      <c r="B21" s="41" t="s">
        <v>29</v>
      </c>
      <c r="C21" s="20"/>
      <c r="D21" s="27">
        <v>4.4999999999999998E-2</v>
      </c>
      <c r="E21" s="42">
        <f>SUM(F5:F10)</f>
        <v>0</v>
      </c>
      <c r="F21" s="29">
        <f t="shared" si="1"/>
        <v>0</v>
      </c>
    </row>
    <row r="22" spans="1:9">
      <c r="A22" s="20" t="s">
        <v>25</v>
      </c>
      <c r="B22" s="41" t="s">
        <v>30</v>
      </c>
      <c r="C22" s="20"/>
      <c r="D22" s="27">
        <v>0.03</v>
      </c>
      <c r="E22" s="42">
        <f>SUM(F5:F10)</f>
        <v>0</v>
      </c>
      <c r="F22" s="29">
        <f t="shared" si="1"/>
        <v>0</v>
      </c>
    </row>
  </sheetData>
  <mergeCells count="1">
    <mergeCell ref="H1:I1"/>
  </mergeCells>
  <pageMargins left="0.7" right="0.7" top="0.78740157499999996" bottom="0.78740157499999996" header="0.3" footer="0.3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1"/>
  <sheetViews>
    <sheetView view="pageBreakPreview" topLeftCell="A19" zoomScale="115" zoomScaleNormal="100" zoomScaleSheetLayoutView="115" workbookViewId="0">
      <selection activeCell="I5" sqref="I5"/>
    </sheetView>
  </sheetViews>
  <sheetFormatPr defaultRowHeight="14.5"/>
  <cols>
    <col min="1" max="1" width="5" customWidth="1"/>
    <col min="2" max="2" width="28.7265625" bestFit="1" customWidth="1"/>
    <col min="3" max="3" width="3.1796875" bestFit="1" customWidth="1"/>
    <col min="4" max="4" width="9.1796875" bestFit="1" customWidth="1"/>
    <col min="5" max="5" width="11.26953125" bestFit="1" customWidth="1"/>
    <col min="6" max="6" width="11.453125" bestFit="1" customWidth="1"/>
    <col min="7" max="8" width="11.453125" customWidth="1"/>
    <col min="9" max="9" width="17.7265625" bestFit="1" customWidth="1"/>
  </cols>
  <sheetData>
    <row r="1" spans="1:9" ht="23">
      <c r="A1" s="73" t="s">
        <v>9</v>
      </c>
      <c r="B1" s="139" t="s">
        <v>10</v>
      </c>
      <c r="C1" s="73" t="s">
        <v>11</v>
      </c>
      <c r="D1" s="73" t="s">
        <v>12</v>
      </c>
      <c r="E1" s="73" t="s">
        <v>47</v>
      </c>
      <c r="F1" s="74" t="s">
        <v>48</v>
      </c>
      <c r="G1" s="74" t="s">
        <v>49</v>
      </c>
      <c r="H1" s="74" t="s">
        <v>50</v>
      </c>
      <c r="I1" s="140" t="s">
        <v>14</v>
      </c>
    </row>
    <row r="2" spans="1:9" ht="15.5">
      <c r="A2" s="141" t="s">
        <v>15</v>
      </c>
      <c r="B2" s="1"/>
      <c r="C2" s="142"/>
      <c r="D2" s="142"/>
      <c r="E2" s="142"/>
      <c r="F2" s="143"/>
      <c r="G2" s="143"/>
      <c r="H2" s="143"/>
      <c r="I2" s="76">
        <f>I4</f>
        <v>0</v>
      </c>
    </row>
    <row r="3" spans="1:9">
      <c r="A3" s="79"/>
      <c r="B3" s="77" t="s">
        <v>16</v>
      </c>
      <c r="C3" s="144"/>
      <c r="D3" s="144"/>
      <c r="E3" s="144"/>
      <c r="F3" s="145"/>
      <c r="G3" s="145"/>
      <c r="H3" s="145"/>
      <c r="I3" s="78"/>
    </row>
    <row r="4" spans="1:9">
      <c r="A4" s="146" t="s">
        <v>51</v>
      </c>
      <c r="B4" s="147" t="s">
        <v>70</v>
      </c>
      <c r="C4" s="148"/>
      <c r="D4" s="149"/>
      <c r="E4" s="149"/>
      <c r="F4" s="150"/>
      <c r="G4" s="150"/>
      <c r="H4" s="150"/>
      <c r="I4" s="151">
        <f>SUM(I5:I41)</f>
        <v>0</v>
      </c>
    </row>
    <row r="5" spans="1:9" ht="23">
      <c r="A5" s="80" t="s">
        <v>51</v>
      </c>
      <c r="B5" s="129" t="s">
        <v>184</v>
      </c>
      <c r="C5" s="83" t="s">
        <v>26</v>
      </c>
      <c r="D5" s="152">
        <v>1</v>
      </c>
      <c r="E5" s="85"/>
      <c r="F5" s="85"/>
      <c r="G5" s="85">
        <f>E5*D5</f>
        <v>0</v>
      </c>
      <c r="H5" s="85">
        <f>F5*D5</f>
        <v>0</v>
      </c>
      <c r="I5" s="153">
        <f>H5+G5</f>
        <v>0</v>
      </c>
    </row>
    <row r="6" spans="1:9" ht="23">
      <c r="A6" s="80" t="s">
        <v>51</v>
      </c>
      <c r="B6" s="129" t="s">
        <v>84</v>
      </c>
      <c r="C6" s="83" t="s">
        <v>26</v>
      </c>
      <c r="D6" s="152">
        <v>1</v>
      </c>
      <c r="E6" s="85"/>
      <c r="F6" s="85"/>
      <c r="G6" s="85">
        <f t="shared" ref="G6:G37" si="0">E6*D6</f>
        <v>0</v>
      </c>
      <c r="H6" s="85">
        <f t="shared" ref="H6:H37" si="1">F6*D6</f>
        <v>0</v>
      </c>
      <c r="I6" s="153">
        <f t="shared" ref="I6:I37" si="2">H6+G6</f>
        <v>0</v>
      </c>
    </row>
    <row r="7" spans="1:9">
      <c r="A7" s="80" t="s">
        <v>51</v>
      </c>
      <c r="B7" s="129" t="s">
        <v>183</v>
      </c>
      <c r="C7" s="83" t="s">
        <v>26</v>
      </c>
      <c r="D7" s="152">
        <v>1</v>
      </c>
      <c r="E7" s="85"/>
      <c r="F7" s="85"/>
      <c r="G7" s="85">
        <f t="shared" si="0"/>
        <v>0</v>
      </c>
      <c r="H7" s="85">
        <f t="shared" si="1"/>
        <v>0</v>
      </c>
      <c r="I7" s="153">
        <f t="shared" si="2"/>
        <v>0</v>
      </c>
    </row>
    <row r="8" spans="1:9" ht="23">
      <c r="A8" s="80" t="s">
        <v>51</v>
      </c>
      <c r="B8" s="179" t="s">
        <v>124</v>
      </c>
      <c r="C8" s="180" t="s">
        <v>26</v>
      </c>
      <c r="D8" s="181">
        <v>1</v>
      </c>
      <c r="E8" s="182"/>
      <c r="F8" s="182"/>
      <c r="G8" s="85">
        <f t="shared" ref="G8:G34" si="3">E8*D8</f>
        <v>0</v>
      </c>
      <c r="H8" s="85">
        <f t="shared" ref="H8:H34" si="4">F8*D8</f>
        <v>0</v>
      </c>
      <c r="I8" s="153">
        <f t="shared" ref="I8:I34" si="5">H8+G8</f>
        <v>0</v>
      </c>
    </row>
    <row r="9" spans="1:9" ht="23">
      <c r="A9" s="178" t="s">
        <v>51</v>
      </c>
      <c r="B9" s="179" t="s">
        <v>125</v>
      </c>
      <c r="C9" s="180" t="s">
        <v>26</v>
      </c>
      <c r="D9" s="181">
        <v>1</v>
      </c>
      <c r="E9" s="182"/>
      <c r="F9" s="182"/>
      <c r="G9" s="182">
        <f t="shared" si="3"/>
        <v>0</v>
      </c>
      <c r="H9" s="182">
        <f t="shared" si="4"/>
        <v>0</v>
      </c>
      <c r="I9" s="183">
        <f t="shared" si="5"/>
        <v>0</v>
      </c>
    </row>
    <row r="10" spans="1:9" ht="23">
      <c r="A10" s="80" t="s">
        <v>51</v>
      </c>
      <c r="B10" s="129" t="s">
        <v>126</v>
      </c>
      <c r="C10" s="180" t="s">
        <v>26</v>
      </c>
      <c r="D10" s="152">
        <v>1</v>
      </c>
      <c r="E10" s="85"/>
      <c r="F10" s="85"/>
      <c r="G10" s="85">
        <f t="shared" si="3"/>
        <v>0</v>
      </c>
      <c r="H10" s="85">
        <f t="shared" si="4"/>
        <v>0</v>
      </c>
      <c r="I10" s="153">
        <f t="shared" si="5"/>
        <v>0</v>
      </c>
    </row>
    <row r="11" spans="1:9" ht="23">
      <c r="A11" s="178" t="s">
        <v>51</v>
      </c>
      <c r="B11" s="179" t="s">
        <v>127</v>
      </c>
      <c r="C11" s="180" t="s">
        <v>26</v>
      </c>
      <c r="D11" s="181">
        <v>1</v>
      </c>
      <c r="E11" s="182"/>
      <c r="F11" s="182"/>
      <c r="G11" s="182">
        <f t="shared" si="3"/>
        <v>0</v>
      </c>
      <c r="H11" s="182">
        <f t="shared" si="4"/>
        <v>0</v>
      </c>
      <c r="I11" s="183">
        <f t="shared" si="5"/>
        <v>0</v>
      </c>
    </row>
    <row r="12" spans="1:9">
      <c r="A12" s="178" t="s">
        <v>51</v>
      </c>
      <c r="B12" s="179" t="s">
        <v>81</v>
      </c>
      <c r="C12" s="180" t="s">
        <v>26</v>
      </c>
      <c r="D12" s="181">
        <v>3</v>
      </c>
      <c r="E12" s="182"/>
      <c r="F12" s="182"/>
      <c r="G12" s="182">
        <f t="shared" si="3"/>
        <v>0</v>
      </c>
      <c r="H12" s="182">
        <f t="shared" si="4"/>
        <v>0</v>
      </c>
      <c r="I12" s="183">
        <f t="shared" si="5"/>
        <v>0</v>
      </c>
    </row>
    <row r="13" spans="1:9" ht="23">
      <c r="A13" s="178" t="s">
        <v>51</v>
      </c>
      <c r="B13" s="179" t="s">
        <v>128</v>
      </c>
      <c r="C13" s="180"/>
      <c r="D13" s="181">
        <v>1</v>
      </c>
      <c r="E13" s="182"/>
      <c r="F13" s="182"/>
      <c r="G13" s="182">
        <f t="shared" si="3"/>
        <v>0</v>
      </c>
      <c r="H13" s="182">
        <f t="shared" si="4"/>
        <v>0</v>
      </c>
      <c r="I13" s="183">
        <f t="shared" si="5"/>
        <v>0</v>
      </c>
    </row>
    <row r="14" spans="1:9">
      <c r="A14" s="178" t="s">
        <v>51</v>
      </c>
      <c r="B14" s="179" t="s">
        <v>82</v>
      </c>
      <c r="C14" s="180" t="s">
        <v>26</v>
      </c>
      <c r="D14" s="181">
        <v>3</v>
      </c>
      <c r="E14" s="182"/>
      <c r="F14" s="182"/>
      <c r="G14" s="182">
        <f t="shared" si="3"/>
        <v>0</v>
      </c>
      <c r="H14" s="182">
        <f t="shared" si="4"/>
        <v>0</v>
      </c>
      <c r="I14" s="183">
        <f t="shared" si="5"/>
        <v>0</v>
      </c>
    </row>
    <row r="15" spans="1:9">
      <c r="A15" s="178" t="s">
        <v>51</v>
      </c>
      <c r="B15" s="179" t="s">
        <v>83</v>
      </c>
      <c r="C15" s="180" t="s">
        <v>26</v>
      </c>
      <c r="D15" s="181">
        <v>1</v>
      </c>
      <c r="E15" s="182"/>
      <c r="F15" s="182"/>
      <c r="G15" s="182">
        <f t="shared" si="3"/>
        <v>0</v>
      </c>
      <c r="H15" s="182">
        <f t="shared" si="4"/>
        <v>0</v>
      </c>
      <c r="I15" s="183">
        <f t="shared" si="5"/>
        <v>0</v>
      </c>
    </row>
    <row r="16" spans="1:9">
      <c r="A16" s="80" t="s">
        <v>51</v>
      </c>
      <c r="B16" s="87" t="s">
        <v>129</v>
      </c>
      <c r="C16" s="180" t="s">
        <v>26</v>
      </c>
      <c r="D16" s="152">
        <v>2</v>
      </c>
      <c r="E16" s="85"/>
      <c r="F16" s="85"/>
      <c r="G16" s="182">
        <f t="shared" si="3"/>
        <v>0</v>
      </c>
      <c r="H16" s="85">
        <f t="shared" si="4"/>
        <v>0</v>
      </c>
      <c r="I16" s="153">
        <f t="shared" si="5"/>
        <v>0</v>
      </c>
    </row>
    <row r="17" spans="1:9">
      <c r="A17" s="80" t="s">
        <v>51</v>
      </c>
      <c r="B17" s="129" t="s">
        <v>130</v>
      </c>
      <c r="C17" s="180" t="s">
        <v>26</v>
      </c>
      <c r="D17" s="152">
        <v>3</v>
      </c>
      <c r="E17" s="184"/>
      <c r="F17" s="85"/>
      <c r="G17" s="182">
        <f t="shared" si="3"/>
        <v>0</v>
      </c>
      <c r="H17" s="85">
        <f t="shared" si="4"/>
        <v>0</v>
      </c>
      <c r="I17" s="153">
        <f t="shared" si="5"/>
        <v>0</v>
      </c>
    </row>
    <row r="18" spans="1:9">
      <c r="A18" s="178" t="s">
        <v>51</v>
      </c>
      <c r="B18" s="179" t="s">
        <v>185</v>
      </c>
      <c r="C18" s="180" t="s">
        <v>26</v>
      </c>
      <c r="D18" s="181">
        <v>6</v>
      </c>
      <c r="E18" s="182"/>
      <c r="F18" s="182"/>
      <c r="G18" s="182">
        <f t="shared" si="3"/>
        <v>0</v>
      </c>
      <c r="H18" s="85">
        <f t="shared" si="4"/>
        <v>0</v>
      </c>
      <c r="I18" s="153">
        <f t="shared" si="5"/>
        <v>0</v>
      </c>
    </row>
    <row r="19" spans="1:9" ht="23">
      <c r="A19" s="80" t="s">
        <v>51</v>
      </c>
      <c r="B19" s="129" t="s">
        <v>186</v>
      </c>
      <c r="C19" s="180" t="s">
        <v>26</v>
      </c>
      <c r="D19" s="152">
        <v>1</v>
      </c>
      <c r="E19" s="85"/>
      <c r="F19" s="85"/>
      <c r="G19" s="182">
        <f t="shared" si="3"/>
        <v>0</v>
      </c>
      <c r="H19" s="85">
        <f t="shared" si="4"/>
        <v>0</v>
      </c>
      <c r="I19" s="153">
        <f t="shared" si="5"/>
        <v>0</v>
      </c>
    </row>
    <row r="20" spans="1:9">
      <c r="A20" s="80" t="s">
        <v>51</v>
      </c>
      <c r="B20" s="179" t="s">
        <v>131</v>
      </c>
      <c r="C20" s="180" t="s">
        <v>26</v>
      </c>
      <c r="D20" s="181">
        <v>1</v>
      </c>
      <c r="E20" s="182"/>
      <c r="F20" s="182"/>
      <c r="G20" s="182">
        <f t="shared" si="3"/>
        <v>0</v>
      </c>
      <c r="H20" s="182">
        <f t="shared" si="4"/>
        <v>0</v>
      </c>
      <c r="I20" s="183">
        <f t="shared" si="5"/>
        <v>0</v>
      </c>
    </row>
    <row r="21" spans="1:9">
      <c r="A21" s="178" t="s">
        <v>51</v>
      </c>
      <c r="B21" s="179" t="s">
        <v>132</v>
      </c>
      <c r="C21" s="180" t="s">
        <v>26</v>
      </c>
      <c r="D21" s="181">
        <v>1</v>
      </c>
      <c r="E21" s="182"/>
      <c r="F21" s="182"/>
      <c r="G21" s="182">
        <f t="shared" si="3"/>
        <v>0</v>
      </c>
      <c r="H21" s="182">
        <f t="shared" si="4"/>
        <v>0</v>
      </c>
      <c r="I21" s="183">
        <f t="shared" si="5"/>
        <v>0</v>
      </c>
    </row>
    <row r="22" spans="1:9" ht="23">
      <c r="A22" s="178" t="s">
        <v>51</v>
      </c>
      <c r="B22" s="179" t="s">
        <v>139</v>
      </c>
      <c r="C22" s="180" t="s">
        <v>20</v>
      </c>
      <c r="D22" s="181">
        <v>1</v>
      </c>
      <c r="E22" s="182"/>
      <c r="F22" s="182"/>
      <c r="G22" s="182">
        <f t="shared" si="3"/>
        <v>0</v>
      </c>
      <c r="H22" s="182">
        <f t="shared" si="4"/>
        <v>0</v>
      </c>
      <c r="I22" s="183">
        <f t="shared" si="5"/>
        <v>0</v>
      </c>
    </row>
    <row r="23" spans="1:9" ht="23">
      <c r="A23" s="178" t="s">
        <v>51</v>
      </c>
      <c r="B23" s="179" t="s">
        <v>140</v>
      </c>
      <c r="C23" s="180" t="s">
        <v>26</v>
      </c>
      <c r="D23" s="181">
        <v>3</v>
      </c>
      <c r="E23" s="182"/>
      <c r="F23" s="182"/>
      <c r="G23" s="182">
        <f t="shared" si="3"/>
        <v>0</v>
      </c>
      <c r="H23" s="182">
        <f t="shared" si="4"/>
        <v>0</v>
      </c>
      <c r="I23" s="183">
        <f t="shared" si="5"/>
        <v>0</v>
      </c>
    </row>
    <row r="24" spans="1:9" ht="23">
      <c r="A24" s="80" t="s">
        <v>51</v>
      </c>
      <c r="B24" s="179" t="s">
        <v>86</v>
      </c>
      <c r="C24" s="180" t="s">
        <v>26</v>
      </c>
      <c r="D24" s="181">
        <v>2</v>
      </c>
      <c r="E24" s="182"/>
      <c r="F24" s="182"/>
      <c r="G24" s="182">
        <f t="shared" si="3"/>
        <v>0</v>
      </c>
      <c r="H24" s="182">
        <f t="shared" si="4"/>
        <v>0</v>
      </c>
      <c r="I24" s="183">
        <f t="shared" si="5"/>
        <v>0</v>
      </c>
    </row>
    <row r="25" spans="1:9" ht="23">
      <c r="A25" s="80" t="s">
        <v>51</v>
      </c>
      <c r="B25" s="179" t="s">
        <v>87</v>
      </c>
      <c r="C25" s="180" t="s">
        <v>26</v>
      </c>
      <c r="D25" s="181">
        <v>1</v>
      </c>
      <c r="E25" s="182"/>
      <c r="F25" s="182"/>
      <c r="G25" s="182">
        <f t="shared" si="3"/>
        <v>0</v>
      </c>
      <c r="H25" s="182">
        <f t="shared" si="4"/>
        <v>0</v>
      </c>
      <c r="I25" s="183">
        <f t="shared" si="5"/>
        <v>0</v>
      </c>
    </row>
    <row r="26" spans="1:9" ht="23">
      <c r="A26" s="178" t="s">
        <v>51</v>
      </c>
      <c r="B26" s="179" t="s">
        <v>89</v>
      </c>
      <c r="C26" s="180" t="s">
        <v>26</v>
      </c>
      <c r="D26" s="181">
        <v>1</v>
      </c>
      <c r="E26" s="182"/>
      <c r="F26" s="182"/>
      <c r="G26" s="182">
        <f t="shared" si="3"/>
        <v>0</v>
      </c>
      <c r="H26" s="182">
        <f t="shared" si="4"/>
        <v>0</v>
      </c>
      <c r="I26" s="183">
        <f t="shared" si="5"/>
        <v>0</v>
      </c>
    </row>
    <row r="27" spans="1:9" ht="23">
      <c r="A27" s="178" t="s">
        <v>51</v>
      </c>
      <c r="B27" s="179" t="s">
        <v>138</v>
      </c>
      <c r="C27" s="180" t="s">
        <v>26</v>
      </c>
      <c r="D27" s="181">
        <v>1</v>
      </c>
      <c r="E27" s="182"/>
      <c r="F27" s="182"/>
      <c r="G27" s="182">
        <f t="shared" si="3"/>
        <v>0</v>
      </c>
      <c r="H27" s="182">
        <f t="shared" si="4"/>
        <v>0</v>
      </c>
      <c r="I27" s="183">
        <f t="shared" si="5"/>
        <v>0</v>
      </c>
    </row>
    <row r="28" spans="1:9">
      <c r="A28" s="178" t="s">
        <v>51</v>
      </c>
      <c r="B28" s="179" t="s">
        <v>85</v>
      </c>
      <c r="C28" s="180" t="s">
        <v>26</v>
      </c>
      <c r="D28" s="181">
        <v>1</v>
      </c>
      <c r="E28" s="182"/>
      <c r="F28" s="182"/>
      <c r="G28" s="182">
        <f t="shared" si="3"/>
        <v>0</v>
      </c>
      <c r="H28" s="182">
        <f t="shared" si="4"/>
        <v>0</v>
      </c>
      <c r="I28" s="183">
        <f t="shared" si="5"/>
        <v>0</v>
      </c>
    </row>
    <row r="29" spans="1:9">
      <c r="A29" s="178" t="s">
        <v>51</v>
      </c>
      <c r="B29" s="179" t="s">
        <v>133</v>
      </c>
      <c r="C29" s="180" t="s">
        <v>26</v>
      </c>
      <c r="D29" s="181">
        <v>21</v>
      </c>
      <c r="E29" s="182"/>
      <c r="F29" s="182"/>
      <c r="G29" s="182">
        <f t="shared" si="3"/>
        <v>0</v>
      </c>
      <c r="H29" s="182">
        <f t="shared" si="4"/>
        <v>0</v>
      </c>
      <c r="I29" s="183">
        <f t="shared" si="5"/>
        <v>0</v>
      </c>
    </row>
    <row r="30" spans="1:9">
      <c r="A30" s="178" t="s">
        <v>51</v>
      </c>
      <c r="B30" s="179" t="s">
        <v>134</v>
      </c>
      <c r="C30" s="180" t="s">
        <v>26</v>
      </c>
      <c r="D30" s="181">
        <v>11</v>
      </c>
      <c r="E30" s="182"/>
      <c r="F30" s="182"/>
      <c r="G30" s="182">
        <f t="shared" si="3"/>
        <v>0</v>
      </c>
      <c r="H30" s="182">
        <f t="shared" si="4"/>
        <v>0</v>
      </c>
      <c r="I30" s="183">
        <f t="shared" si="5"/>
        <v>0</v>
      </c>
    </row>
    <row r="31" spans="1:9">
      <c r="A31" s="178" t="s">
        <v>51</v>
      </c>
      <c r="B31" s="179" t="s">
        <v>135</v>
      </c>
      <c r="C31" s="180" t="s">
        <v>26</v>
      </c>
      <c r="D31" s="181">
        <v>8</v>
      </c>
      <c r="E31" s="182"/>
      <c r="F31" s="182"/>
      <c r="G31" s="182">
        <f t="shared" si="3"/>
        <v>0</v>
      </c>
      <c r="H31" s="182">
        <f t="shared" si="4"/>
        <v>0</v>
      </c>
      <c r="I31" s="183">
        <f t="shared" si="5"/>
        <v>0</v>
      </c>
    </row>
    <row r="32" spans="1:9">
      <c r="A32" s="178" t="s">
        <v>51</v>
      </c>
      <c r="B32" s="179" t="s">
        <v>136</v>
      </c>
      <c r="C32" s="180" t="s">
        <v>26</v>
      </c>
      <c r="D32" s="181">
        <v>4</v>
      </c>
      <c r="E32" s="182"/>
      <c r="F32" s="182"/>
      <c r="G32" s="182">
        <f t="shared" si="3"/>
        <v>0</v>
      </c>
      <c r="H32" s="182">
        <f t="shared" si="4"/>
        <v>0</v>
      </c>
      <c r="I32" s="183">
        <f t="shared" si="5"/>
        <v>0</v>
      </c>
    </row>
    <row r="33" spans="1:9">
      <c r="A33" s="80" t="s">
        <v>51</v>
      </c>
      <c r="B33" s="129" t="s">
        <v>77</v>
      </c>
      <c r="C33" s="83" t="s">
        <v>26</v>
      </c>
      <c r="D33" s="152">
        <v>10</v>
      </c>
      <c r="E33" s="85"/>
      <c r="F33" s="85"/>
      <c r="G33" s="85">
        <f t="shared" si="3"/>
        <v>0</v>
      </c>
      <c r="H33" s="85">
        <f t="shared" si="4"/>
        <v>0</v>
      </c>
      <c r="I33" s="153">
        <f t="shared" si="5"/>
        <v>0</v>
      </c>
    </row>
    <row r="34" spans="1:9">
      <c r="A34" s="80" t="s">
        <v>51</v>
      </c>
      <c r="B34" s="129" t="s">
        <v>78</v>
      </c>
      <c r="C34" s="83" t="s">
        <v>26</v>
      </c>
      <c r="D34" s="152">
        <v>2</v>
      </c>
      <c r="E34" s="85"/>
      <c r="F34" s="85"/>
      <c r="G34" s="85">
        <f t="shared" si="3"/>
        <v>0</v>
      </c>
      <c r="H34" s="85">
        <f t="shared" si="4"/>
        <v>0</v>
      </c>
      <c r="I34" s="153">
        <f t="shared" si="5"/>
        <v>0</v>
      </c>
    </row>
    <row r="35" spans="1:9" ht="23">
      <c r="A35" s="80" t="s">
        <v>51</v>
      </c>
      <c r="B35" s="87" t="s">
        <v>71</v>
      </c>
      <c r="C35" s="83" t="s">
        <v>26</v>
      </c>
      <c r="D35" s="152">
        <v>1</v>
      </c>
      <c r="E35" s="85"/>
      <c r="F35" s="85"/>
      <c r="G35" s="85">
        <f t="shared" si="0"/>
        <v>0</v>
      </c>
      <c r="H35" s="85">
        <f t="shared" si="1"/>
        <v>0</v>
      </c>
      <c r="I35" s="153">
        <f t="shared" si="2"/>
        <v>0</v>
      </c>
    </row>
    <row r="36" spans="1:9">
      <c r="A36" s="80" t="s">
        <v>51</v>
      </c>
      <c r="B36" s="87" t="s">
        <v>137</v>
      </c>
      <c r="C36" s="83" t="s">
        <v>26</v>
      </c>
      <c r="D36" s="152">
        <v>1</v>
      </c>
      <c r="E36" s="85"/>
      <c r="F36" s="85"/>
      <c r="G36" s="85">
        <f t="shared" si="0"/>
        <v>0</v>
      </c>
      <c r="H36" s="85">
        <f t="shared" si="1"/>
        <v>0</v>
      </c>
      <c r="I36" s="153">
        <f t="shared" si="2"/>
        <v>0</v>
      </c>
    </row>
    <row r="37" spans="1:9" ht="46">
      <c r="A37" s="80" t="s">
        <v>51</v>
      </c>
      <c r="B37" s="87" t="s">
        <v>88</v>
      </c>
      <c r="C37" s="83" t="s">
        <v>39</v>
      </c>
      <c r="D37" s="152">
        <v>1</v>
      </c>
      <c r="E37" s="152"/>
      <c r="F37" s="85"/>
      <c r="G37" s="85">
        <f t="shared" si="0"/>
        <v>0</v>
      </c>
      <c r="H37" s="85">
        <f t="shared" si="1"/>
        <v>0</v>
      </c>
      <c r="I37" s="153">
        <f t="shared" si="2"/>
        <v>0</v>
      </c>
    </row>
    <row r="38" spans="1:9" ht="34.5">
      <c r="A38" s="80"/>
      <c r="B38" s="87" t="s">
        <v>72</v>
      </c>
      <c r="C38" s="83" t="s">
        <v>39</v>
      </c>
      <c r="D38" s="152">
        <v>1</v>
      </c>
      <c r="E38" s="152"/>
      <c r="F38" s="81"/>
      <c r="G38" s="85">
        <f t="shared" ref="G38" si="6">E38*D38</f>
        <v>0</v>
      </c>
      <c r="H38" s="85">
        <f t="shared" ref="H38" si="7">F38*D38</f>
        <v>0</v>
      </c>
      <c r="I38" s="153">
        <f t="shared" ref="I38" si="8">H38+G38</f>
        <v>0</v>
      </c>
    </row>
    <row r="39" spans="1:9">
      <c r="A39" s="81"/>
      <c r="B39" s="87" t="s">
        <v>27</v>
      </c>
      <c r="C39" s="83"/>
      <c r="D39" s="88">
        <v>0.03</v>
      </c>
      <c r="E39" s="81"/>
      <c r="F39" s="81"/>
      <c r="G39" s="85"/>
      <c r="H39" s="85">
        <f>SUM(H5:H36)</f>
        <v>0</v>
      </c>
      <c r="I39" s="86">
        <f>0.03*H39</f>
        <v>0</v>
      </c>
    </row>
    <row r="40" spans="1:9">
      <c r="A40" s="81"/>
      <c r="B40" s="82" t="s">
        <v>52</v>
      </c>
      <c r="C40" s="83"/>
      <c r="D40" s="84">
        <v>4.4999999999999998E-2</v>
      </c>
      <c r="E40" s="81"/>
      <c r="F40" s="81"/>
      <c r="G40" s="85"/>
      <c r="H40" s="85">
        <f>SUM(H5:H36)</f>
        <v>0</v>
      </c>
      <c r="I40" s="86">
        <f>0.045*H40</f>
        <v>0</v>
      </c>
    </row>
    <row r="41" spans="1:9">
      <c r="A41" s="81"/>
      <c r="B41" s="87" t="s">
        <v>53</v>
      </c>
      <c r="C41" s="83"/>
      <c r="D41" s="88">
        <v>0.03</v>
      </c>
      <c r="E41" s="81"/>
      <c r="F41" s="81"/>
      <c r="G41" s="85"/>
      <c r="H41" s="85">
        <f>SUM(G5:G36)</f>
        <v>0</v>
      </c>
      <c r="I41" s="86">
        <f>0.03*H41</f>
        <v>0</v>
      </c>
    </row>
  </sheetData>
  <pageMargins left="0.7" right="0.7" top="0.78740157499999996" bottom="0.78740157499999996" header="0.3" footer="0.3"/>
  <pageSetup paperSize="9" scale="7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H17"/>
  <sheetViews>
    <sheetView view="pageBreakPreview" topLeftCell="B1" zoomScale="115" zoomScaleNormal="100" zoomScaleSheetLayoutView="115" workbookViewId="0">
      <selection activeCell="E29" sqref="E29"/>
    </sheetView>
  </sheetViews>
  <sheetFormatPr defaultRowHeight="14.5"/>
  <cols>
    <col min="1" max="1" width="8.54296875" style="107" customWidth="1"/>
    <col min="2" max="2" width="71.453125" style="107" customWidth="1"/>
    <col min="3" max="3" width="8.54296875" style="107" customWidth="1"/>
    <col min="4" max="5" width="10.7265625" style="107" customWidth="1"/>
    <col min="6" max="6" width="10.7265625" style="138" customWidth="1"/>
    <col min="7" max="7" width="10.7265625" style="107" customWidth="1"/>
    <col min="8" max="8" width="11.1796875" style="107" bestFit="1" customWidth="1"/>
    <col min="9" max="9" width="15.1796875" style="107" customWidth="1"/>
    <col min="10" max="10" width="8.54296875" style="107" customWidth="1"/>
    <col min="11" max="11" width="8.81640625" style="107" customWidth="1"/>
    <col min="12" max="12" width="9" style="107" customWidth="1"/>
    <col min="13" max="13" width="8.81640625" style="107" customWidth="1"/>
    <col min="14" max="1022" width="8.54296875" style="107" customWidth="1"/>
  </cols>
  <sheetData>
    <row r="1" spans="1:12" ht="34.5">
      <c r="A1" s="104" t="s">
        <v>9</v>
      </c>
      <c r="B1" s="104" t="s">
        <v>10</v>
      </c>
      <c r="C1" s="104" t="s">
        <v>11</v>
      </c>
      <c r="D1" s="104" t="s">
        <v>12</v>
      </c>
      <c r="E1" s="105" t="s">
        <v>28</v>
      </c>
      <c r="F1" s="136" t="s">
        <v>67</v>
      </c>
      <c r="G1" s="105" t="s">
        <v>68</v>
      </c>
      <c r="H1" s="105" t="s">
        <v>69</v>
      </c>
      <c r="I1" s="106" t="s">
        <v>14</v>
      </c>
    </row>
    <row r="2" spans="1:12">
      <c r="A2" s="108" t="s">
        <v>15</v>
      </c>
      <c r="B2" s="109"/>
      <c r="C2" s="109"/>
      <c r="D2" s="109"/>
      <c r="E2" s="109"/>
      <c r="F2" s="137"/>
      <c r="G2" s="109"/>
      <c r="H2" s="110"/>
      <c r="I2" s="111">
        <f>I4</f>
        <v>0</v>
      </c>
    </row>
    <row r="3" spans="1:12">
      <c r="A3" s="112"/>
      <c r="B3" s="112" t="s">
        <v>80</v>
      </c>
      <c r="C3" s="113"/>
      <c r="D3" s="113"/>
      <c r="E3" s="133"/>
      <c r="F3" s="133"/>
      <c r="G3" s="113"/>
      <c r="H3" s="114"/>
      <c r="I3" s="115"/>
    </row>
    <row r="4" spans="1:12">
      <c r="A4" s="117" t="s">
        <v>17</v>
      </c>
      <c r="B4" s="118" t="s">
        <v>79</v>
      </c>
      <c r="C4" s="119"/>
      <c r="D4" s="120"/>
      <c r="E4" s="134"/>
      <c r="F4" s="134"/>
      <c r="G4" s="120"/>
      <c r="H4" s="121"/>
      <c r="I4" s="122">
        <f>SUM(I5:I17)</f>
        <v>0</v>
      </c>
    </row>
    <row r="5" spans="1:12">
      <c r="A5" s="116" t="s">
        <v>51</v>
      </c>
      <c r="B5" s="24" t="s">
        <v>156</v>
      </c>
      <c r="C5" s="124" t="s">
        <v>19</v>
      </c>
      <c r="D5" s="26">
        <v>40</v>
      </c>
      <c r="E5" s="159"/>
      <c r="F5" s="159"/>
      <c r="G5" s="26">
        <f t="shared" ref="G5" si="0">D5*E5</f>
        <v>0</v>
      </c>
      <c r="H5" s="160">
        <f t="shared" ref="H5" si="1">F5*D5</f>
        <v>0</v>
      </c>
      <c r="I5" s="29">
        <f t="shared" ref="I5:I13" si="2">G5+H5</f>
        <v>0</v>
      </c>
      <c r="L5" s="138"/>
    </row>
    <row r="6" spans="1:12">
      <c r="A6" s="116" t="s">
        <v>51</v>
      </c>
      <c r="B6" s="24" t="s">
        <v>150</v>
      </c>
      <c r="C6" s="25" t="s">
        <v>19</v>
      </c>
      <c r="D6" s="26">
        <v>40</v>
      </c>
      <c r="E6" s="159"/>
      <c r="F6" s="159"/>
      <c r="G6" s="26">
        <f t="shared" ref="G6:G13" si="3">D6*E6</f>
        <v>0</v>
      </c>
      <c r="H6" s="160">
        <f t="shared" ref="H6:H13" si="4">F6*D6</f>
        <v>0</v>
      </c>
      <c r="I6" s="29">
        <f t="shared" si="2"/>
        <v>0</v>
      </c>
      <c r="L6" s="138"/>
    </row>
    <row r="7" spans="1:12">
      <c r="A7" s="116" t="s">
        <v>51</v>
      </c>
      <c r="B7" s="123" t="s">
        <v>151</v>
      </c>
      <c r="C7" s="124" t="s">
        <v>26</v>
      </c>
      <c r="D7" s="125">
        <v>80</v>
      </c>
      <c r="E7" s="135"/>
      <c r="F7" s="135"/>
      <c r="G7" s="26">
        <f t="shared" si="3"/>
        <v>0</v>
      </c>
      <c r="H7" s="160">
        <f t="shared" si="4"/>
        <v>0</v>
      </c>
      <c r="I7" s="29">
        <f t="shared" si="2"/>
        <v>0</v>
      </c>
      <c r="L7" s="138"/>
    </row>
    <row r="8" spans="1:12">
      <c r="A8" s="116" t="s">
        <v>51</v>
      </c>
      <c r="B8" s="123" t="s">
        <v>152</v>
      </c>
      <c r="C8" s="124" t="s">
        <v>26</v>
      </c>
      <c r="D8" s="125">
        <v>160</v>
      </c>
      <c r="E8" s="135"/>
      <c r="F8" s="135"/>
      <c r="G8" s="26">
        <f t="shared" si="3"/>
        <v>0</v>
      </c>
      <c r="H8" s="160">
        <f t="shared" si="4"/>
        <v>0</v>
      </c>
      <c r="I8" s="29">
        <f t="shared" si="2"/>
        <v>0</v>
      </c>
      <c r="L8" s="138"/>
    </row>
    <row r="9" spans="1:12">
      <c r="A9" s="116" t="s">
        <v>51</v>
      </c>
      <c r="B9" s="123" t="s">
        <v>153</v>
      </c>
      <c r="C9" s="124" t="s">
        <v>26</v>
      </c>
      <c r="D9" s="125">
        <v>10</v>
      </c>
      <c r="E9" s="135"/>
      <c r="F9" s="135"/>
      <c r="G9" s="26">
        <f t="shared" si="3"/>
        <v>0</v>
      </c>
      <c r="H9" s="160">
        <f t="shared" si="4"/>
        <v>0</v>
      </c>
      <c r="I9" s="29">
        <f t="shared" si="2"/>
        <v>0</v>
      </c>
      <c r="L9" s="138"/>
    </row>
    <row r="10" spans="1:12">
      <c r="A10" s="116" t="s">
        <v>51</v>
      </c>
      <c r="B10" s="123" t="s">
        <v>178</v>
      </c>
      <c r="C10" s="124" t="s">
        <v>26</v>
      </c>
      <c r="D10" s="125">
        <v>80</v>
      </c>
      <c r="E10" s="135"/>
      <c r="F10" s="135"/>
      <c r="G10" s="26">
        <f t="shared" si="3"/>
        <v>0</v>
      </c>
      <c r="H10" s="160">
        <f t="shared" si="4"/>
        <v>0</v>
      </c>
      <c r="I10" s="29">
        <f t="shared" si="2"/>
        <v>0</v>
      </c>
      <c r="L10" s="138"/>
    </row>
    <row r="11" spans="1:12">
      <c r="A11" s="116"/>
      <c r="B11" s="123"/>
      <c r="C11" s="124"/>
      <c r="D11" s="125"/>
      <c r="E11" s="135"/>
      <c r="F11" s="135"/>
      <c r="G11" s="26"/>
      <c r="H11" s="160"/>
      <c r="I11" s="29"/>
    </row>
    <row r="12" spans="1:12">
      <c r="A12" s="116" t="s">
        <v>51</v>
      </c>
      <c r="B12" s="24" t="s">
        <v>154</v>
      </c>
      <c r="C12" s="124" t="s">
        <v>39</v>
      </c>
      <c r="D12" s="26">
        <v>1</v>
      </c>
      <c r="E12" s="159"/>
      <c r="F12" s="159"/>
      <c r="G12" s="26">
        <f t="shared" si="3"/>
        <v>0</v>
      </c>
      <c r="H12" s="160">
        <f t="shared" si="4"/>
        <v>0</v>
      </c>
      <c r="I12" s="29">
        <f t="shared" si="2"/>
        <v>0</v>
      </c>
    </row>
    <row r="13" spans="1:12">
      <c r="A13" s="20"/>
      <c r="B13" s="24" t="s">
        <v>155</v>
      </c>
      <c r="C13" s="25" t="s">
        <v>39</v>
      </c>
      <c r="D13" s="26">
        <v>1</v>
      </c>
      <c r="E13" s="159"/>
      <c r="F13" s="159"/>
      <c r="G13" s="26">
        <f t="shared" si="3"/>
        <v>0</v>
      </c>
      <c r="H13" s="160">
        <f t="shared" si="4"/>
        <v>0</v>
      </c>
      <c r="I13" s="29">
        <f t="shared" si="2"/>
        <v>0</v>
      </c>
    </row>
    <row r="14" spans="1:12">
      <c r="A14" s="116"/>
      <c r="B14" s="24"/>
      <c r="C14" s="25"/>
      <c r="D14" s="26"/>
      <c r="E14" s="159"/>
      <c r="F14" s="159"/>
      <c r="G14" s="125"/>
      <c r="H14" s="126"/>
      <c r="I14" s="127"/>
    </row>
    <row r="15" spans="1:12">
      <c r="A15" s="116" t="s">
        <v>25</v>
      </c>
      <c r="B15" s="128" t="s">
        <v>27</v>
      </c>
      <c r="C15" s="124"/>
      <c r="D15" s="131">
        <v>0.03</v>
      </c>
      <c r="E15" s="135"/>
      <c r="F15" s="135">
        <f>0.03*SUM(H5:H12)</f>
        <v>0</v>
      </c>
      <c r="G15" s="131"/>
      <c r="H15" s="132">
        <f t="shared" ref="H15:H16" si="5">F15</f>
        <v>0</v>
      </c>
      <c r="I15" s="127">
        <f>H15+G15</f>
        <v>0</v>
      </c>
    </row>
    <row r="16" spans="1:12">
      <c r="A16" s="116" t="s">
        <v>25</v>
      </c>
      <c r="B16" s="130" t="s">
        <v>29</v>
      </c>
      <c r="C16" s="116"/>
      <c r="D16" s="131">
        <v>4.4999999999999998E-2</v>
      </c>
      <c r="E16" s="135"/>
      <c r="F16" s="135">
        <f>0.045*SUM(G1:G12)</f>
        <v>0</v>
      </c>
      <c r="G16" s="131"/>
      <c r="H16" s="132">
        <f t="shared" si="5"/>
        <v>0</v>
      </c>
      <c r="I16" s="127">
        <f>H16+G16</f>
        <v>0</v>
      </c>
    </row>
    <row r="17" spans="1:9">
      <c r="A17" s="116" t="s">
        <v>25</v>
      </c>
      <c r="B17" s="130" t="s">
        <v>30</v>
      </c>
      <c r="C17" s="116"/>
      <c r="D17" s="131">
        <v>0.03</v>
      </c>
      <c r="E17" s="135"/>
      <c r="F17" s="135">
        <f>SUM(G5:G12)*0.03</f>
        <v>0</v>
      </c>
      <c r="G17" s="135"/>
      <c r="H17" s="132">
        <f>F17</f>
        <v>0</v>
      </c>
      <c r="I17" s="127">
        <f>H17+G17</f>
        <v>0</v>
      </c>
    </row>
  </sheetData>
  <pageMargins left="0.7" right="0.7" top="0.78740157499999996" bottom="0.78740157499999996" header="0.3" footer="0.3"/>
  <pageSetup paperSize="9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34"/>
  <sheetViews>
    <sheetView workbookViewId="0">
      <selection activeCell="F20" sqref="F20"/>
    </sheetView>
  </sheetViews>
  <sheetFormatPr defaultRowHeight="14.5"/>
  <cols>
    <col min="1" max="1" width="8.54296875" customWidth="1"/>
    <col min="2" max="2" width="49.7265625" bestFit="1" customWidth="1"/>
    <col min="3" max="3" width="8.54296875" customWidth="1"/>
    <col min="4" max="4" width="10.7265625" customWidth="1"/>
    <col min="5" max="6" width="12.453125" bestFit="1" customWidth="1"/>
    <col min="7" max="7" width="13.81640625" bestFit="1" customWidth="1"/>
    <col min="8" max="8" width="12.453125" bestFit="1" customWidth="1"/>
    <col min="9" max="9" width="15.1796875" customWidth="1"/>
  </cols>
  <sheetData>
    <row r="1" spans="1:9" ht="23">
      <c r="A1" s="104" t="s">
        <v>9</v>
      </c>
      <c r="B1" s="104" t="s">
        <v>10</v>
      </c>
      <c r="C1" s="104" t="s">
        <v>11</v>
      </c>
      <c r="D1" s="104" t="s">
        <v>12</v>
      </c>
      <c r="E1" s="105" t="s">
        <v>28</v>
      </c>
      <c r="F1" s="136" t="s">
        <v>67</v>
      </c>
      <c r="G1" s="105" t="s">
        <v>68</v>
      </c>
      <c r="H1" s="105" t="s">
        <v>69</v>
      </c>
      <c r="I1" s="106" t="s">
        <v>14</v>
      </c>
    </row>
    <row r="2" spans="1:9">
      <c r="A2" s="108" t="s">
        <v>15</v>
      </c>
      <c r="B2" s="109"/>
      <c r="C2" s="109"/>
      <c r="D2" s="161"/>
      <c r="E2" s="161"/>
      <c r="F2" s="162"/>
      <c r="G2" s="161"/>
      <c r="H2" s="163"/>
      <c r="I2" s="111">
        <f>I5+I21</f>
        <v>0</v>
      </c>
    </row>
    <row r="3" spans="1:9">
      <c r="A3" s="164"/>
      <c r="B3" s="164" t="s">
        <v>92</v>
      </c>
      <c r="C3" s="17"/>
      <c r="D3" s="16"/>
      <c r="E3" s="165"/>
      <c r="F3" s="165"/>
      <c r="G3" s="16"/>
      <c r="H3" s="166"/>
      <c r="I3" s="19"/>
    </row>
    <row r="4" spans="1:9">
      <c r="A4" s="36"/>
      <c r="B4" s="36"/>
      <c r="C4" s="36"/>
      <c r="D4" s="167"/>
      <c r="E4" s="167"/>
      <c r="F4" s="168"/>
      <c r="G4" s="167"/>
      <c r="H4" s="167"/>
      <c r="I4" s="36"/>
    </row>
    <row r="5" spans="1:9">
      <c r="A5" s="169" t="s">
        <v>51</v>
      </c>
      <c r="B5" s="170" t="s">
        <v>93</v>
      </c>
      <c r="C5" s="171"/>
      <c r="D5" s="172"/>
      <c r="E5" s="173"/>
      <c r="F5" s="173"/>
      <c r="G5" s="172"/>
      <c r="H5" s="174"/>
      <c r="I5" s="175">
        <f>SUM(I6:I19)</f>
        <v>0</v>
      </c>
    </row>
    <row r="6" spans="1:9" ht="24">
      <c r="A6" s="20" t="s">
        <v>51</v>
      </c>
      <c r="B6" s="157" t="s">
        <v>144</v>
      </c>
      <c r="C6" s="20" t="s">
        <v>26</v>
      </c>
      <c r="D6" s="176">
        <v>73</v>
      </c>
      <c r="E6" s="177"/>
      <c r="F6" s="177"/>
      <c r="G6" s="177">
        <f t="shared" ref="G6:G9" si="0">E6*D6</f>
        <v>0</v>
      </c>
      <c r="H6" s="177">
        <f t="shared" ref="H6:H9" si="1">F6*D6</f>
        <v>0</v>
      </c>
      <c r="I6" s="29">
        <f t="shared" ref="I6:I9" si="2">H6+G6</f>
        <v>0</v>
      </c>
    </row>
    <row r="7" spans="1:9">
      <c r="A7" s="20" t="s">
        <v>51</v>
      </c>
      <c r="B7" s="157" t="s">
        <v>187</v>
      </c>
      <c r="C7" s="20" t="s">
        <v>26</v>
      </c>
      <c r="D7" s="176">
        <v>16</v>
      </c>
      <c r="E7" s="177"/>
      <c r="F7" s="177"/>
      <c r="G7" s="177">
        <f t="shared" si="0"/>
        <v>0</v>
      </c>
      <c r="H7" s="177">
        <f t="shared" si="1"/>
        <v>0</v>
      </c>
      <c r="I7" s="29">
        <f t="shared" si="2"/>
        <v>0</v>
      </c>
    </row>
    <row r="8" spans="1:9" ht="24">
      <c r="A8" s="20" t="s">
        <v>51</v>
      </c>
      <c r="B8" s="157" t="s">
        <v>175</v>
      </c>
      <c r="C8" s="20" t="s">
        <v>39</v>
      </c>
      <c r="D8" s="176">
        <v>1</v>
      </c>
      <c r="E8" s="177"/>
      <c r="F8" s="177"/>
      <c r="G8" s="177">
        <f t="shared" si="0"/>
        <v>0</v>
      </c>
      <c r="H8" s="177">
        <f t="shared" si="1"/>
        <v>0</v>
      </c>
      <c r="I8" s="29">
        <f t="shared" si="2"/>
        <v>0</v>
      </c>
    </row>
    <row r="9" spans="1:9">
      <c r="A9" s="20" t="s">
        <v>51</v>
      </c>
      <c r="B9" s="157" t="s">
        <v>176</v>
      </c>
      <c r="C9" s="20" t="s">
        <v>26</v>
      </c>
      <c r="D9" s="176">
        <v>1</v>
      </c>
      <c r="E9" s="177"/>
      <c r="F9" s="177"/>
      <c r="G9" s="177">
        <f t="shared" si="0"/>
        <v>0</v>
      </c>
      <c r="H9" s="177">
        <f t="shared" si="1"/>
        <v>0</v>
      </c>
      <c r="I9" s="29">
        <f t="shared" si="2"/>
        <v>0</v>
      </c>
    </row>
    <row r="10" spans="1:9">
      <c r="A10" s="20"/>
      <c r="B10" s="157"/>
      <c r="C10" s="20"/>
      <c r="D10" s="176"/>
      <c r="E10" s="177"/>
      <c r="F10" s="177"/>
      <c r="G10" s="177"/>
      <c r="H10" s="177"/>
      <c r="I10" s="29"/>
    </row>
    <row r="11" spans="1:9">
      <c r="A11" s="20" t="s">
        <v>51</v>
      </c>
      <c r="B11" s="157" t="s">
        <v>179</v>
      </c>
      <c r="C11" s="20" t="s">
        <v>26</v>
      </c>
      <c r="D11" s="176">
        <v>73</v>
      </c>
      <c r="E11" s="177"/>
      <c r="F11" s="177"/>
      <c r="G11" s="177">
        <f t="shared" ref="G11:G13" si="3">E11*D11</f>
        <v>0</v>
      </c>
      <c r="H11" s="177">
        <f t="shared" ref="H11:H13" si="4">F11*D11</f>
        <v>0</v>
      </c>
      <c r="I11" s="29">
        <f t="shared" ref="I11:I13" si="5">H11+G11</f>
        <v>0</v>
      </c>
    </row>
    <row r="12" spans="1:9">
      <c r="A12" s="20" t="s">
        <v>51</v>
      </c>
      <c r="B12" s="157" t="s">
        <v>94</v>
      </c>
      <c r="C12" s="20" t="s">
        <v>39</v>
      </c>
      <c r="D12" s="176">
        <v>1</v>
      </c>
      <c r="E12" s="177"/>
      <c r="F12" s="177"/>
      <c r="G12" s="177">
        <f t="shared" si="3"/>
        <v>0</v>
      </c>
      <c r="H12" s="177">
        <f t="shared" si="4"/>
        <v>0</v>
      </c>
      <c r="I12" s="29">
        <f t="shared" si="5"/>
        <v>0</v>
      </c>
    </row>
    <row r="13" spans="1:9">
      <c r="A13" s="20" t="s">
        <v>51</v>
      </c>
      <c r="B13" s="157" t="s">
        <v>145</v>
      </c>
      <c r="C13" s="20" t="s">
        <v>26</v>
      </c>
      <c r="D13" s="176">
        <v>37</v>
      </c>
      <c r="E13" s="177"/>
      <c r="F13" s="177"/>
      <c r="G13" s="177">
        <f t="shared" si="3"/>
        <v>0</v>
      </c>
      <c r="H13" s="177">
        <f t="shared" si="4"/>
        <v>0</v>
      </c>
      <c r="I13" s="29">
        <f t="shared" si="5"/>
        <v>0</v>
      </c>
    </row>
    <row r="14" spans="1:9">
      <c r="A14" s="20"/>
      <c r="B14" s="157"/>
      <c r="C14" s="20"/>
      <c r="D14" s="176"/>
      <c r="E14" s="177"/>
      <c r="F14" s="177"/>
      <c r="G14" s="177"/>
      <c r="H14" s="177"/>
      <c r="I14" s="29"/>
    </row>
    <row r="15" spans="1:9">
      <c r="A15" s="20" t="s">
        <v>51</v>
      </c>
      <c r="B15" s="157" t="s">
        <v>100</v>
      </c>
      <c r="C15" s="20" t="s">
        <v>26</v>
      </c>
      <c r="D15" s="176">
        <v>10</v>
      </c>
      <c r="E15" s="177"/>
      <c r="F15" s="177"/>
      <c r="G15" s="177">
        <f t="shared" ref="G15:G19" si="6">E15*D15</f>
        <v>0</v>
      </c>
      <c r="H15" s="177">
        <f t="shared" ref="H15:H19" si="7">F15*D15</f>
        <v>0</v>
      </c>
      <c r="I15" s="29">
        <f t="shared" ref="I15:I19" si="8">H15+G15</f>
        <v>0</v>
      </c>
    </row>
    <row r="16" spans="1:9">
      <c r="A16" s="20" t="s">
        <v>51</v>
      </c>
      <c r="B16" s="157" t="s">
        <v>146</v>
      </c>
      <c r="C16" s="20" t="s">
        <v>26</v>
      </c>
      <c r="D16" s="176">
        <v>1</v>
      </c>
      <c r="E16" s="177"/>
      <c r="F16" s="177"/>
      <c r="G16" s="177">
        <f t="shared" si="6"/>
        <v>0</v>
      </c>
      <c r="H16" s="177">
        <f t="shared" si="7"/>
        <v>0</v>
      </c>
      <c r="I16" s="29">
        <f t="shared" si="8"/>
        <v>0</v>
      </c>
    </row>
    <row r="17" spans="1:9">
      <c r="A17" s="20" t="s">
        <v>51</v>
      </c>
      <c r="B17" s="157" t="s">
        <v>147</v>
      </c>
      <c r="C17" s="20" t="s">
        <v>39</v>
      </c>
      <c r="D17" s="176">
        <v>4</v>
      </c>
      <c r="E17" s="177"/>
      <c r="F17" s="177"/>
      <c r="G17" s="177">
        <f t="shared" si="6"/>
        <v>0</v>
      </c>
      <c r="H17" s="177">
        <f t="shared" si="7"/>
        <v>0</v>
      </c>
      <c r="I17" s="29">
        <f t="shared" si="8"/>
        <v>0</v>
      </c>
    </row>
    <row r="18" spans="1:9">
      <c r="A18" s="20" t="s">
        <v>51</v>
      </c>
      <c r="B18" s="157" t="s">
        <v>148</v>
      </c>
      <c r="C18" s="20" t="s">
        <v>26</v>
      </c>
      <c r="D18" s="176">
        <v>1</v>
      </c>
      <c r="E18" s="177"/>
      <c r="F18" s="177"/>
      <c r="G18" s="177">
        <f t="shared" si="6"/>
        <v>0</v>
      </c>
      <c r="H18" s="177">
        <f t="shared" si="7"/>
        <v>0</v>
      </c>
      <c r="I18" s="29">
        <f t="shared" si="8"/>
        <v>0</v>
      </c>
    </row>
    <row r="19" spans="1:9" ht="24">
      <c r="A19" s="20" t="s">
        <v>51</v>
      </c>
      <c r="B19" s="157" t="s">
        <v>158</v>
      </c>
      <c r="C19" s="20" t="s">
        <v>26</v>
      </c>
      <c r="D19" s="176">
        <v>260</v>
      </c>
      <c r="E19" s="177"/>
      <c r="F19" s="177"/>
      <c r="G19" s="177">
        <f t="shared" si="6"/>
        <v>0</v>
      </c>
      <c r="H19" s="177">
        <f t="shared" si="7"/>
        <v>0</v>
      </c>
      <c r="I19" s="29">
        <f t="shared" si="8"/>
        <v>0</v>
      </c>
    </row>
    <row r="20" spans="1:9">
      <c r="A20" s="20"/>
      <c r="B20" s="157"/>
      <c r="C20" s="20"/>
      <c r="D20" s="176"/>
      <c r="E20" s="177"/>
      <c r="F20" s="177"/>
      <c r="G20" s="177"/>
      <c r="H20" s="177"/>
      <c r="I20" s="29"/>
    </row>
    <row r="21" spans="1:9">
      <c r="A21" s="169" t="s">
        <v>51</v>
      </c>
      <c r="B21" s="170" t="s">
        <v>95</v>
      </c>
      <c r="C21" s="171"/>
      <c r="D21" s="172"/>
      <c r="E21" s="173"/>
      <c r="F21" s="173"/>
      <c r="G21" s="172"/>
      <c r="H21" s="174"/>
      <c r="I21" s="175">
        <f>SUM(I22:I34)</f>
        <v>0</v>
      </c>
    </row>
    <row r="22" spans="1:9">
      <c r="A22" s="20" t="s">
        <v>51</v>
      </c>
      <c r="B22" s="185" t="s">
        <v>188</v>
      </c>
      <c r="C22" s="20" t="s">
        <v>19</v>
      </c>
      <c r="D22" s="176">
        <v>500</v>
      </c>
      <c r="E22" s="177"/>
      <c r="F22" s="177"/>
      <c r="G22" s="177">
        <f t="shared" ref="G22" si="9">E22*D22</f>
        <v>0</v>
      </c>
      <c r="H22" s="177">
        <f>F22*D22</f>
        <v>0</v>
      </c>
      <c r="I22" s="29">
        <f t="shared" ref="I22" si="10">H22+G22</f>
        <v>0</v>
      </c>
    </row>
    <row r="23" spans="1:9">
      <c r="A23" s="20" t="s">
        <v>51</v>
      </c>
      <c r="B23" s="185" t="s">
        <v>96</v>
      </c>
      <c r="C23" s="20" t="s">
        <v>19</v>
      </c>
      <c r="D23" s="176">
        <v>100</v>
      </c>
      <c r="E23" s="177"/>
      <c r="F23" s="177"/>
      <c r="G23" s="177">
        <f t="shared" ref="G23:G29" si="11">E23*D23</f>
        <v>0</v>
      </c>
      <c r="H23" s="177">
        <f t="shared" ref="H23:H29" si="12">F23*D23</f>
        <v>0</v>
      </c>
      <c r="I23" s="29">
        <f t="shared" ref="I23:I29" si="13">H23+G23</f>
        <v>0</v>
      </c>
    </row>
    <row r="24" spans="1:9">
      <c r="A24" s="20" t="s">
        <v>51</v>
      </c>
      <c r="B24" s="185" t="s">
        <v>97</v>
      </c>
      <c r="C24" s="20" t="s">
        <v>19</v>
      </c>
      <c r="D24" s="176">
        <v>100</v>
      </c>
      <c r="E24" s="177"/>
      <c r="F24" s="177"/>
      <c r="G24" s="177">
        <f t="shared" si="11"/>
        <v>0</v>
      </c>
      <c r="H24" s="177">
        <f t="shared" si="12"/>
        <v>0</v>
      </c>
      <c r="I24" s="29">
        <f t="shared" si="13"/>
        <v>0</v>
      </c>
    </row>
    <row r="25" spans="1:9">
      <c r="A25" s="20" t="s">
        <v>51</v>
      </c>
      <c r="B25" s="185" t="s">
        <v>0</v>
      </c>
      <c r="C25" s="20" t="s">
        <v>19</v>
      </c>
      <c r="D25" s="176">
        <v>15</v>
      </c>
      <c r="E25" s="177"/>
      <c r="F25" s="177"/>
      <c r="G25" s="177">
        <f t="shared" si="11"/>
        <v>0</v>
      </c>
      <c r="H25" s="177">
        <f t="shared" si="12"/>
        <v>0</v>
      </c>
      <c r="I25" s="29">
        <f t="shared" si="13"/>
        <v>0</v>
      </c>
    </row>
    <row r="26" spans="1:9">
      <c r="A26" s="20" t="s">
        <v>51</v>
      </c>
      <c r="B26" s="185" t="s">
        <v>98</v>
      </c>
      <c r="C26" s="20" t="s">
        <v>19</v>
      </c>
      <c r="D26" s="176">
        <v>10</v>
      </c>
      <c r="E26" s="177"/>
      <c r="F26" s="177"/>
      <c r="G26" s="177">
        <f t="shared" si="11"/>
        <v>0</v>
      </c>
      <c r="H26" s="177">
        <f t="shared" si="12"/>
        <v>0</v>
      </c>
      <c r="I26" s="29">
        <f t="shared" si="13"/>
        <v>0</v>
      </c>
    </row>
    <row r="27" spans="1:9">
      <c r="A27" s="20" t="s">
        <v>51</v>
      </c>
      <c r="B27" s="185" t="s">
        <v>99</v>
      </c>
      <c r="C27" s="20" t="s">
        <v>19</v>
      </c>
      <c r="D27" s="176">
        <v>20</v>
      </c>
      <c r="E27" s="177"/>
      <c r="F27" s="177"/>
      <c r="G27" s="177">
        <f t="shared" si="11"/>
        <v>0</v>
      </c>
      <c r="H27" s="177">
        <f t="shared" si="12"/>
        <v>0</v>
      </c>
      <c r="I27" s="29">
        <f t="shared" si="13"/>
        <v>0</v>
      </c>
    </row>
    <row r="28" spans="1:9">
      <c r="A28" s="20" t="s">
        <v>51</v>
      </c>
      <c r="B28" s="185" t="s">
        <v>149</v>
      </c>
      <c r="C28" s="20" t="s">
        <v>19</v>
      </c>
      <c r="D28" s="176">
        <v>10</v>
      </c>
      <c r="E28" s="177"/>
      <c r="F28" s="177"/>
      <c r="G28" s="177">
        <f t="shared" si="11"/>
        <v>0</v>
      </c>
      <c r="H28" s="177">
        <f t="shared" si="12"/>
        <v>0</v>
      </c>
      <c r="I28" s="29">
        <f t="shared" si="13"/>
        <v>0</v>
      </c>
    </row>
    <row r="29" spans="1:9">
      <c r="A29" s="20" t="s">
        <v>51</v>
      </c>
      <c r="B29" s="185" t="s">
        <v>189</v>
      </c>
      <c r="C29" s="20" t="s">
        <v>19</v>
      </c>
      <c r="D29" s="176">
        <v>15</v>
      </c>
      <c r="E29" s="177"/>
      <c r="F29" s="177"/>
      <c r="G29" s="177">
        <f t="shared" si="11"/>
        <v>0</v>
      </c>
      <c r="H29" s="177">
        <f t="shared" si="12"/>
        <v>0</v>
      </c>
      <c r="I29" s="29">
        <f t="shared" si="13"/>
        <v>0</v>
      </c>
    </row>
    <row r="30" spans="1:9">
      <c r="A30" s="20" t="s">
        <v>32</v>
      </c>
      <c r="B30" s="185" t="s">
        <v>75</v>
      </c>
      <c r="C30" s="20" t="s">
        <v>39</v>
      </c>
      <c r="D30" s="176">
        <v>1</v>
      </c>
      <c r="E30" s="177"/>
      <c r="F30" s="177"/>
      <c r="G30" s="177"/>
      <c r="H30" s="177">
        <f t="shared" ref="H30" si="14">F30*D30</f>
        <v>0</v>
      </c>
      <c r="I30" s="29">
        <f t="shared" ref="I30" si="15">H30+G30</f>
        <v>0</v>
      </c>
    </row>
    <row r="31" spans="1:9">
      <c r="A31" s="20" t="s">
        <v>32</v>
      </c>
      <c r="B31" s="185" t="s">
        <v>27</v>
      </c>
      <c r="C31" s="20"/>
      <c r="D31" s="176">
        <v>0.03</v>
      </c>
      <c r="E31" s="177"/>
      <c r="F31" s="177">
        <f>0.03*SUM(H6:H12)</f>
        <v>0</v>
      </c>
      <c r="G31" s="177"/>
      <c r="H31" s="177">
        <f t="shared" ref="H31:H32" si="16">F31</f>
        <v>0</v>
      </c>
      <c r="I31" s="29">
        <f>H31+G31</f>
        <v>0</v>
      </c>
    </row>
    <row r="32" spans="1:9">
      <c r="A32" s="20" t="s">
        <v>32</v>
      </c>
      <c r="B32" s="130" t="s">
        <v>29</v>
      </c>
      <c r="C32" s="116"/>
      <c r="D32" s="187">
        <v>4.4999999999999998E-2</v>
      </c>
      <c r="E32" s="135"/>
      <c r="F32" s="135">
        <f>0.045*SUM(G6:G12)</f>
        <v>0</v>
      </c>
      <c r="G32" s="131"/>
      <c r="H32" s="132">
        <f t="shared" si="16"/>
        <v>0</v>
      </c>
      <c r="I32" s="127">
        <f>H32+G32</f>
        <v>0</v>
      </c>
    </row>
    <row r="33" spans="1:9">
      <c r="A33" s="20" t="s">
        <v>32</v>
      </c>
      <c r="B33" s="130" t="s">
        <v>30</v>
      </c>
      <c r="C33" s="116"/>
      <c r="D33" s="187">
        <v>0.03</v>
      </c>
      <c r="E33" s="135"/>
      <c r="F33" s="135">
        <f>SUM(G6:G12)*0.03</f>
        <v>0</v>
      </c>
      <c r="G33" s="135"/>
      <c r="H33" s="132">
        <f>F33</f>
        <v>0</v>
      </c>
      <c r="I33" s="127">
        <f>H33+G33</f>
        <v>0</v>
      </c>
    </row>
    <row r="34" spans="1:9">
      <c r="A34" s="20" t="s">
        <v>17</v>
      </c>
      <c r="B34" s="157" t="s">
        <v>76</v>
      </c>
      <c r="C34" s="20"/>
      <c r="D34" s="186" t="s">
        <v>90</v>
      </c>
      <c r="E34" s="177"/>
      <c r="F34" s="177">
        <f>(SUM(G22:G29))</f>
        <v>0</v>
      </c>
      <c r="G34" s="177"/>
      <c r="H34" s="177">
        <f t="shared" ref="H34" si="17">F34*D34</f>
        <v>0</v>
      </c>
      <c r="I34" s="29">
        <f t="shared" ref="I34" si="18">H34+G34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34"/>
  <sheetViews>
    <sheetView view="pageBreakPreview" topLeftCell="A12" zoomScale="145" zoomScaleNormal="100" zoomScaleSheetLayoutView="145" workbookViewId="0">
      <selection activeCell="A26" sqref="A26:XFD26"/>
    </sheetView>
  </sheetViews>
  <sheetFormatPr defaultRowHeight="14.5"/>
  <cols>
    <col min="1" max="1" width="49.7265625" bestFit="1" customWidth="1"/>
    <col min="2" max="2" width="8.54296875" customWidth="1"/>
    <col min="3" max="3" width="10.7265625" customWidth="1"/>
    <col min="4" max="4" width="12.453125" bestFit="1" customWidth="1"/>
    <col min="5" max="5" width="15.1796875" customWidth="1"/>
  </cols>
  <sheetData>
    <row r="1" spans="1:5">
      <c r="A1" s="104" t="s">
        <v>10</v>
      </c>
      <c r="B1" s="104" t="s">
        <v>11</v>
      </c>
      <c r="C1" s="104" t="s">
        <v>12</v>
      </c>
      <c r="D1" s="105" t="s">
        <v>13</v>
      </c>
      <c r="E1" s="106" t="s">
        <v>14</v>
      </c>
    </row>
    <row r="2" spans="1:5">
      <c r="A2" s="108" t="s">
        <v>15</v>
      </c>
      <c r="B2" s="109"/>
      <c r="C2" s="161"/>
      <c r="D2" s="161"/>
      <c r="E2" s="111">
        <f>E5+E8+E16+E27+E31</f>
        <v>0</v>
      </c>
    </row>
    <row r="3" spans="1:5">
      <c r="A3" s="164" t="s">
        <v>191</v>
      </c>
      <c r="B3" s="17"/>
      <c r="C3" s="16"/>
      <c r="D3" s="165"/>
      <c r="E3" s="19"/>
    </row>
    <row r="4" spans="1:5" ht="13" customHeight="1">
      <c r="A4" s="36"/>
      <c r="B4" s="36"/>
      <c r="C4" s="167"/>
      <c r="D4" s="167"/>
      <c r="E4" s="36"/>
    </row>
    <row r="5" spans="1:5">
      <c r="A5" s="170" t="s">
        <v>159</v>
      </c>
      <c r="B5" s="171"/>
      <c r="C5" s="172"/>
      <c r="D5" s="173"/>
      <c r="E5" s="175">
        <f>SUMIF(AC6:AC6,"&lt;&gt;NOR",E6:E6)</f>
        <v>0</v>
      </c>
    </row>
    <row r="6" spans="1:5" ht="23">
      <c r="A6" s="185" t="s">
        <v>163</v>
      </c>
      <c r="B6" s="20" t="s">
        <v>35</v>
      </c>
      <c r="C6" s="176">
        <v>3</v>
      </c>
      <c r="D6" s="177"/>
      <c r="E6" s="29">
        <f>D6*C6</f>
        <v>0</v>
      </c>
    </row>
    <row r="7" spans="1:5">
      <c r="A7" s="185"/>
      <c r="B7" s="20"/>
      <c r="C7" s="176"/>
      <c r="D7" s="177"/>
      <c r="E7" s="29"/>
    </row>
    <row r="8" spans="1:5" ht="13.5" customHeight="1">
      <c r="A8" s="170" t="s">
        <v>180</v>
      </c>
      <c r="B8" s="171"/>
      <c r="C8" s="172"/>
      <c r="D8" s="173"/>
      <c r="E8" s="175">
        <f>SUMIF(AC9:AC14,"&lt;&gt;NOR",E9:E14)</f>
        <v>0</v>
      </c>
    </row>
    <row r="9" spans="1:5">
      <c r="A9" s="185" t="s">
        <v>160</v>
      </c>
      <c r="B9" s="20" t="s">
        <v>162</v>
      </c>
      <c r="C9" s="176">
        <v>8171</v>
      </c>
      <c r="D9" s="177"/>
      <c r="E9" s="29">
        <f>D9*C9</f>
        <v>0</v>
      </c>
    </row>
    <row r="10" spans="1:5">
      <c r="A10" s="185" t="s">
        <v>200</v>
      </c>
      <c r="B10" s="20" t="s">
        <v>35</v>
      </c>
      <c r="C10" s="176">
        <v>0.23400000000000001</v>
      </c>
      <c r="D10" s="177"/>
      <c r="E10" s="29">
        <f t="shared" ref="E10:E14" si="0">D10*C10</f>
        <v>0</v>
      </c>
    </row>
    <row r="11" spans="1:5">
      <c r="A11" s="185" t="s">
        <v>199</v>
      </c>
      <c r="B11" s="20" t="s">
        <v>35</v>
      </c>
      <c r="C11" s="176">
        <v>5.6120000000000001</v>
      </c>
      <c r="D11" s="177"/>
      <c r="E11" s="29">
        <f t="shared" si="0"/>
        <v>0</v>
      </c>
    </row>
    <row r="12" spans="1:5">
      <c r="A12" s="185" t="s">
        <v>190</v>
      </c>
      <c r="B12" s="20" t="s">
        <v>35</v>
      </c>
      <c r="C12" s="176">
        <v>2.3250000000000002</v>
      </c>
      <c r="D12" s="177"/>
      <c r="E12" s="29">
        <f t="shared" si="0"/>
        <v>0</v>
      </c>
    </row>
    <row r="13" spans="1:5">
      <c r="A13" s="185" t="s">
        <v>181</v>
      </c>
      <c r="B13" s="20" t="s">
        <v>19</v>
      </c>
      <c r="C13" s="176">
        <v>14</v>
      </c>
      <c r="D13" s="177"/>
      <c r="E13" s="29">
        <f t="shared" si="0"/>
        <v>0</v>
      </c>
    </row>
    <row r="14" spans="1:5">
      <c r="A14" s="185" t="s">
        <v>161</v>
      </c>
      <c r="B14" s="20" t="s">
        <v>35</v>
      </c>
      <c r="C14" s="176">
        <v>7.7690000000000001</v>
      </c>
      <c r="D14" s="177"/>
      <c r="E14" s="29">
        <f t="shared" si="0"/>
        <v>0</v>
      </c>
    </row>
    <row r="15" spans="1:5">
      <c r="A15" s="157"/>
      <c r="B15" s="20"/>
      <c r="C15" s="176"/>
      <c r="D15" s="177"/>
      <c r="E15" s="29"/>
    </row>
    <row r="16" spans="1:5">
      <c r="A16" s="170" t="s">
        <v>174</v>
      </c>
      <c r="B16" s="171"/>
      <c r="C16" s="172"/>
      <c r="D16" s="173"/>
      <c r="E16" s="175">
        <f>SUM(E17:E25)</f>
        <v>0</v>
      </c>
    </row>
    <row r="17" spans="1:5">
      <c r="A17" s="185" t="s">
        <v>164</v>
      </c>
      <c r="B17" s="20" t="s">
        <v>141</v>
      </c>
      <c r="C17" s="176">
        <v>1</v>
      </c>
      <c r="D17" s="177"/>
      <c r="E17" s="29">
        <f t="shared" ref="E17:E25" si="1">D17*C17</f>
        <v>0</v>
      </c>
    </row>
    <row r="18" spans="1:5">
      <c r="A18" s="185" t="s">
        <v>165</v>
      </c>
      <c r="B18" s="20" t="s">
        <v>141</v>
      </c>
      <c r="C18" s="176">
        <v>1</v>
      </c>
      <c r="D18" s="177"/>
      <c r="E18" s="29">
        <f t="shared" si="1"/>
        <v>0</v>
      </c>
    </row>
    <row r="19" spans="1:5">
      <c r="A19" s="185" t="s">
        <v>166</v>
      </c>
      <c r="B19" s="20" t="s">
        <v>141</v>
      </c>
      <c r="C19" s="176">
        <v>1</v>
      </c>
      <c r="D19" s="177"/>
      <c r="E19" s="29">
        <f t="shared" si="1"/>
        <v>0</v>
      </c>
    </row>
    <row r="20" spans="1:5">
      <c r="A20" s="185" t="s">
        <v>167</v>
      </c>
      <c r="B20" s="20" t="s">
        <v>141</v>
      </c>
      <c r="C20" s="176">
        <v>1</v>
      </c>
      <c r="D20" s="177"/>
      <c r="E20" s="29">
        <f t="shared" si="1"/>
        <v>0</v>
      </c>
    </row>
    <row r="21" spans="1:5">
      <c r="A21" s="185" t="s">
        <v>168</v>
      </c>
      <c r="B21" s="20" t="s">
        <v>141</v>
      </c>
      <c r="C21" s="176">
        <v>1</v>
      </c>
      <c r="D21" s="177"/>
      <c r="E21" s="29">
        <f t="shared" si="1"/>
        <v>0</v>
      </c>
    </row>
    <row r="22" spans="1:5">
      <c r="A22" s="185" t="s">
        <v>169</v>
      </c>
      <c r="B22" s="20" t="s">
        <v>141</v>
      </c>
      <c r="C22" s="176">
        <v>1</v>
      </c>
      <c r="D22" s="177"/>
      <c r="E22" s="29">
        <f t="shared" si="1"/>
        <v>0</v>
      </c>
    </row>
    <row r="23" spans="1:5">
      <c r="A23" s="185" t="s">
        <v>170</v>
      </c>
      <c r="B23" s="20" t="s">
        <v>141</v>
      </c>
      <c r="C23" s="176">
        <v>1</v>
      </c>
      <c r="D23" s="177"/>
      <c r="E23" s="29">
        <f t="shared" si="1"/>
        <v>0</v>
      </c>
    </row>
    <row r="24" spans="1:5">
      <c r="A24" s="185" t="s">
        <v>171</v>
      </c>
      <c r="B24" s="20" t="s">
        <v>141</v>
      </c>
      <c r="C24" s="176">
        <v>2</v>
      </c>
      <c r="D24" s="177"/>
      <c r="E24" s="29">
        <f t="shared" si="1"/>
        <v>0</v>
      </c>
    </row>
    <row r="25" spans="1:5">
      <c r="A25" s="185" t="s">
        <v>172</v>
      </c>
      <c r="B25" s="20" t="s">
        <v>39</v>
      </c>
      <c r="C25" s="176">
        <v>1</v>
      </c>
      <c r="D25" s="177"/>
      <c r="E25" s="29">
        <f t="shared" si="1"/>
        <v>0</v>
      </c>
    </row>
    <row r="27" spans="1:5" ht="23">
      <c r="A27" s="170" t="s">
        <v>194</v>
      </c>
      <c r="B27" s="171"/>
      <c r="C27" s="172"/>
      <c r="D27" s="173"/>
      <c r="E27" s="175">
        <f>SUM(E28:E29)</f>
        <v>0</v>
      </c>
    </row>
    <row r="28" spans="1:5">
      <c r="A28" s="185" t="s">
        <v>192</v>
      </c>
      <c r="B28" s="20" t="s">
        <v>173</v>
      </c>
      <c r="C28" s="176">
        <v>310</v>
      </c>
      <c r="D28" s="177"/>
      <c r="E28" s="29">
        <f>C28*D28</f>
        <v>0</v>
      </c>
    </row>
    <row r="29" spans="1:5" ht="23">
      <c r="A29" s="185" t="s">
        <v>193</v>
      </c>
      <c r="B29" s="20" t="s">
        <v>173</v>
      </c>
      <c r="C29" s="176">
        <v>310</v>
      </c>
      <c r="D29" s="177"/>
      <c r="E29" s="29">
        <f>C29*D29</f>
        <v>0</v>
      </c>
    </row>
    <row r="31" spans="1:5" ht="23">
      <c r="A31" s="170" t="s">
        <v>195</v>
      </c>
      <c r="B31" s="171"/>
      <c r="C31" s="172"/>
      <c r="D31" s="173"/>
      <c r="E31" s="175">
        <f>SUM(E32:E34)</f>
        <v>0</v>
      </c>
    </row>
    <row r="32" spans="1:5">
      <c r="A32" s="185" t="s">
        <v>196</v>
      </c>
      <c r="B32" s="20" t="s">
        <v>173</v>
      </c>
      <c r="C32" s="176">
        <v>190</v>
      </c>
      <c r="D32" s="177"/>
      <c r="E32" s="29">
        <f>C32*D32</f>
        <v>0</v>
      </c>
    </row>
    <row r="33" spans="1:5">
      <c r="A33" s="185" t="s">
        <v>197</v>
      </c>
      <c r="B33" s="20" t="s">
        <v>173</v>
      </c>
      <c r="C33" s="176">
        <v>190</v>
      </c>
      <c r="D33" s="177"/>
      <c r="E33" s="29">
        <f t="shared" ref="E33:E34" si="2">C33*D33</f>
        <v>0</v>
      </c>
    </row>
    <row r="34" spans="1:5" ht="23">
      <c r="A34" s="185" t="s">
        <v>198</v>
      </c>
      <c r="B34" s="20" t="s">
        <v>173</v>
      </c>
      <c r="C34" s="176">
        <v>380</v>
      </c>
      <c r="D34" s="177"/>
      <c r="E34" s="29">
        <f t="shared" si="2"/>
        <v>0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3"/>
  <sheetViews>
    <sheetView view="pageBreakPreview" zoomScale="115" zoomScaleNormal="115" zoomScaleSheetLayoutView="115" workbookViewId="0">
      <selection activeCell="F3" sqref="F3"/>
    </sheetView>
  </sheetViews>
  <sheetFormatPr defaultRowHeight="14.5"/>
  <cols>
    <col min="1" max="1" width="4.81640625" customWidth="1"/>
    <col min="2" max="2" width="52.453125" customWidth="1"/>
    <col min="5" max="5" width="17" customWidth="1"/>
    <col min="6" max="6" width="17.453125" customWidth="1"/>
  </cols>
  <sheetData>
    <row r="1" spans="1:6">
      <c r="A1" s="2" t="s">
        <v>9</v>
      </c>
      <c r="B1" s="2" t="s">
        <v>10</v>
      </c>
      <c r="C1" s="2" t="s">
        <v>11</v>
      </c>
      <c r="D1" s="43" t="s">
        <v>12</v>
      </c>
      <c r="E1" s="44" t="s">
        <v>13</v>
      </c>
      <c r="F1" s="4" t="s">
        <v>14</v>
      </c>
    </row>
    <row r="2" spans="1:6" ht="15.5">
      <c r="A2" s="6" t="s">
        <v>15</v>
      </c>
      <c r="B2" s="7"/>
      <c r="C2" s="45"/>
      <c r="D2" s="46"/>
      <c r="E2" s="47"/>
      <c r="F2" s="9">
        <f>SUM(F5:F33)</f>
        <v>0</v>
      </c>
    </row>
    <row r="3" spans="1:6">
      <c r="A3" s="48"/>
      <c r="B3" s="49"/>
      <c r="C3" s="50"/>
      <c r="D3" s="51"/>
      <c r="E3" s="52"/>
      <c r="F3" s="53"/>
    </row>
    <row r="4" spans="1:6">
      <c r="A4" s="54" t="s">
        <v>32</v>
      </c>
      <c r="B4" s="55" t="s">
        <v>33</v>
      </c>
      <c r="C4" s="54"/>
      <c r="D4" s="56"/>
      <c r="E4" s="57"/>
      <c r="F4" s="58"/>
    </row>
    <row r="5" spans="1:6">
      <c r="A5" s="59" t="s">
        <v>32</v>
      </c>
      <c r="B5" s="60" t="s">
        <v>34</v>
      </c>
      <c r="C5" s="64" t="s">
        <v>31</v>
      </c>
      <c r="D5" s="70">
        <v>10</v>
      </c>
      <c r="E5" s="68"/>
      <c r="F5" s="61">
        <f>E5*D5</f>
        <v>0</v>
      </c>
    </row>
    <row r="6" spans="1:6">
      <c r="A6" s="59" t="s">
        <v>32</v>
      </c>
      <c r="B6" s="62" t="s">
        <v>73</v>
      </c>
      <c r="C6" s="71" t="s">
        <v>35</v>
      </c>
      <c r="D6" s="72">
        <v>1</v>
      </c>
      <c r="E6" s="69"/>
      <c r="F6" s="61">
        <f t="shared" ref="F6:F33" si="0">E6*D6</f>
        <v>0</v>
      </c>
    </row>
    <row r="7" spans="1:6">
      <c r="A7" s="59" t="s">
        <v>32</v>
      </c>
      <c r="B7" s="62" t="s">
        <v>74</v>
      </c>
      <c r="C7" s="71" t="s">
        <v>35</v>
      </c>
      <c r="D7" s="72">
        <v>1</v>
      </c>
      <c r="E7" s="69"/>
      <c r="F7" s="61">
        <f t="shared" si="0"/>
        <v>0</v>
      </c>
    </row>
    <row r="8" spans="1:6">
      <c r="A8" s="59" t="s">
        <v>32</v>
      </c>
      <c r="B8" s="62" t="s">
        <v>36</v>
      </c>
      <c r="C8" s="71" t="s">
        <v>31</v>
      </c>
      <c r="D8" s="72">
        <v>20</v>
      </c>
      <c r="E8" s="69"/>
      <c r="F8" s="61">
        <f t="shared" si="0"/>
        <v>0</v>
      </c>
    </row>
    <row r="9" spans="1:6">
      <c r="A9" s="59" t="s">
        <v>32</v>
      </c>
      <c r="B9" s="63" t="s">
        <v>38</v>
      </c>
      <c r="C9" s="64" t="s">
        <v>141</v>
      </c>
      <c r="D9" s="65">
        <v>1</v>
      </c>
      <c r="E9" s="68"/>
      <c r="F9" s="61">
        <f t="shared" si="0"/>
        <v>0</v>
      </c>
    </row>
    <row r="10" spans="1:6">
      <c r="A10" s="59" t="s">
        <v>32</v>
      </c>
      <c r="B10" s="66" t="s">
        <v>40</v>
      </c>
      <c r="C10" s="64" t="s">
        <v>141</v>
      </c>
      <c r="D10" s="70">
        <v>1</v>
      </c>
      <c r="E10" s="68"/>
      <c r="F10" s="61">
        <f t="shared" si="0"/>
        <v>0</v>
      </c>
    </row>
    <row r="11" spans="1:6">
      <c r="A11" s="59" t="s">
        <v>32</v>
      </c>
      <c r="B11" s="66" t="s">
        <v>41</v>
      </c>
      <c r="C11" s="64" t="s">
        <v>31</v>
      </c>
      <c r="D11" s="70">
        <v>15</v>
      </c>
      <c r="E11" s="68"/>
      <c r="F11" s="61">
        <f t="shared" si="0"/>
        <v>0</v>
      </c>
    </row>
    <row r="12" spans="1:6">
      <c r="A12" s="59" t="s">
        <v>32</v>
      </c>
      <c r="B12" s="60" t="s">
        <v>42</v>
      </c>
      <c r="C12" s="64" t="s">
        <v>31</v>
      </c>
      <c r="D12" s="70">
        <v>4</v>
      </c>
      <c r="E12" s="68"/>
      <c r="F12" s="61">
        <f t="shared" si="0"/>
        <v>0</v>
      </c>
    </row>
    <row r="13" spans="1:6">
      <c r="A13" s="59" t="s">
        <v>32</v>
      </c>
      <c r="B13" s="67" t="s">
        <v>8</v>
      </c>
      <c r="C13" s="64" t="s">
        <v>31</v>
      </c>
      <c r="D13" s="70">
        <v>1</v>
      </c>
      <c r="E13" s="68"/>
      <c r="F13" s="61">
        <f t="shared" si="0"/>
        <v>0</v>
      </c>
    </row>
    <row r="14" spans="1:6">
      <c r="A14" s="59" t="s">
        <v>32</v>
      </c>
      <c r="B14" s="67" t="s">
        <v>43</v>
      </c>
      <c r="C14" s="64" t="s">
        <v>31</v>
      </c>
      <c r="D14" s="70">
        <v>7</v>
      </c>
      <c r="E14" s="68"/>
      <c r="F14" s="61">
        <f t="shared" si="0"/>
        <v>0</v>
      </c>
    </row>
    <row r="15" spans="1:6">
      <c r="A15" s="59" t="s">
        <v>32</v>
      </c>
      <c r="B15" s="66" t="s">
        <v>44</v>
      </c>
      <c r="C15" s="64" t="s">
        <v>39</v>
      </c>
      <c r="D15" s="70">
        <v>1</v>
      </c>
      <c r="E15" s="68"/>
      <c r="F15" s="61">
        <f t="shared" si="0"/>
        <v>0</v>
      </c>
    </row>
    <row r="16" spans="1:6">
      <c r="A16" s="59" t="s">
        <v>32</v>
      </c>
      <c r="B16" s="66" t="s">
        <v>43</v>
      </c>
      <c r="C16" s="64" t="s">
        <v>31</v>
      </c>
      <c r="D16" s="70">
        <v>10</v>
      </c>
      <c r="E16" s="68"/>
      <c r="F16" s="61">
        <f t="shared" si="0"/>
        <v>0</v>
      </c>
    </row>
    <row r="17" spans="1:6">
      <c r="A17" s="59" t="s">
        <v>32</v>
      </c>
      <c r="B17" s="66" t="s">
        <v>1</v>
      </c>
      <c r="C17" s="64" t="s">
        <v>45</v>
      </c>
      <c r="D17" s="70">
        <v>2</v>
      </c>
      <c r="E17" s="68"/>
      <c r="F17" s="61">
        <f t="shared" si="0"/>
        <v>0</v>
      </c>
    </row>
    <row r="18" spans="1:6">
      <c r="A18" s="59" t="s">
        <v>32</v>
      </c>
      <c r="B18" s="66" t="s">
        <v>2</v>
      </c>
      <c r="C18" s="64" t="s">
        <v>141</v>
      </c>
      <c r="D18" s="70">
        <v>1</v>
      </c>
      <c r="E18" s="68"/>
      <c r="F18" s="61">
        <f t="shared" si="0"/>
        <v>0</v>
      </c>
    </row>
    <row r="19" spans="1:6">
      <c r="A19" s="59" t="s">
        <v>32</v>
      </c>
      <c r="B19" s="66" t="s">
        <v>3</v>
      </c>
      <c r="C19" s="64" t="s">
        <v>141</v>
      </c>
      <c r="D19" s="70">
        <v>1</v>
      </c>
      <c r="E19" s="68"/>
      <c r="F19" s="61">
        <f t="shared" si="0"/>
        <v>0</v>
      </c>
    </row>
    <row r="20" spans="1:6">
      <c r="A20" s="59" t="s">
        <v>32</v>
      </c>
      <c r="B20" s="66" t="s">
        <v>4</v>
      </c>
      <c r="C20" s="64" t="s">
        <v>31</v>
      </c>
      <c r="D20" s="70">
        <v>15</v>
      </c>
      <c r="E20" s="68"/>
      <c r="F20" s="61">
        <f t="shared" si="0"/>
        <v>0</v>
      </c>
    </row>
    <row r="21" spans="1:6">
      <c r="A21" s="59" t="s">
        <v>32</v>
      </c>
      <c r="B21" s="66" t="s">
        <v>46</v>
      </c>
      <c r="C21" s="64" t="s">
        <v>31</v>
      </c>
      <c r="D21" s="70">
        <v>10</v>
      </c>
      <c r="E21" s="68"/>
      <c r="F21" s="61">
        <f t="shared" si="0"/>
        <v>0</v>
      </c>
    </row>
    <row r="22" spans="1:6">
      <c r="A22" s="59" t="s">
        <v>32</v>
      </c>
      <c r="B22" s="66" t="s">
        <v>142</v>
      </c>
      <c r="C22" s="64" t="s">
        <v>31</v>
      </c>
      <c r="D22" s="70">
        <v>10</v>
      </c>
      <c r="E22" s="68"/>
      <c r="F22" s="61">
        <f t="shared" si="0"/>
        <v>0</v>
      </c>
    </row>
    <row r="23" spans="1:6">
      <c r="A23" s="59" t="s">
        <v>32</v>
      </c>
      <c r="B23" s="188" t="s">
        <v>5</v>
      </c>
      <c r="C23" s="64" t="s">
        <v>31</v>
      </c>
      <c r="D23" s="70">
        <v>20</v>
      </c>
      <c r="E23" s="68"/>
      <c r="F23" s="61">
        <f t="shared" si="0"/>
        <v>0</v>
      </c>
    </row>
    <row r="24" spans="1:6">
      <c r="A24" s="59" t="s">
        <v>32</v>
      </c>
      <c r="B24" s="66" t="s">
        <v>6</v>
      </c>
      <c r="C24" s="64" t="s">
        <v>141</v>
      </c>
      <c r="D24" s="70">
        <v>1</v>
      </c>
      <c r="E24" s="68"/>
      <c r="F24" s="61">
        <f t="shared" si="0"/>
        <v>0</v>
      </c>
    </row>
    <row r="25" spans="1:6">
      <c r="A25" s="59" t="s">
        <v>32</v>
      </c>
      <c r="B25" s="66" t="s">
        <v>7</v>
      </c>
      <c r="C25" s="64" t="s">
        <v>31</v>
      </c>
      <c r="D25" s="70">
        <v>16</v>
      </c>
      <c r="E25" s="68"/>
      <c r="F25" s="61">
        <f t="shared" si="0"/>
        <v>0</v>
      </c>
    </row>
    <row r="26" spans="1:6">
      <c r="A26" s="59" t="s">
        <v>32</v>
      </c>
      <c r="B26" s="66" t="s">
        <v>103</v>
      </c>
      <c r="C26" s="64" t="s">
        <v>141</v>
      </c>
      <c r="D26" s="70">
        <v>1</v>
      </c>
      <c r="E26" s="68"/>
      <c r="F26" s="61">
        <f t="shared" si="0"/>
        <v>0</v>
      </c>
    </row>
    <row r="27" spans="1:6">
      <c r="A27" s="190" t="s">
        <v>32</v>
      </c>
      <c r="B27" s="191" t="s">
        <v>104</v>
      </c>
      <c r="C27" s="192" t="s">
        <v>141</v>
      </c>
      <c r="D27" s="193">
        <v>1</v>
      </c>
      <c r="E27" s="194"/>
      <c r="F27" s="61">
        <f t="shared" si="0"/>
        <v>0</v>
      </c>
    </row>
    <row r="28" spans="1:6">
      <c r="A28" s="190" t="s">
        <v>32</v>
      </c>
      <c r="B28" s="191" t="s">
        <v>105</v>
      </c>
      <c r="C28" s="192" t="s">
        <v>141</v>
      </c>
      <c r="D28" s="193">
        <v>1</v>
      </c>
      <c r="E28" s="194"/>
      <c r="F28" s="61">
        <f t="shared" si="0"/>
        <v>0</v>
      </c>
    </row>
    <row r="29" spans="1:6">
      <c r="A29" s="190" t="s">
        <v>32</v>
      </c>
      <c r="B29" s="191" t="s">
        <v>111</v>
      </c>
      <c r="C29" s="192" t="s">
        <v>141</v>
      </c>
      <c r="D29" s="193">
        <v>1</v>
      </c>
      <c r="E29" s="194"/>
      <c r="F29" s="61">
        <f t="shared" si="0"/>
        <v>0</v>
      </c>
    </row>
    <row r="30" spans="1:6">
      <c r="A30" s="190" t="s">
        <v>32</v>
      </c>
      <c r="B30" s="191" t="s">
        <v>37</v>
      </c>
      <c r="C30" s="192" t="s">
        <v>141</v>
      </c>
      <c r="D30" s="193">
        <v>1</v>
      </c>
      <c r="E30" s="194"/>
      <c r="F30" s="61">
        <f t="shared" si="0"/>
        <v>0</v>
      </c>
    </row>
    <row r="31" spans="1:6">
      <c r="A31" s="190" t="s">
        <v>32</v>
      </c>
      <c r="B31" s="191" t="s">
        <v>143</v>
      </c>
      <c r="C31" s="192" t="s">
        <v>141</v>
      </c>
      <c r="D31" s="193">
        <v>1</v>
      </c>
      <c r="E31" s="194"/>
      <c r="F31" s="61">
        <f t="shared" si="0"/>
        <v>0</v>
      </c>
    </row>
    <row r="32" spans="1:6">
      <c r="A32" s="190" t="s">
        <v>110</v>
      </c>
      <c r="B32" s="191" t="s">
        <v>101</v>
      </c>
      <c r="C32" s="192" t="s">
        <v>31</v>
      </c>
      <c r="D32" s="193">
        <v>3</v>
      </c>
      <c r="E32" s="194"/>
      <c r="F32" s="61">
        <f t="shared" si="0"/>
        <v>0</v>
      </c>
    </row>
    <row r="33" spans="1:6">
      <c r="A33" s="199" t="s">
        <v>32</v>
      </c>
      <c r="B33" s="200" t="s">
        <v>157</v>
      </c>
      <c r="C33" s="201" t="s">
        <v>141</v>
      </c>
      <c r="D33" s="202">
        <v>1</v>
      </c>
      <c r="E33" s="203"/>
      <c r="F33" s="204">
        <f t="shared" si="0"/>
        <v>0</v>
      </c>
    </row>
  </sheetData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Rekapitulace</vt:lpstr>
      <vt:lpstr>Přívod</vt:lpstr>
      <vt:lpstr>Rozvaděč R-FVE-AC</vt:lpstr>
      <vt:lpstr>Trasy vedení</vt:lpstr>
      <vt:lpstr>FVE Položky</vt:lpstr>
      <vt:lpstr>Stavba a konstrukce</vt:lpstr>
      <vt:lpstr>Ostatní položky</vt:lpstr>
      <vt:lpstr>Přívod!Oblast_tisku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Bělíček</dc:creator>
  <cp:lastModifiedBy>Lukáš Bělíček</cp:lastModifiedBy>
  <dcterms:created xsi:type="dcterms:W3CDTF">2022-04-14T06:36:08Z</dcterms:created>
  <dcterms:modified xsi:type="dcterms:W3CDTF">2024-08-26T11:59:15Z</dcterms:modified>
</cp:coreProperties>
</file>