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600" windowWidth="23136" windowHeight="13056"/>
  </bookViews>
  <sheets>
    <sheet name="Rekapitulace" sheetId="6" r:id="rId1"/>
    <sheet name="SO-02 - Objekt Mírová 35" sheetId="3" r:id="rId2"/>
    <sheet name="VON - Vedlejší a ostatní ..." sheetId="4" r:id="rId3"/>
    <sheet name="Pokyny pro vyplnění" sheetId="5" r:id="rId4"/>
  </sheets>
  <definedNames>
    <definedName name="_xlnm._FilterDatabase" localSheetId="1" hidden="1">'SO-02 - Objekt Mírová 35'!$C$91:$K$792</definedName>
    <definedName name="_xlnm._FilterDatabase" localSheetId="2" hidden="1">'VON - Vedlejší a ostatní ...'!$C$76:$K$88</definedName>
    <definedName name="_xlnm.Print_Titles" localSheetId="1">'SO-02 - Objekt Mírová 35'!$91:$91</definedName>
    <definedName name="_xlnm.Print_Titles" localSheetId="2">'VON - Vedlejší a ostatní ...'!$76:$76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1">'SO-02 - Objekt Mírová 35'!$C$4:$J$36,'SO-02 - Objekt Mírová 35'!$C$42:$J$73,'SO-02 - Objekt Mírová 35'!$C$79:$K$792</definedName>
    <definedName name="_xlnm.Print_Area" localSheetId="2">'VON - Vedlejší a ostatní ...'!$C$4:$J$36,'VON - Vedlejší a ostatní ...'!$C$42:$J$58,'VON - Vedlejší a ostatní ...'!$C$64:$K$88</definedName>
  </definedNames>
  <calcPr calcId="145621"/>
</workbook>
</file>

<file path=xl/calcChain.xml><?xml version="1.0" encoding="utf-8"?>
<calcChain xmlns="http://schemas.openxmlformats.org/spreadsheetml/2006/main">
  <c r="AJ26" i="6" l="1"/>
  <c r="K48" i="6"/>
  <c r="AL47" i="6"/>
  <c r="K47" i="6"/>
  <c r="AL45" i="6"/>
  <c r="K45" i="6"/>
  <c r="K43" i="6"/>
  <c r="K42" i="6"/>
  <c r="V30" i="6"/>
  <c r="V29" i="6"/>
  <c r="AJ27" i="6"/>
  <c r="V27" i="6"/>
  <c r="BI88" i="4" l="1"/>
  <c r="BH88" i="4"/>
  <c r="BG88" i="4"/>
  <c r="BF88" i="4"/>
  <c r="T88" i="4"/>
  <c r="R88" i="4"/>
  <c r="P88" i="4"/>
  <c r="BK88" i="4"/>
  <c r="J88" i="4"/>
  <c r="BE88" i="4" s="1"/>
  <c r="BI87" i="4"/>
  <c r="BH87" i="4"/>
  <c r="BG87" i="4"/>
  <c r="BF87" i="4"/>
  <c r="T87" i="4"/>
  <c r="R87" i="4"/>
  <c r="P87" i="4"/>
  <c r="BK87" i="4"/>
  <c r="J87" i="4"/>
  <c r="BE87" i="4" s="1"/>
  <c r="BI86" i="4"/>
  <c r="BH86" i="4"/>
  <c r="BG86" i="4"/>
  <c r="BF86" i="4"/>
  <c r="T86" i="4"/>
  <c r="R86" i="4"/>
  <c r="P86" i="4"/>
  <c r="BK86" i="4"/>
  <c r="J86" i="4"/>
  <c r="BE86" i="4" s="1"/>
  <c r="BI85" i="4"/>
  <c r="BH85" i="4"/>
  <c r="BG85" i="4"/>
  <c r="BF85" i="4"/>
  <c r="T85" i="4"/>
  <c r="R85" i="4"/>
  <c r="P85" i="4"/>
  <c r="BK85" i="4"/>
  <c r="J85" i="4"/>
  <c r="BE85" i="4" s="1"/>
  <c r="BI84" i="4"/>
  <c r="BH84" i="4"/>
  <c r="BG84" i="4"/>
  <c r="BF84" i="4"/>
  <c r="T84" i="4"/>
  <c r="R84" i="4"/>
  <c r="P84" i="4"/>
  <c r="BK84" i="4"/>
  <c r="J84" i="4"/>
  <c r="BE84" i="4" s="1"/>
  <c r="BI83" i="4"/>
  <c r="BH83" i="4"/>
  <c r="BG83" i="4"/>
  <c r="BF83" i="4"/>
  <c r="T83" i="4"/>
  <c r="R83" i="4"/>
  <c r="P83" i="4"/>
  <c r="BK83" i="4"/>
  <c r="J83" i="4"/>
  <c r="BE83" i="4" s="1"/>
  <c r="BI82" i="4"/>
  <c r="BH82" i="4"/>
  <c r="BG82" i="4"/>
  <c r="BF82" i="4"/>
  <c r="T82" i="4"/>
  <c r="R82" i="4"/>
  <c r="P82" i="4"/>
  <c r="BK82" i="4"/>
  <c r="J82" i="4"/>
  <c r="BE82" i="4" s="1"/>
  <c r="BI81" i="4"/>
  <c r="BH81" i="4"/>
  <c r="BG81" i="4"/>
  <c r="BF81" i="4"/>
  <c r="BE81" i="4"/>
  <c r="T81" i="4"/>
  <c r="R81" i="4"/>
  <c r="P81" i="4"/>
  <c r="BK81" i="4"/>
  <c r="J81" i="4"/>
  <c r="BI80" i="4"/>
  <c r="BH80" i="4"/>
  <c r="BG80" i="4"/>
  <c r="BF80" i="4"/>
  <c r="T80" i="4"/>
  <c r="R80" i="4"/>
  <c r="P80" i="4"/>
  <c r="BK80" i="4"/>
  <c r="J80" i="4"/>
  <c r="BE80" i="4" s="1"/>
  <c r="BI79" i="4"/>
  <c r="F34" i="4" s="1"/>
  <c r="BH79" i="4"/>
  <c r="BG79" i="4"/>
  <c r="BF79" i="4"/>
  <c r="T79" i="4"/>
  <c r="R79" i="4"/>
  <c r="P79" i="4"/>
  <c r="BK79" i="4"/>
  <c r="J79" i="4"/>
  <c r="BE79" i="4" s="1"/>
  <c r="J73" i="4"/>
  <c r="F73" i="4"/>
  <c r="F71" i="4"/>
  <c r="E69" i="4"/>
  <c r="J51" i="4"/>
  <c r="F51" i="4"/>
  <c r="F49" i="4"/>
  <c r="E47" i="4"/>
  <c r="J18" i="4"/>
  <c r="E18" i="4"/>
  <c r="F52" i="4" s="1"/>
  <c r="J17" i="4"/>
  <c r="J12" i="4"/>
  <c r="J49" i="4" s="1"/>
  <c r="E7" i="4"/>
  <c r="E67" i="4" s="1"/>
  <c r="BI792" i="3"/>
  <c r="BH792" i="3"/>
  <c r="BG792" i="3"/>
  <c r="BF792" i="3"/>
  <c r="BE792" i="3"/>
  <c r="T792" i="3"/>
  <c r="R792" i="3"/>
  <c r="P792" i="3"/>
  <c r="BK792" i="3"/>
  <c r="J792" i="3"/>
  <c r="BI780" i="3"/>
  <c r="BH780" i="3"/>
  <c r="BG780" i="3"/>
  <c r="BF780" i="3"/>
  <c r="T780" i="3"/>
  <c r="T779" i="3" s="1"/>
  <c r="R780" i="3"/>
  <c r="R779" i="3" s="1"/>
  <c r="P780" i="3"/>
  <c r="P779" i="3" s="1"/>
  <c r="BK780" i="3"/>
  <c r="BK779" i="3" s="1"/>
  <c r="J779" i="3" s="1"/>
  <c r="J72" i="3" s="1"/>
  <c r="J780" i="3"/>
  <c r="BE780" i="3" s="1"/>
  <c r="BI778" i="3"/>
  <c r="BH778" i="3"/>
  <c r="BG778" i="3"/>
  <c r="BF778" i="3"/>
  <c r="T778" i="3"/>
  <c r="R778" i="3"/>
  <c r="P778" i="3"/>
  <c r="BK778" i="3"/>
  <c r="J778" i="3"/>
  <c r="BE778" i="3" s="1"/>
  <c r="BI768" i="3"/>
  <c r="BH768" i="3"/>
  <c r="BG768" i="3"/>
  <c r="BF768" i="3"/>
  <c r="BE768" i="3"/>
  <c r="T768" i="3"/>
  <c r="R768" i="3"/>
  <c r="P768" i="3"/>
  <c r="BK768" i="3"/>
  <c r="BK766" i="3" s="1"/>
  <c r="J766" i="3" s="1"/>
  <c r="J71" i="3" s="1"/>
  <c r="J768" i="3"/>
  <c r="BI767" i="3"/>
  <c r="BH767" i="3"/>
  <c r="BG767" i="3"/>
  <c r="BF767" i="3"/>
  <c r="T767" i="3"/>
  <c r="R767" i="3"/>
  <c r="P767" i="3"/>
  <c r="P766" i="3" s="1"/>
  <c r="BK767" i="3"/>
  <c r="J767" i="3"/>
  <c r="BE767" i="3" s="1"/>
  <c r="BI750" i="3"/>
  <c r="BH750" i="3"/>
  <c r="BG750" i="3"/>
  <c r="BF750" i="3"/>
  <c r="T750" i="3"/>
  <c r="R750" i="3"/>
  <c r="P750" i="3"/>
  <c r="BK750" i="3"/>
  <c r="J750" i="3"/>
  <c r="BE750" i="3" s="1"/>
  <c r="BI749" i="3"/>
  <c r="BH749" i="3"/>
  <c r="BG749" i="3"/>
  <c r="BF749" i="3"/>
  <c r="T749" i="3"/>
  <c r="R749" i="3"/>
  <c r="P749" i="3"/>
  <c r="BK749" i="3"/>
  <c r="J749" i="3"/>
  <c r="BE749" i="3" s="1"/>
  <c r="BI748" i="3"/>
  <c r="BH748" i="3"/>
  <c r="BG748" i="3"/>
  <c r="BF748" i="3"/>
  <c r="BE748" i="3"/>
  <c r="T748" i="3"/>
  <c r="R748" i="3"/>
  <c r="P748" i="3"/>
  <c r="BK748" i="3"/>
  <c r="J748" i="3"/>
  <c r="BI747" i="3"/>
  <c r="BH747" i="3"/>
  <c r="BG747" i="3"/>
  <c r="BF747" i="3"/>
  <c r="T747" i="3"/>
  <c r="R747" i="3"/>
  <c r="P747" i="3"/>
  <c r="BK747" i="3"/>
  <c r="J747" i="3"/>
  <c r="BE747" i="3" s="1"/>
  <c r="BI746" i="3"/>
  <c r="BH746" i="3"/>
  <c r="BG746" i="3"/>
  <c r="BF746" i="3"/>
  <c r="T746" i="3"/>
  <c r="R746" i="3"/>
  <c r="P746" i="3"/>
  <c r="BK746" i="3"/>
  <c r="J746" i="3"/>
  <c r="BE746" i="3" s="1"/>
  <c r="BI742" i="3"/>
  <c r="BH742" i="3"/>
  <c r="BG742" i="3"/>
  <c r="BF742" i="3"/>
  <c r="T742" i="3"/>
  <c r="R742" i="3"/>
  <c r="P742" i="3"/>
  <c r="BK742" i="3"/>
  <c r="J742" i="3"/>
  <c r="BE742" i="3" s="1"/>
  <c r="BI741" i="3"/>
  <c r="BH741" i="3"/>
  <c r="BG741" i="3"/>
  <c r="BF741" i="3"/>
  <c r="BE741" i="3"/>
  <c r="T741" i="3"/>
  <c r="R741" i="3"/>
  <c r="P741" i="3"/>
  <c r="BK741" i="3"/>
  <c r="J741" i="3"/>
  <c r="BI737" i="3"/>
  <c r="BH737" i="3"/>
  <c r="BG737" i="3"/>
  <c r="BF737" i="3"/>
  <c r="T737" i="3"/>
  <c r="R737" i="3"/>
  <c r="P737" i="3"/>
  <c r="BK737" i="3"/>
  <c r="J737" i="3"/>
  <c r="BE737" i="3" s="1"/>
  <c r="BI736" i="3"/>
  <c r="BH736" i="3"/>
  <c r="BG736" i="3"/>
  <c r="BF736" i="3"/>
  <c r="T736" i="3"/>
  <c r="R736" i="3"/>
  <c r="P736" i="3"/>
  <c r="BK736" i="3"/>
  <c r="J736" i="3"/>
  <c r="BE736" i="3" s="1"/>
  <c r="BI735" i="3"/>
  <c r="BH735" i="3"/>
  <c r="BG735" i="3"/>
  <c r="BF735" i="3"/>
  <c r="T735" i="3"/>
  <c r="R735" i="3"/>
  <c r="P735" i="3"/>
  <c r="BK735" i="3"/>
  <c r="J735" i="3"/>
  <c r="BE735" i="3" s="1"/>
  <c r="BI731" i="3"/>
  <c r="BH731" i="3"/>
  <c r="BG731" i="3"/>
  <c r="BF731" i="3"/>
  <c r="BE731" i="3"/>
  <c r="T731" i="3"/>
  <c r="R731" i="3"/>
  <c r="P731" i="3"/>
  <c r="BK731" i="3"/>
  <c r="J731" i="3"/>
  <c r="BI730" i="3"/>
  <c r="BH730" i="3"/>
  <c r="BG730" i="3"/>
  <c r="BF730" i="3"/>
  <c r="T730" i="3"/>
  <c r="R730" i="3"/>
  <c r="P730" i="3"/>
  <c r="BK730" i="3"/>
  <c r="J730" i="3"/>
  <c r="BE730" i="3" s="1"/>
  <c r="BI726" i="3"/>
  <c r="BH726" i="3"/>
  <c r="BG726" i="3"/>
  <c r="BF726" i="3"/>
  <c r="T726" i="3"/>
  <c r="R726" i="3"/>
  <c r="P726" i="3"/>
  <c r="P725" i="3" s="1"/>
  <c r="BK726" i="3"/>
  <c r="J726" i="3"/>
  <c r="BE726" i="3" s="1"/>
  <c r="BI724" i="3"/>
  <c r="BH724" i="3"/>
  <c r="BG724" i="3"/>
  <c r="BF724" i="3"/>
  <c r="T724" i="3"/>
  <c r="R724" i="3"/>
  <c r="P724" i="3"/>
  <c r="BK724" i="3"/>
  <c r="J724" i="3"/>
  <c r="BE724" i="3" s="1"/>
  <c r="BI715" i="3"/>
  <c r="BH715" i="3"/>
  <c r="BG715" i="3"/>
  <c r="BF715" i="3"/>
  <c r="T715" i="3"/>
  <c r="R715" i="3"/>
  <c r="P715" i="3"/>
  <c r="BK715" i="3"/>
  <c r="J715" i="3"/>
  <c r="BE715" i="3" s="1"/>
  <c r="BI714" i="3"/>
  <c r="BH714" i="3"/>
  <c r="BG714" i="3"/>
  <c r="BF714" i="3"/>
  <c r="BE714" i="3"/>
  <c r="T714" i="3"/>
  <c r="R714" i="3"/>
  <c r="P714" i="3"/>
  <c r="BK714" i="3"/>
  <c r="J714" i="3"/>
  <c r="BI705" i="3"/>
  <c r="BH705" i="3"/>
  <c r="BG705" i="3"/>
  <c r="BF705" i="3"/>
  <c r="T705" i="3"/>
  <c r="R705" i="3"/>
  <c r="P705" i="3"/>
  <c r="BK705" i="3"/>
  <c r="J705" i="3"/>
  <c r="BE705" i="3" s="1"/>
  <c r="BI703" i="3"/>
  <c r="BH703" i="3"/>
  <c r="BG703" i="3"/>
  <c r="BF703" i="3"/>
  <c r="BE703" i="3"/>
  <c r="T703" i="3"/>
  <c r="R703" i="3"/>
  <c r="P703" i="3"/>
  <c r="BK703" i="3"/>
  <c r="J703" i="3"/>
  <c r="BI694" i="3"/>
  <c r="BH694" i="3"/>
  <c r="BG694" i="3"/>
  <c r="BF694" i="3"/>
  <c r="T694" i="3"/>
  <c r="R694" i="3"/>
  <c r="R693" i="3" s="1"/>
  <c r="P694" i="3"/>
  <c r="BK694" i="3"/>
  <c r="J694" i="3"/>
  <c r="BE694" i="3" s="1"/>
  <c r="BI692" i="3"/>
  <c r="BH692" i="3"/>
  <c r="BG692" i="3"/>
  <c r="BF692" i="3"/>
  <c r="BE692" i="3"/>
  <c r="T692" i="3"/>
  <c r="R692" i="3"/>
  <c r="P692" i="3"/>
  <c r="BK692" i="3"/>
  <c r="J692" i="3"/>
  <c r="BI678" i="3"/>
  <c r="BH678" i="3"/>
  <c r="BG678" i="3"/>
  <c r="BF678" i="3"/>
  <c r="T678" i="3"/>
  <c r="T677" i="3" s="1"/>
  <c r="R678" i="3"/>
  <c r="R677" i="3" s="1"/>
  <c r="P678" i="3"/>
  <c r="P677" i="3" s="1"/>
  <c r="BK678" i="3"/>
  <c r="BK677" i="3" s="1"/>
  <c r="J677" i="3" s="1"/>
  <c r="J68" i="3" s="1"/>
  <c r="J678" i="3"/>
  <c r="BE678" i="3" s="1"/>
  <c r="BI676" i="3"/>
  <c r="BH676" i="3"/>
  <c r="BG676" i="3"/>
  <c r="BF676" i="3"/>
  <c r="T676" i="3"/>
  <c r="R676" i="3"/>
  <c r="P676" i="3"/>
  <c r="BK676" i="3"/>
  <c r="J676" i="3"/>
  <c r="BE676" i="3" s="1"/>
  <c r="BI668" i="3"/>
  <c r="BH668" i="3"/>
  <c r="BG668" i="3"/>
  <c r="BF668" i="3"/>
  <c r="BE668" i="3"/>
  <c r="T668" i="3"/>
  <c r="R668" i="3"/>
  <c r="P668" i="3"/>
  <c r="BK668" i="3"/>
  <c r="J668" i="3"/>
  <c r="BI665" i="3"/>
  <c r="BH665" i="3"/>
  <c r="BG665" i="3"/>
  <c r="BF665" i="3"/>
  <c r="T665" i="3"/>
  <c r="R665" i="3"/>
  <c r="P665" i="3"/>
  <c r="BK665" i="3"/>
  <c r="J665" i="3"/>
  <c r="BE665" i="3" s="1"/>
  <c r="BI662" i="3"/>
  <c r="BH662" i="3"/>
  <c r="BG662" i="3"/>
  <c r="BF662" i="3"/>
  <c r="T662" i="3"/>
  <c r="R662" i="3"/>
  <c r="P662" i="3"/>
  <c r="BK662" i="3"/>
  <c r="J662" i="3"/>
  <c r="BE662" i="3" s="1"/>
  <c r="BI659" i="3"/>
  <c r="BH659" i="3"/>
  <c r="BG659" i="3"/>
  <c r="BF659" i="3"/>
  <c r="T659" i="3"/>
  <c r="R659" i="3"/>
  <c r="P659" i="3"/>
  <c r="BK659" i="3"/>
  <c r="J659" i="3"/>
  <c r="BE659" i="3" s="1"/>
  <c r="BI656" i="3"/>
  <c r="BH656" i="3"/>
  <c r="BG656" i="3"/>
  <c r="BF656" i="3"/>
  <c r="BE656" i="3"/>
  <c r="T656" i="3"/>
  <c r="R656" i="3"/>
  <c r="P656" i="3"/>
  <c r="BK656" i="3"/>
  <c r="J656" i="3"/>
  <c r="BI653" i="3"/>
  <c r="BH653" i="3"/>
  <c r="BG653" i="3"/>
  <c r="BF653" i="3"/>
  <c r="T653" i="3"/>
  <c r="R653" i="3"/>
  <c r="P653" i="3"/>
  <c r="BK653" i="3"/>
  <c r="J653" i="3"/>
  <c r="BE653" i="3" s="1"/>
  <c r="BI650" i="3"/>
  <c r="BH650" i="3"/>
  <c r="BG650" i="3"/>
  <c r="BF650" i="3"/>
  <c r="T650" i="3"/>
  <c r="R650" i="3"/>
  <c r="P650" i="3"/>
  <c r="BK650" i="3"/>
  <c r="J650" i="3"/>
  <c r="BE650" i="3" s="1"/>
  <c r="BI647" i="3"/>
  <c r="BH647" i="3"/>
  <c r="BG647" i="3"/>
  <c r="BF647" i="3"/>
  <c r="T647" i="3"/>
  <c r="R647" i="3"/>
  <c r="P647" i="3"/>
  <c r="BK647" i="3"/>
  <c r="J647" i="3"/>
  <c r="BE647" i="3" s="1"/>
  <c r="BI644" i="3"/>
  <c r="BH644" i="3"/>
  <c r="BG644" i="3"/>
  <c r="BF644" i="3"/>
  <c r="BE644" i="3"/>
  <c r="T644" i="3"/>
  <c r="R644" i="3"/>
  <c r="P644" i="3"/>
  <c r="BK644" i="3"/>
  <c r="J644" i="3"/>
  <c r="BI641" i="3"/>
  <c r="BH641" i="3"/>
  <c r="BG641" i="3"/>
  <c r="BF641" i="3"/>
  <c r="T641" i="3"/>
  <c r="R641" i="3"/>
  <c r="P641" i="3"/>
  <c r="BK641" i="3"/>
  <c r="J641" i="3"/>
  <c r="BE641" i="3" s="1"/>
  <c r="BI638" i="3"/>
  <c r="BH638" i="3"/>
  <c r="BG638" i="3"/>
  <c r="BF638" i="3"/>
  <c r="T638" i="3"/>
  <c r="R638" i="3"/>
  <c r="P638" i="3"/>
  <c r="BK638" i="3"/>
  <c r="J638" i="3"/>
  <c r="BE638" i="3" s="1"/>
  <c r="BI635" i="3"/>
  <c r="BH635" i="3"/>
  <c r="BG635" i="3"/>
  <c r="BF635" i="3"/>
  <c r="T635" i="3"/>
  <c r="R635" i="3"/>
  <c r="P635" i="3"/>
  <c r="BK635" i="3"/>
  <c r="J635" i="3"/>
  <c r="BE635" i="3" s="1"/>
  <c r="BI632" i="3"/>
  <c r="BH632" i="3"/>
  <c r="BG632" i="3"/>
  <c r="BF632" i="3"/>
  <c r="T632" i="3"/>
  <c r="R632" i="3"/>
  <c r="P632" i="3"/>
  <c r="BK632" i="3"/>
  <c r="J632" i="3"/>
  <c r="BE632" i="3" s="1"/>
  <c r="BI629" i="3"/>
  <c r="BH629" i="3"/>
  <c r="BG629" i="3"/>
  <c r="BF629" i="3"/>
  <c r="T629" i="3"/>
  <c r="R629" i="3"/>
  <c r="P629" i="3"/>
  <c r="BK629" i="3"/>
  <c r="J629" i="3"/>
  <c r="BE629" i="3" s="1"/>
  <c r="BI626" i="3"/>
  <c r="BH626" i="3"/>
  <c r="BG626" i="3"/>
  <c r="BF626" i="3"/>
  <c r="T626" i="3"/>
  <c r="R626" i="3"/>
  <c r="P626" i="3"/>
  <c r="BK626" i="3"/>
  <c r="J626" i="3"/>
  <c r="BE626" i="3" s="1"/>
  <c r="BI623" i="3"/>
  <c r="BH623" i="3"/>
  <c r="BG623" i="3"/>
  <c r="BF623" i="3"/>
  <c r="T623" i="3"/>
  <c r="R623" i="3"/>
  <c r="P623" i="3"/>
  <c r="BK623" i="3"/>
  <c r="J623" i="3"/>
  <c r="BE623" i="3" s="1"/>
  <c r="BI620" i="3"/>
  <c r="BH620" i="3"/>
  <c r="BG620" i="3"/>
  <c r="BF620" i="3"/>
  <c r="BE620" i="3"/>
  <c r="T620" i="3"/>
  <c r="R620" i="3"/>
  <c r="P620" i="3"/>
  <c r="BK620" i="3"/>
  <c r="J620" i="3"/>
  <c r="BI617" i="3"/>
  <c r="BH617" i="3"/>
  <c r="BG617" i="3"/>
  <c r="BF617" i="3"/>
  <c r="T617" i="3"/>
  <c r="R617" i="3"/>
  <c r="P617" i="3"/>
  <c r="BK617" i="3"/>
  <c r="J617" i="3"/>
  <c r="BE617" i="3" s="1"/>
  <c r="BI614" i="3"/>
  <c r="BH614" i="3"/>
  <c r="BG614" i="3"/>
  <c r="BF614" i="3"/>
  <c r="T614" i="3"/>
  <c r="R614" i="3"/>
  <c r="P614" i="3"/>
  <c r="BK614" i="3"/>
  <c r="J614" i="3"/>
  <c r="BE614" i="3" s="1"/>
  <c r="BI611" i="3"/>
  <c r="BH611" i="3"/>
  <c r="BG611" i="3"/>
  <c r="BF611" i="3"/>
  <c r="T611" i="3"/>
  <c r="R611" i="3"/>
  <c r="P611" i="3"/>
  <c r="BK611" i="3"/>
  <c r="J611" i="3"/>
  <c r="BE611" i="3" s="1"/>
  <c r="BI608" i="3"/>
  <c r="BH608" i="3"/>
  <c r="BG608" i="3"/>
  <c r="BF608" i="3"/>
  <c r="T608" i="3"/>
  <c r="R608" i="3"/>
  <c r="P608" i="3"/>
  <c r="BK608" i="3"/>
  <c r="J608" i="3"/>
  <c r="BE608" i="3" s="1"/>
  <c r="BI605" i="3"/>
  <c r="BH605" i="3"/>
  <c r="BG605" i="3"/>
  <c r="BF605" i="3"/>
  <c r="BE605" i="3"/>
  <c r="T605" i="3"/>
  <c r="R605" i="3"/>
  <c r="P605" i="3"/>
  <c r="BK605" i="3"/>
  <c r="J605" i="3"/>
  <c r="BI601" i="3"/>
  <c r="BH601" i="3"/>
  <c r="BG601" i="3"/>
  <c r="BF601" i="3"/>
  <c r="T601" i="3"/>
  <c r="R601" i="3"/>
  <c r="P601" i="3"/>
  <c r="BK601" i="3"/>
  <c r="J601" i="3"/>
  <c r="BE601" i="3" s="1"/>
  <c r="BI598" i="3"/>
  <c r="BH598" i="3"/>
  <c r="BG598" i="3"/>
  <c r="BF598" i="3"/>
  <c r="BE598" i="3"/>
  <c r="T598" i="3"/>
  <c r="R598" i="3"/>
  <c r="P598" i="3"/>
  <c r="BK598" i="3"/>
  <c r="J598" i="3"/>
  <c r="BI593" i="3"/>
  <c r="BH593" i="3"/>
  <c r="BG593" i="3"/>
  <c r="BF593" i="3"/>
  <c r="T593" i="3"/>
  <c r="R593" i="3"/>
  <c r="P593" i="3"/>
  <c r="BK593" i="3"/>
  <c r="J593" i="3"/>
  <c r="BE593" i="3" s="1"/>
  <c r="BI590" i="3"/>
  <c r="BH590" i="3"/>
  <c r="BG590" i="3"/>
  <c r="BF590" i="3"/>
  <c r="BE590" i="3"/>
  <c r="T590" i="3"/>
  <c r="R590" i="3"/>
  <c r="P590" i="3"/>
  <c r="BK590" i="3"/>
  <c r="J590" i="3"/>
  <c r="BI586" i="3"/>
  <c r="BH586" i="3"/>
  <c r="BG586" i="3"/>
  <c r="BF586" i="3"/>
  <c r="BE586" i="3"/>
  <c r="T586" i="3"/>
  <c r="R586" i="3"/>
  <c r="P586" i="3"/>
  <c r="BK586" i="3"/>
  <c r="J586" i="3"/>
  <c r="BI583" i="3"/>
  <c r="BH583" i="3"/>
  <c r="BG583" i="3"/>
  <c r="BF583" i="3"/>
  <c r="BE583" i="3"/>
  <c r="T583" i="3"/>
  <c r="R583" i="3"/>
  <c r="P583" i="3"/>
  <c r="BK583" i="3"/>
  <c r="J583" i="3"/>
  <c r="BI580" i="3"/>
  <c r="BH580" i="3"/>
  <c r="BG580" i="3"/>
  <c r="BF580" i="3"/>
  <c r="BE580" i="3"/>
  <c r="T580" i="3"/>
  <c r="R580" i="3"/>
  <c r="P580" i="3"/>
  <c r="BK580" i="3"/>
  <c r="J580" i="3"/>
  <c r="BI577" i="3"/>
  <c r="BH577" i="3"/>
  <c r="BG577" i="3"/>
  <c r="BF577" i="3"/>
  <c r="BE577" i="3"/>
  <c r="T577" i="3"/>
  <c r="R577" i="3"/>
  <c r="P577" i="3"/>
  <c r="BK577" i="3"/>
  <c r="J577" i="3"/>
  <c r="BI572" i="3"/>
  <c r="BH572" i="3"/>
  <c r="BG572" i="3"/>
  <c r="BF572" i="3"/>
  <c r="BE572" i="3"/>
  <c r="T572" i="3"/>
  <c r="R572" i="3"/>
  <c r="P572" i="3"/>
  <c r="BK572" i="3"/>
  <c r="J572" i="3"/>
  <c r="BI569" i="3"/>
  <c r="BH569" i="3"/>
  <c r="BG569" i="3"/>
  <c r="BF569" i="3"/>
  <c r="BE569" i="3"/>
  <c r="T569" i="3"/>
  <c r="R569" i="3"/>
  <c r="P569" i="3"/>
  <c r="BK569" i="3"/>
  <c r="J569" i="3"/>
  <c r="BI565" i="3"/>
  <c r="BH565" i="3"/>
  <c r="BG565" i="3"/>
  <c r="BF565" i="3"/>
  <c r="BE565" i="3"/>
  <c r="T565" i="3"/>
  <c r="R565" i="3"/>
  <c r="P565" i="3"/>
  <c r="BK565" i="3"/>
  <c r="J565" i="3"/>
  <c r="BI555" i="3"/>
  <c r="BH555" i="3"/>
  <c r="BG555" i="3"/>
  <c r="BF555" i="3"/>
  <c r="BE555" i="3"/>
  <c r="T555" i="3"/>
  <c r="R555" i="3"/>
  <c r="P555" i="3"/>
  <c r="BK555" i="3"/>
  <c r="J555" i="3"/>
  <c r="BI552" i="3"/>
  <c r="BH552" i="3"/>
  <c r="BG552" i="3"/>
  <c r="BF552" i="3"/>
  <c r="BE552" i="3"/>
  <c r="T552" i="3"/>
  <c r="R552" i="3"/>
  <c r="P552" i="3"/>
  <c r="BK552" i="3"/>
  <c r="J552" i="3"/>
  <c r="BI549" i="3"/>
  <c r="BH549" i="3"/>
  <c r="BG549" i="3"/>
  <c r="BF549" i="3"/>
  <c r="BE549" i="3"/>
  <c r="T549" i="3"/>
  <c r="R549" i="3"/>
  <c r="P549" i="3"/>
  <c r="BK549" i="3"/>
  <c r="J549" i="3"/>
  <c r="BI546" i="3"/>
  <c r="BH546" i="3"/>
  <c r="BG546" i="3"/>
  <c r="BF546" i="3"/>
  <c r="BE546" i="3"/>
  <c r="T546" i="3"/>
  <c r="R546" i="3"/>
  <c r="P546" i="3"/>
  <c r="BK546" i="3"/>
  <c r="J546" i="3"/>
  <c r="BI543" i="3"/>
  <c r="BH543" i="3"/>
  <c r="BG543" i="3"/>
  <c r="BF543" i="3"/>
  <c r="BE543" i="3"/>
  <c r="T543" i="3"/>
  <c r="R543" i="3"/>
  <c r="P543" i="3"/>
  <c r="BK543" i="3"/>
  <c r="J543" i="3"/>
  <c r="BI540" i="3"/>
  <c r="BH540" i="3"/>
  <c r="BG540" i="3"/>
  <c r="BF540" i="3"/>
  <c r="BE540" i="3"/>
  <c r="T540" i="3"/>
  <c r="R540" i="3"/>
  <c r="P540" i="3"/>
  <c r="BK540" i="3"/>
  <c r="J540" i="3"/>
  <c r="BI537" i="3"/>
  <c r="BH537" i="3"/>
  <c r="BG537" i="3"/>
  <c r="BF537" i="3"/>
  <c r="BE537" i="3"/>
  <c r="T537" i="3"/>
  <c r="R537" i="3"/>
  <c r="P537" i="3"/>
  <c r="BK537" i="3"/>
  <c r="J537" i="3"/>
  <c r="BI533" i="3"/>
  <c r="BH533" i="3"/>
  <c r="BG533" i="3"/>
  <c r="BF533" i="3"/>
  <c r="BE533" i="3"/>
  <c r="T533" i="3"/>
  <c r="R533" i="3"/>
  <c r="P533" i="3"/>
  <c r="BK533" i="3"/>
  <c r="J533" i="3"/>
  <c r="BI522" i="3"/>
  <c r="BH522" i="3"/>
  <c r="BG522" i="3"/>
  <c r="BF522" i="3"/>
  <c r="BE522" i="3"/>
  <c r="T522" i="3"/>
  <c r="R522" i="3"/>
  <c r="P522" i="3"/>
  <c r="BK522" i="3"/>
  <c r="J522" i="3"/>
  <c r="BI518" i="3"/>
  <c r="BH518" i="3"/>
  <c r="BG518" i="3"/>
  <c r="BF518" i="3"/>
  <c r="BE518" i="3"/>
  <c r="T518" i="3"/>
  <c r="T517" i="3" s="1"/>
  <c r="R518" i="3"/>
  <c r="R517" i="3" s="1"/>
  <c r="P518" i="3"/>
  <c r="P517" i="3" s="1"/>
  <c r="BK518" i="3"/>
  <c r="BK517" i="3" s="1"/>
  <c r="J517" i="3" s="1"/>
  <c r="J67" i="3" s="1"/>
  <c r="J518" i="3"/>
  <c r="BI516" i="3"/>
  <c r="BH516" i="3"/>
  <c r="BG516" i="3"/>
  <c r="BF516" i="3"/>
  <c r="T516" i="3"/>
  <c r="R516" i="3"/>
  <c r="P516" i="3"/>
  <c r="BK516" i="3"/>
  <c r="J516" i="3"/>
  <c r="BE516" i="3" s="1"/>
  <c r="BI515" i="3"/>
  <c r="BH515" i="3"/>
  <c r="BG515" i="3"/>
  <c r="BF515" i="3"/>
  <c r="T515" i="3"/>
  <c r="R515" i="3"/>
  <c r="P515" i="3"/>
  <c r="BK515" i="3"/>
  <c r="J515" i="3"/>
  <c r="BE515" i="3" s="1"/>
  <c r="BI512" i="3"/>
  <c r="BH512" i="3"/>
  <c r="BG512" i="3"/>
  <c r="BF512" i="3"/>
  <c r="T512" i="3"/>
  <c r="R512" i="3"/>
  <c r="P512" i="3"/>
  <c r="BK512" i="3"/>
  <c r="J512" i="3"/>
  <c r="BE512" i="3" s="1"/>
  <c r="BI506" i="3"/>
  <c r="BH506" i="3"/>
  <c r="BG506" i="3"/>
  <c r="BF506" i="3"/>
  <c r="BE506" i="3"/>
  <c r="T506" i="3"/>
  <c r="R506" i="3"/>
  <c r="P506" i="3"/>
  <c r="BK506" i="3"/>
  <c r="J506" i="3"/>
  <c r="BI495" i="3"/>
  <c r="BH495" i="3"/>
  <c r="BG495" i="3"/>
  <c r="BF495" i="3"/>
  <c r="T495" i="3"/>
  <c r="R495" i="3"/>
  <c r="P495" i="3"/>
  <c r="BK495" i="3"/>
  <c r="J495" i="3"/>
  <c r="BE495" i="3" s="1"/>
  <c r="BI484" i="3"/>
  <c r="BH484" i="3"/>
  <c r="BG484" i="3"/>
  <c r="BF484" i="3"/>
  <c r="T484" i="3"/>
  <c r="R484" i="3"/>
  <c r="P484" i="3"/>
  <c r="P476" i="3" s="1"/>
  <c r="BK484" i="3"/>
  <c r="J484" i="3"/>
  <c r="BE484" i="3" s="1"/>
  <c r="BI477" i="3"/>
  <c r="BH477" i="3"/>
  <c r="BG477" i="3"/>
  <c r="BF477" i="3"/>
  <c r="T477" i="3"/>
  <c r="R477" i="3"/>
  <c r="R476" i="3" s="1"/>
  <c r="P477" i="3"/>
  <c r="BK477" i="3"/>
  <c r="BK476" i="3" s="1"/>
  <c r="J477" i="3"/>
  <c r="BE477" i="3" s="1"/>
  <c r="BI474" i="3"/>
  <c r="BH474" i="3"/>
  <c r="BG474" i="3"/>
  <c r="BF474" i="3"/>
  <c r="T474" i="3"/>
  <c r="T473" i="3" s="1"/>
  <c r="R474" i="3"/>
  <c r="R473" i="3" s="1"/>
  <c r="P474" i="3"/>
  <c r="P473" i="3" s="1"/>
  <c r="BK474" i="3"/>
  <c r="BK473" i="3" s="1"/>
  <c r="J473" i="3" s="1"/>
  <c r="J64" i="3" s="1"/>
  <c r="J474" i="3"/>
  <c r="BE474" i="3" s="1"/>
  <c r="BI472" i="3"/>
  <c r="BH472" i="3"/>
  <c r="BG472" i="3"/>
  <c r="BF472" i="3"/>
  <c r="T472" i="3"/>
  <c r="R472" i="3"/>
  <c r="P472" i="3"/>
  <c r="BK472" i="3"/>
  <c r="J472" i="3"/>
  <c r="BE472" i="3" s="1"/>
  <c r="BI471" i="3"/>
  <c r="BH471" i="3"/>
  <c r="BG471" i="3"/>
  <c r="BF471" i="3"/>
  <c r="T471" i="3"/>
  <c r="R471" i="3"/>
  <c r="P471" i="3"/>
  <c r="BK471" i="3"/>
  <c r="J471" i="3"/>
  <c r="BE471" i="3" s="1"/>
  <c r="BI470" i="3"/>
  <c r="BH470" i="3"/>
  <c r="BG470" i="3"/>
  <c r="BF470" i="3"/>
  <c r="T470" i="3"/>
  <c r="R470" i="3"/>
  <c r="P470" i="3"/>
  <c r="BK470" i="3"/>
  <c r="J470" i="3"/>
  <c r="BE470" i="3" s="1"/>
  <c r="BI468" i="3"/>
  <c r="BH468" i="3"/>
  <c r="BG468" i="3"/>
  <c r="BF468" i="3"/>
  <c r="T468" i="3"/>
  <c r="R468" i="3"/>
  <c r="P468" i="3"/>
  <c r="BK468" i="3"/>
  <c r="J468" i="3"/>
  <c r="BE468" i="3" s="1"/>
  <c r="BI467" i="3"/>
  <c r="BH467" i="3"/>
  <c r="BG467" i="3"/>
  <c r="BF467" i="3"/>
  <c r="T467" i="3"/>
  <c r="R467" i="3"/>
  <c r="R466" i="3" s="1"/>
  <c r="P467" i="3"/>
  <c r="P466" i="3" s="1"/>
  <c r="BK467" i="3"/>
  <c r="J467" i="3"/>
  <c r="BE467" i="3" s="1"/>
  <c r="BI459" i="3"/>
  <c r="BH459" i="3"/>
  <c r="BG459" i="3"/>
  <c r="BF459" i="3"/>
  <c r="T459" i="3"/>
  <c r="R459" i="3"/>
  <c r="P459" i="3"/>
  <c r="BK459" i="3"/>
  <c r="J459" i="3"/>
  <c r="BE459" i="3" s="1"/>
  <c r="BI454" i="3"/>
  <c r="BH454" i="3"/>
  <c r="BG454" i="3"/>
  <c r="BF454" i="3"/>
  <c r="T454" i="3"/>
  <c r="R454" i="3"/>
  <c r="P454" i="3"/>
  <c r="BK454" i="3"/>
  <c r="J454" i="3"/>
  <c r="BE454" i="3" s="1"/>
  <c r="BI444" i="3"/>
  <c r="BH444" i="3"/>
  <c r="BG444" i="3"/>
  <c r="BF444" i="3"/>
  <c r="BE444" i="3"/>
  <c r="T444" i="3"/>
  <c r="R444" i="3"/>
  <c r="P444" i="3"/>
  <c r="BK444" i="3"/>
  <c r="J444" i="3"/>
  <c r="BI440" i="3"/>
  <c r="BH440" i="3"/>
  <c r="BG440" i="3"/>
  <c r="BF440" i="3"/>
  <c r="T440" i="3"/>
  <c r="R440" i="3"/>
  <c r="P440" i="3"/>
  <c r="BK440" i="3"/>
  <c r="J440" i="3"/>
  <c r="BE440" i="3" s="1"/>
  <c r="BI437" i="3"/>
  <c r="BH437" i="3"/>
  <c r="BG437" i="3"/>
  <c r="BF437" i="3"/>
  <c r="T437" i="3"/>
  <c r="T436" i="3" s="1"/>
  <c r="R437" i="3"/>
  <c r="P437" i="3"/>
  <c r="P436" i="3" s="1"/>
  <c r="BK437" i="3"/>
  <c r="J437" i="3"/>
  <c r="BE437" i="3" s="1"/>
  <c r="BI428" i="3"/>
  <c r="BH428" i="3"/>
  <c r="BG428" i="3"/>
  <c r="BF428" i="3"/>
  <c r="T428" i="3"/>
  <c r="R428" i="3"/>
  <c r="P428" i="3"/>
  <c r="BK428" i="3"/>
  <c r="J428" i="3"/>
  <c r="BE428" i="3" s="1"/>
  <c r="BI424" i="3"/>
  <c r="BH424" i="3"/>
  <c r="BG424" i="3"/>
  <c r="BF424" i="3"/>
  <c r="T424" i="3"/>
  <c r="T423" i="3" s="1"/>
  <c r="R424" i="3"/>
  <c r="R423" i="3" s="1"/>
  <c r="P424" i="3"/>
  <c r="P423" i="3" s="1"/>
  <c r="BK424" i="3"/>
  <c r="BK423" i="3" s="1"/>
  <c r="J423" i="3" s="1"/>
  <c r="J61" i="3" s="1"/>
  <c r="J424" i="3"/>
  <c r="BE424" i="3" s="1"/>
  <c r="BI422" i="3"/>
  <c r="BH422" i="3"/>
  <c r="BG422" i="3"/>
  <c r="BF422" i="3"/>
  <c r="T422" i="3"/>
  <c r="R422" i="3"/>
  <c r="P422" i="3"/>
  <c r="BK422" i="3"/>
  <c r="J422" i="3"/>
  <c r="BE422" i="3" s="1"/>
  <c r="BI421" i="3"/>
  <c r="BH421" i="3"/>
  <c r="BG421" i="3"/>
  <c r="BF421" i="3"/>
  <c r="T421" i="3"/>
  <c r="R421" i="3"/>
  <c r="P421" i="3"/>
  <c r="BK421" i="3"/>
  <c r="J421" i="3"/>
  <c r="BE421" i="3" s="1"/>
  <c r="BI420" i="3"/>
  <c r="BH420" i="3"/>
  <c r="BG420" i="3"/>
  <c r="BF420" i="3"/>
  <c r="BE420" i="3"/>
  <c r="T420" i="3"/>
  <c r="R420" i="3"/>
  <c r="P420" i="3"/>
  <c r="BK420" i="3"/>
  <c r="J420" i="3"/>
  <c r="BI419" i="3"/>
  <c r="BH419" i="3"/>
  <c r="BG419" i="3"/>
  <c r="BF419" i="3"/>
  <c r="T419" i="3"/>
  <c r="R419" i="3"/>
  <c r="P419" i="3"/>
  <c r="BK419" i="3"/>
  <c r="J419" i="3"/>
  <c r="BE419" i="3" s="1"/>
  <c r="BI416" i="3"/>
  <c r="BH416" i="3"/>
  <c r="BG416" i="3"/>
  <c r="BF416" i="3"/>
  <c r="T416" i="3"/>
  <c r="R416" i="3"/>
  <c r="P416" i="3"/>
  <c r="BK416" i="3"/>
  <c r="J416" i="3"/>
  <c r="BE416" i="3" s="1"/>
  <c r="BI413" i="3"/>
  <c r="BH413" i="3"/>
  <c r="BG413" i="3"/>
  <c r="BF413" i="3"/>
  <c r="T413" i="3"/>
  <c r="R413" i="3"/>
  <c r="P413" i="3"/>
  <c r="BK413" i="3"/>
  <c r="J413" i="3"/>
  <c r="BE413" i="3" s="1"/>
  <c r="BI410" i="3"/>
  <c r="BH410" i="3"/>
  <c r="BG410" i="3"/>
  <c r="BF410" i="3"/>
  <c r="BE410" i="3"/>
  <c r="T410" i="3"/>
  <c r="R410" i="3"/>
  <c r="P410" i="3"/>
  <c r="BK410" i="3"/>
  <c r="J410" i="3"/>
  <c r="BI406" i="3"/>
  <c r="BH406" i="3"/>
  <c r="BG406" i="3"/>
  <c r="BF406" i="3"/>
  <c r="T406" i="3"/>
  <c r="R406" i="3"/>
  <c r="P406" i="3"/>
  <c r="BK406" i="3"/>
  <c r="J406" i="3"/>
  <c r="BE406" i="3" s="1"/>
  <c r="BI402" i="3"/>
  <c r="BH402" i="3"/>
  <c r="BG402" i="3"/>
  <c r="BF402" i="3"/>
  <c r="T402" i="3"/>
  <c r="R402" i="3"/>
  <c r="P402" i="3"/>
  <c r="BK402" i="3"/>
  <c r="J402" i="3"/>
  <c r="BE402" i="3" s="1"/>
  <c r="BI401" i="3"/>
  <c r="BH401" i="3"/>
  <c r="BG401" i="3"/>
  <c r="BF401" i="3"/>
  <c r="T401" i="3"/>
  <c r="R401" i="3"/>
  <c r="P401" i="3"/>
  <c r="BK401" i="3"/>
  <c r="J401" i="3"/>
  <c r="BE401" i="3" s="1"/>
  <c r="BI399" i="3"/>
  <c r="BH399" i="3"/>
  <c r="BG399" i="3"/>
  <c r="BF399" i="3"/>
  <c r="BE399" i="3"/>
  <c r="T399" i="3"/>
  <c r="R399" i="3"/>
  <c r="P399" i="3"/>
  <c r="BK399" i="3"/>
  <c r="J399" i="3"/>
  <c r="BI394" i="3"/>
  <c r="BH394" i="3"/>
  <c r="BG394" i="3"/>
  <c r="BF394" i="3"/>
  <c r="T394" i="3"/>
  <c r="T393" i="3" s="1"/>
  <c r="R394" i="3"/>
  <c r="R393" i="3" s="1"/>
  <c r="P394" i="3"/>
  <c r="P393" i="3" s="1"/>
  <c r="BK394" i="3"/>
  <c r="BK393" i="3" s="1"/>
  <c r="J393" i="3" s="1"/>
  <c r="J60" i="3" s="1"/>
  <c r="J394" i="3"/>
  <c r="BE394" i="3" s="1"/>
  <c r="BI374" i="3"/>
  <c r="BH374" i="3"/>
  <c r="BG374" i="3"/>
  <c r="BF374" i="3"/>
  <c r="T374" i="3"/>
  <c r="R374" i="3"/>
  <c r="P374" i="3"/>
  <c r="BK374" i="3"/>
  <c r="J374" i="3"/>
  <c r="BE374" i="3" s="1"/>
  <c r="BI373" i="3"/>
  <c r="BH373" i="3"/>
  <c r="BG373" i="3"/>
  <c r="BF373" i="3"/>
  <c r="T373" i="3"/>
  <c r="R373" i="3"/>
  <c r="P373" i="3"/>
  <c r="BK373" i="3"/>
  <c r="J373" i="3"/>
  <c r="BE373" i="3" s="1"/>
  <c r="BI370" i="3"/>
  <c r="BH370" i="3"/>
  <c r="BG370" i="3"/>
  <c r="BF370" i="3"/>
  <c r="BE370" i="3"/>
  <c r="T370" i="3"/>
  <c r="R370" i="3"/>
  <c r="P370" i="3"/>
  <c r="BK370" i="3"/>
  <c r="J370" i="3"/>
  <c r="BI354" i="3"/>
  <c r="BH354" i="3"/>
  <c r="BG354" i="3"/>
  <c r="BF354" i="3"/>
  <c r="T354" i="3"/>
  <c r="R354" i="3"/>
  <c r="P354" i="3"/>
  <c r="BK354" i="3"/>
  <c r="J354" i="3"/>
  <c r="BE354" i="3" s="1"/>
  <c r="BI352" i="3"/>
  <c r="BH352" i="3"/>
  <c r="BG352" i="3"/>
  <c r="BF352" i="3"/>
  <c r="BE352" i="3"/>
  <c r="T352" i="3"/>
  <c r="R352" i="3"/>
  <c r="P352" i="3"/>
  <c r="BK352" i="3"/>
  <c r="J352" i="3"/>
  <c r="BI336" i="3"/>
  <c r="BH336" i="3"/>
  <c r="BG336" i="3"/>
  <c r="BF336" i="3"/>
  <c r="T336" i="3"/>
  <c r="T335" i="3" s="1"/>
  <c r="R336" i="3"/>
  <c r="R335" i="3" s="1"/>
  <c r="P336" i="3"/>
  <c r="P335" i="3" s="1"/>
  <c r="BK336" i="3"/>
  <c r="BK335" i="3" s="1"/>
  <c r="J335" i="3" s="1"/>
  <c r="J59" i="3" s="1"/>
  <c r="J336" i="3"/>
  <c r="BE336" i="3" s="1"/>
  <c r="BI318" i="3"/>
  <c r="BH318" i="3"/>
  <c r="BG318" i="3"/>
  <c r="BF318" i="3"/>
  <c r="T318" i="3"/>
  <c r="R318" i="3"/>
  <c r="P318" i="3"/>
  <c r="BK318" i="3"/>
  <c r="J318" i="3"/>
  <c r="BE318" i="3" s="1"/>
  <c r="BI302" i="3"/>
  <c r="BH302" i="3"/>
  <c r="BG302" i="3"/>
  <c r="BF302" i="3"/>
  <c r="T302" i="3"/>
  <c r="R302" i="3"/>
  <c r="P302" i="3"/>
  <c r="BK302" i="3"/>
  <c r="J302" i="3"/>
  <c r="BE302" i="3" s="1"/>
  <c r="BI271" i="3"/>
  <c r="BH271" i="3"/>
  <c r="BG271" i="3"/>
  <c r="BF271" i="3"/>
  <c r="T271" i="3"/>
  <c r="R271" i="3"/>
  <c r="P271" i="3"/>
  <c r="BK271" i="3"/>
  <c r="J271" i="3"/>
  <c r="BE271" i="3" s="1"/>
  <c r="BI262" i="3"/>
  <c r="BH262" i="3"/>
  <c r="BG262" i="3"/>
  <c r="BF262" i="3"/>
  <c r="BE262" i="3"/>
  <c r="T262" i="3"/>
  <c r="R262" i="3"/>
  <c r="P262" i="3"/>
  <c r="BK262" i="3"/>
  <c r="J262" i="3"/>
  <c r="BI225" i="3"/>
  <c r="BH225" i="3"/>
  <c r="BG225" i="3"/>
  <c r="BF225" i="3"/>
  <c r="T225" i="3"/>
  <c r="R225" i="3"/>
  <c r="P225" i="3"/>
  <c r="BK225" i="3"/>
  <c r="J225" i="3"/>
  <c r="BE225" i="3" s="1"/>
  <c r="BI188" i="3"/>
  <c r="BH188" i="3"/>
  <c r="BG188" i="3"/>
  <c r="BF188" i="3"/>
  <c r="T188" i="3"/>
  <c r="R188" i="3"/>
  <c r="P188" i="3"/>
  <c r="BK188" i="3"/>
  <c r="J188" i="3"/>
  <c r="BE188" i="3" s="1"/>
  <c r="BI150" i="3"/>
  <c r="BH150" i="3"/>
  <c r="BG150" i="3"/>
  <c r="BF150" i="3"/>
  <c r="T150" i="3"/>
  <c r="R150" i="3"/>
  <c r="P150" i="3"/>
  <c r="BK150" i="3"/>
  <c r="J150" i="3"/>
  <c r="BE150" i="3" s="1"/>
  <c r="BI147" i="3"/>
  <c r="BH147" i="3"/>
  <c r="BG147" i="3"/>
  <c r="BF147" i="3"/>
  <c r="T147" i="3"/>
  <c r="R147" i="3"/>
  <c r="P147" i="3"/>
  <c r="BK147" i="3"/>
  <c r="J147" i="3"/>
  <c r="BE147" i="3" s="1"/>
  <c r="BI131" i="3"/>
  <c r="BH131" i="3"/>
  <c r="BG131" i="3"/>
  <c r="BF131" i="3"/>
  <c r="T131" i="3"/>
  <c r="R131" i="3"/>
  <c r="P131" i="3"/>
  <c r="BK131" i="3"/>
  <c r="J131" i="3"/>
  <c r="BE131" i="3" s="1"/>
  <c r="BI129" i="3"/>
  <c r="BH129" i="3"/>
  <c r="BG129" i="3"/>
  <c r="BF129" i="3"/>
  <c r="T129" i="3"/>
  <c r="R129" i="3"/>
  <c r="P129" i="3"/>
  <c r="BK129" i="3"/>
  <c r="J129" i="3"/>
  <c r="BE129" i="3" s="1"/>
  <c r="BI113" i="3"/>
  <c r="BH113" i="3"/>
  <c r="BG113" i="3"/>
  <c r="BF113" i="3"/>
  <c r="T113" i="3"/>
  <c r="R113" i="3"/>
  <c r="P113" i="3"/>
  <c r="BK113" i="3"/>
  <c r="J113" i="3"/>
  <c r="BE113" i="3" s="1"/>
  <c r="BI111" i="3"/>
  <c r="BH111" i="3"/>
  <c r="BG111" i="3"/>
  <c r="BF111" i="3"/>
  <c r="BE111" i="3"/>
  <c r="T111" i="3"/>
  <c r="R111" i="3"/>
  <c r="P111" i="3"/>
  <c r="BK111" i="3"/>
  <c r="J111" i="3"/>
  <c r="BI95" i="3"/>
  <c r="F34" i="3" s="1"/>
  <c r="BH95" i="3"/>
  <c r="F33" i="3" s="1"/>
  <c r="BG95" i="3"/>
  <c r="BF95" i="3"/>
  <c r="T95" i="3"/>
  <c r="T94" i="3" s="1"/>
  <c r="R95" i="3"/>
  <c r="R94" i="3" s="1"/>
  <c r="P95" i="3"/>
  <c r="BK95" i="3"/>
  <c r="J95" i="3"/>
  <c r="BE95" i="3" s="1"/>
  <c r="J88" i="3"/>
  <c r="F88" i="3"/>
  <c r="F86" i="3"/>
  <c r="E84" i="3"/>
  <c r="J51" i="3"/>
  <c r="F51" i="3"/>
  <c r="F49" i="3"/>
  <c r="E47" i="3"/>
  <c r="J18" i="3"/>
  <c r="E18" i="3"/>
  <c r="F89" i="3" s="1"/>
  <c r="J17" i="3"/>
  <c r="J12" i="3"/>
  <c r="J86" i="3" s="1"/>
  <c r="E7" i="3"/>
  <c r="E45" i="3" s="1"/>
  <c r="BK94" i="3" l="1"/>
  <c r="BK93" i="3" s="1"/>
  <c r="F31" i="3"/>
  <c r="F30" i="4"/>
  <c r="F32" i="3"/>
  <c r="R436" i="3"/>
  <c r="BK466" i="3"/>
  <c r="J466" i="3" s="1"/>
  <c r="J63" i="3" s="1"/>
  <c r="T476" i="3"/>
  <c r="BK693" i="3"/>
  <c r="J693" i="3" s="1"/>
  <c r="J69" i="3" s="1"/>
  <c r="T725" i="3"/>
  <c r="P78" i="4"/>
  <c r="P77" i="4" s="1"/>
  <c r="J31" i="4"/>
  <c r="T78" i="4"/>
  <c r="T77" i="4" s="1"/>
  <c r="P693" i="3"/>
  <c r="BK725" i="3"/>
  <c r="J725" i="3" s="1"/>
  <c r="J70" i="3" s="1"/>
  <c r="T766" i="3"/>
  <c r="R78" i="4"/>
  <c r="R77" i="4" s="1"/>
  <c r="F32" i="4"/>
  <c r="F52" i="3"/>
  <c r="BK436" i="3"/>
  <c r="J436" i="3" s="1"/>
  <c r="J62" i="3" s="1"/>
  <c r="E82" i="3"/>
  <c r="P94" i="3"/>
  <c r="J31" i="3"/>
  <c r="T466" i="3"/>
  <c r="T693" i="3"/>
  <c r="R725" i="3"/>
  <c r="R766" i="3"/>
  <c r="R475" i="3" s="1"/>
  <c r="BK78" i="4"/>
  <c r="J78" i="4" s="1"/>
  <c r="J57" i="4" s="1"/>
  <c r="F33" i="4"/>
  <c r="J71" i="4"/>
  <c r="E45" i="4"/>
  <c r="J94" i="3"/>
  <c r="J58" i="3" s="1"/>
  <c r="J30" i="3"/>
  <c r="F30" i="3"/>
  <c r="T93" i="3"/>
  <c r="P93" i="3"/>
  <c r="P475" i="3"/>
  <c r="BK475" i="3"/>
  <c r="J475" i="3" s="1"/>
  <c r="J65" i="3" s="1"/>
  <c r="J476" i="3"/>
  <c r="J66" i="3" s="1"/>
  <c r="T475" i="3"/>
  <c r="R93" i="3"/>
  <c r="F74" i="4"/>
  <c r="F31" i="4"/>
  <c r="J49" i="3"/>
  <c r="J30" i="4"/>
  <c r="BK77" i="4" l="1"/>
  <c r="J77" i="4" s="1"/>
  <c r="J27" i="4" s="1"/>
  <c r="AF54" i="6" s="1"/>
  <c r="AM54" i="6" s="1"/>
  <c r="BK92" i="3"/>
  <c r="J92" i="3" s="1"/>
  <c r="J93" i="3"/>
  <c r="J57" i="3" s="1"/>
  <c r="T92" i="3"/>
  <c r="R92" i="3"/>
  <c r="P92" i="3"/>
  <c r="J56" i="4" l="1"/>
  <c r="J36" i="4"/>
  <c r="J56" i="3"/>
  <c r="J27" i="3"/>
  <c r="AF53" i="6" s="1"/>
  <c r="AM53" i="6" l="1"/>
  <c r="AF52" i="6"/>
  <c r="J36" i="3"/>
  <c r="AM52" i="6" l="1"/>
  <c r="AJ23" i="6"/>
  <c r="V28" i="6" l="1"/>
  <c r="AJ28" i="6" s="1"/>
  <c r="AJ32" i="6" s="1"/>
</calcChain>
</file>

<file path=xl/sharedStrings.xml><?xml version="1.0" encoding="utf-8"?>
<sst xmlns="http://schemas.openxmlformats.org/spreadsheetml/2006/main" count="7975" uniqueCount="1133">
  <si>
    <t>List obsahuje:</t>
  </si>
  <si>
    <t>1) Rekapitulace stavby</t>
  </si>
  <si>
    <t>2) Rekapitulace objektů stavby a soupisů prací</t>
  </si>
  <si>
    <t>False</t>
  </si>
  <si>
    <t>21</t>
  </si>
  <si>
    <t>15</t>
  </si>
  <si>
    <t>REKAPITULACE STAVBY</t>
  </si>
  <si>
    <t>v ---  níže se nacházejí doplnkové a pomocné údaje k sestavám  --- v</t>
  </si>
  <si>
    <t>Kód:</t>
  </si>
  <si>
    <t>2017050</t>
  </si>
  <si>
    <t>Stavba:</t>
  </si>
  <si>
    <t>KSO:</t>
  </si>
  <si>
    <t/>
  </si>
  <si>
    <t>CC-CZ:</t>
  </si>
  <si>
    <t>Místo:</t>
  </si>
  <si>
    <t>Opava-Předměstí, p.č. 2459</t>
  </si>
  <si>
    <t>Datum:</t>
  </si>
  <si>
    <t>Zadavatel:</t>
  </si>
  <si>
    <t>IČ:</t>
  </si>
  <si>
    <t>Statutární město Opava</t>
  </si>
  <si>
    <t>DIČ:</t>
  </si>
  <si>
    <t>Uchazeč:</t>
  </si>
  <si>
    <t>Projektant:</t>
  </si>
  <si>
    <t>Ing. Jan Pospíšil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</si>
  <si>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</si>
  <si>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</si>
  <si>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</si>
  <si>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</si>
  <si>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</si>
  <si>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</si>
  <si>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</si>
  <si>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</si>
  <si>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</si>
  <si>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</si>
  <si>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</si>
  <si>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</si>
  <si>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</si>
  <si>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</si>
  <si>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</si>
  <si>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</si>
  <si>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Kód</t>
  </si>
  <si>
    <t>Objekt, Soupis prací</t>
  </si>
  <si>
    <t>Cena bez DPH [CZK]</t>
  </si>
  <si>
    <t>Cena s DPH [CZK]</t>
  </si>
  <si>
    <t>Typ</t>
  </si>
  <si>
    <t>Náklady stavby celkem</t>
  </si>
  <si>
    <t>D</t>
  </si>
  <si>
    <t>0</t>
  </si>
  <si>
    <t>STA</t>
  </si>
  <si>
    <t>1</t>
  </si>
  <si>
    <t>2</t>
  </si>
  <si>
    <t>SO-02</t>
  </si>
  <si>
    <t>Objekt Mírová 35</t>
  </si>
  <si>
    <t>{e427f14d-d2f3-4e14-bc67-20c319fbfcfc}</t>
  </si>
  <si>
    <t>VON</t>
  </si>
  <si>
    <t>Vedlejší a ostatní náklady</t>
  </si>
  <si>
    <t>{172a9da1-69aa-4d08-b9bc-e6b1bca1a641}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</si>
  <si>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</si>
  <si>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</si>
  <si>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</si>
  <si>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</si>
  <si>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</si>
  <si>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</si>
  <si>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</si>
  <si>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Opava-Předměstí, p.č. 2459, 2460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</si>
  <si>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</si>
  <si>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</si>
  <si>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</si>
  <si>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</si>
  <si>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</si>
  <si>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</si>
  <si>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61 - Úprava povrchů vnitřních</t>
  </si>
  <si>
    <t xml:space="preserve">    62 - Úprava povrchů vnějších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</si>
  <si>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</si>
  <si>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</si>
  <si>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</si>
  <si>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</si>
  <si>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</si>
  <si>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</si>
  <si>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</si>
  <si>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</si>
  <si>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</si>
  <si>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</si>
  <si>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</si>
  <si>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</si>
  <si>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</si>
  <si>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</si>
  <si>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</si>
  <si>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</si>
  <si>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</si>
  <si>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</si>
  <si>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</si>
  <si>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</si>
  <si>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</si>
  <si>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</si>
  <si>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</si>
  <si>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</si>
  <si>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</si>
  <si>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</si>
  <si>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</si>
  <si>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</si>
  <si>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</si>
  <si>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</si>
  <si>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61</t>
  </si>
  <si>
    <t>Úprava povrchů vnitřních</t>
  </si>
  <si>
    <t>K</t>
  </si>
  <si>
    <t>612143003</t>
  </si>
  <si>
    <t>Montáž omítkových rohových profilů s tkaninou</t>
  </si>
  <si>
    <t>m</t>
  </si>
  <si>
    <t>4</t>
  </si>
  <si>
    <t>-1663520333</t>
  </si>
  <si>
    <t>VV</t>
  </si>
  <si>
    <t>Součet</t>
  </si>
  <si>
    <t>M</t>
  </si>
  <si>
    <t>590514800</t>
  </si>
  <si>
    <t>lišta rohová Al 10/10 cm s tkaninou bal. 2,5 m</t>
  </si>
  <si>
    <t>CS ÚRS 2017 01</t>
  </si>
  <si>
    <t>8</t>
  </si>
  <si>
    <t>1144590750</t>
  </si>
  <si>
    <t>3</t>
  </si>
  <si>
    <t>612143004</t>
  </si>
  <si>
    <t>Montáž omítkových samolepících začišťovacích profilů (APU lišt)</t>
  </si>
  <si>
    <t>-1172959622</t>
  </si>
  <si>
    <t>590514760</t>
  </si>
  <si>
    <t>profil okenní začišťovací s tkaninou -Thermospoj 9 mm/2,4 m</t>
  </si>
  <si>
    <t>731070870</t>
  </si>
  <si>
    <t>5</t>
  </si>
  <si>
    <t>612232053Z</t>
  </si>
  <si>
    <t>Vyrovnání ostění, parapetu a nadpraží po demontáži oken vylepením polystyrénovými deskami hloubky do 400 mm a tl. do 80 mm</t>
  </si>
  <si>
    <t>1331418766</t>
  </si>
  <si>
    <t>6</t>
  </si>
  <si>
    <t>283763840</t>
  </si>
  <si>
    <t>deska z extrudovaného polystyrénu XPS</t>
  </si>
  <si>
    <t>m3</t>
  </si>
  <si>
    <t>1583035721</t>
  </si>
  <si>
    <t>7</t>
  </si>
  <si>
    <t>612325301</t>
  </si>
  <si>
    <t>Vápenocementová hladká omítka ostění nebo nadpraží</t>
  </si>
  <si>
    <t>m2</t>
  </si>
  <si>
    <t>-259771407</t>
  </si>
  <si>
    <t>vyrovnání ostění a nadpraží hrubou maltou</t>
  </si>
  <si>
    <t xml:space="preserve">P01  </t>
  </si>
  <si>
    <t>P02</t>
  </si>
  <si>
    <t>P03</t>
  </si>
  <si>
    <t>P04</t>
  </si>
  <si>
    <t>P05</t>
  </si>
  <si>
    <t>P06</t>
  </si>
  <si>
    <t xml:space="preserve">P11  </t>
  </si>
  <si>
    <t xml:space="preserve">P12 </t>
  </si>
  <si>
    <t xml:space="preserve">P13  </t>
  </si>
  <si>
    <t xml:space="preserve">P14  </t>
  </si>
  <si>
    <t xml:space="preserve">P15  </t>
  </si>
  <si>
    <t>614142001</t>
  </si>
  <si>
    <t>Potažení vnitřních ostění sklovláknitým pletivem vtlačeným do tenkovrstvé hmoty</t>
  </si>
  <si>
    <t>-273238064</t>
  </si>
  <si>
    <t>9</t>
  </si>
  <si>
    <t>614311131</t>
  </si>
  <si>
    <t>Potažení vnitřních ostění a nadpraží vápenocementovým štukem</t>
  </si>
  <si>
    <t>1504466896</t>
  </si>
  <si>
    <t>10</t>
  </si>
  <si>
    <t>619991001</t>
  </si>
  <si>
    <t>Zakrytí podlah v interiéru fólií přilepenou lepící páskou (pro výměnu výplní otvorů a opravu ostění vč. obnovy výmalby obvodových stěn)</t>
  </si>
  <si>
    <t>1245905758</t>
  </si>
  <si>
    <t>1.PP</t>
  </si>
  <si>
    <t>1.NP</t>
  </si>
  <si>
    <t>2.NP</t>
  </si>
  <si>
    <t>11</t>
  </si>
  <si>
    <t>619991011</t>
  </si>
  <si>
    <t>Obalení konstrukcí a prvků fólií přilepenou lepící páskou</t>
  </si>
  <si>
    <t>-848947986</t>
  </si>
  <si>
    <t>výplně otvorů</t>
  </si>
  <si>
    <t>34,08*0,32</t>
  </si>
  <si>
    <t>12</t>
  </si>
  <si>
    <t>619995001</t>
  </si>
  <si>
    <t>Začištění omítek kolem vnitřních parapetů</t>
  </si>
  <si>
    <t>131449970</t>
  </si>
  <si>
    <t>13</t>
  </si>
  <si>
    <t>632450124</t>
  </si>
  <si>
    <t>Vyrovnávací cementový potěr tl do 50 mm ze suchých směsí provedený v pásu</t>
  </si>
  <si>
    <t>-264928278</t>
  </si>
  <si>
    <t>pod vnitřní parapety</t>
  </si>
  <si>
    <t>62</t>
  </si>
  <si>
    <t>Úprava povrchů vnějších</t>
  </si>
  <si>
    <t>14</t>
  </si>
  <si>
    <t>622143004</t>
  </si>
  <si>
    <t>1414654335</t>
  </si>
  <si>
    <t>1707925676</t>
  </si>
  <si>
    <t>16</t>
  </si>
  <si>
    <t>622325313Z</t>
  </si>
  <si>
    <t>Oprava vnější vápenocementové štukové omítky ostění v rozsahu do 50%</t>
  </si>
  <si>
    <t>-274090368</t>
  </si>
  <si>
    <t>17</t>
  </si>
  <si>
    <t>629991000</t>
  </si>
  <si>
    <t>Zakrytí přilehlých dlážděných a zpevněných ploch</t>
  </si>
  <si>
    <t>kpl</t>
  </si>
  <si>
    <t>18</t>
  </si>
  <si>
    <t>629991011</t>
  </si>
  <si>
    <t>Zakrytí výplní otvorů a svislých ploch fólií přilepenou lepící páskou</t>
  </si>
  <si>
    <t>oplechování parapetů</t>
  </si>
  <si>
    <t>63</t>
  </si>
  <si>
    <t>19</t>
  </si>
  <si>
    <t>kus</t>
  </si>
  <si>
    <t>94</t>
  </si>
  <si>
    <t>Lešení a stavební výtahy</t>
  </si>
  <si>
    <t>20</t>
  </si>
  <si>
    <t>945421110</t>
  </si>
  <si>
    <t>Hydraulická zvedací plošina na automobilovém podvozku výška zdvihu do 18 m včetně obsluhy</t>
  </si>
  <si>
    <t>hod</t>
  </si>
  <si>
    <t>-265889771</t>
  </si>
  <si>
    <t>949121111</t>
  </si>
  <si>
    <t>Montáž lešení lehkého kozového dílcového v do 1,2 m</t>
  </si>
  <si>
    <t>sada</t>
  </si>
  <si>
    <t>203359514</t>
  </si>
  <si>
    <t>22</t>
  </si>
  <si>
    <t>949121113</t>
  </si>
  <si>
    <t>Montáž lešení lehkého kozového dílcového v do 2,5 m</t>
  </si>
  <si>
    <t>2122499275</t>
  </si>
  <si>
    <t>23</t>
  </si>
  <si>
    <t>949121211</t>
  </si>
  <si>
    <t>Příplatek k lešení lehkému kozovému dílcovému v do 1,2 m za první a ZKD den použití</t>
  </si>
  <si>
    <t>716145885</t>
  </si>
  <si>
    <t>24</t>
  </si>
  <si>
    <t>949121213</t>
  </si>
  <si>
    <t>Příplatek k lešení lehkému kozovému dílcovému v do 2,5 m za první a ZKD den použití</t>
  </si>
  <si>
    <t>180480859</t>
  </si>
  <si>
    <t>2*28</t>
  </si>
  <si>
    <t>25</t>
  </si>
  <si>
    <t>949121811</t>
  </si>
  <si>
    <t>Demontáž lešení lehkého kozového dílcového v do 1,2 m</t>
  </si>
  <si>
    <t>1320626407</t>
  </si>
  <si>
    <t>26</t>
  </si>
  <si>
    <t>949121813</t>
  </si>
  <si>
    <t>Demontáž lešení lehkého kozového dílcového v do 2,5 m</t>
  </si>
  <si>
    <t>-709723936</t>
  </si>
  <si>
    <t>27</t>
  </si>
  <si>
    <t>94R.01</t>
  </si>
  <si>
    <t>Doprava lešení vč. vnitrostaveništní manipulace</t>
  </si>
  <si>
    <t>131014651</t>
  </si>
  <si>
    <t>95</t>
  </si>
  <si>
    <t>Různé dokončovací konstrukce a práce pozemních staveb</t>
  </si>
  <si>
    <t>28</t>
  </si>
  <si>
    <t>952901111</t>
  </si>
  <si>
    <t>Vyčištění budov bytové a občanské výstavby při výšce podlaží do 4 m</t>
  </si>
  <si>
    <t>-1376344457</t>
  </si>
  <si>
    <t>96</t>
  </si>
  <si>
    <t>Bourání konstrukcí</t>
  </si>
  <si>
    <t>29</t>
  </si>
  <si>
    <t>968062355</t>
  </si>
  <si>
    <t>Vybourání dřevěných rámů oken dvojitých včetně křídel pl do 2 m2</t>
  </si>
  <si>
    <t>-1604866935</t>
  </si>
  <si>
    <t>30</t>
  </si>
  <si>
    <t>968062356</t>
  </si>
  <si>
    <t>Vybourání dřevěných rámů oken dvojitých včetně křídel pl do 4 m2</t>
  </si>
  <si>
    <t>-1705045447</t>
  </si>
  <si>
    <t>31</t>
  </si>
  <si>
    <t>32</t>
  </si>
  <si>
    <t>33</t>
  </si>
  <si>
    <t>34</t>
  </si>
  <si>
    <t>35</t>
  </si>
  <si>
    <t>36</t>
  </si>
  <si>
    <t>37</t>
  </si>
  <si>
    <t>978059511</t>
  </si>
  <si>
    <t>Odsekání a odebrání obkladů stěn z vnitřních obkládaček plochy do 1 m2</t>
  </si>
  <si>
    <t>1021728846</t>
  </si>
  <si>
    <t>parapety</t>
  </si>
  <si>
    <t>ostění</t>
  </si>
  <si>
    <t>997</t>
  </si>
  <si>
    <t>Přesun sutě</t>
  </si>
  <si>
    <t>38</t>
  </si>
  <si>
    <t>t</t>
  </si>
  <si>
    <t>39</t>
  </si>
  <si>
    <t>997013219</t>
  </si>
  <si>
    <t>Příplatek k vnitrostaveništní dopravě suti a vybouraných hmot za zvětšenou dopravu suti ZKD 10 m</t>
  </si>
  <si>
    <t>40</t>
  </si>
  <si>
    <t>997013501</t>
  </si>
  <si>
    <t>Odvoz suti a vybouraných hmot na skládku nebo meziskládku do 1 km se složením</t>
  </si>
  <si>
    <t>1315533366</t>
  </si>
  <si>
    <t>41</t>
  </si>
  <si>
    <t>997013509</t>
  </si>
  <si>
    <t>Příplatek k odvozu suti a vybouraných hmot na skládku ZKD 1 km přes 1 km</t>
  </si>
  <si>
    <t>-483090578</t>
  </si>
  <si>
    <t>42</t>
  </si>
  <si>
    <t>997013800</t>
  </si>
  <si>
    <t>Poplatek za uložení stavebního odpadu na skládce (skládkovné)</t>
  </si>
  <si>
    <t>1717461032</t>
  </si>
  <si>
    <t>998</t>
  </si>
  <si>
    <t>Přesun hmot</t>
  </si>
  <si>
    <t>43</t>
  </si>
  <si>
    <t>PSV</t>
  </si>
  <si>
    <t>Práce a dodávky PSV</t>
  </si>
  <si>
    <t>764</t>
  </si>
  <si>
    <t>Konstrukce klempířské</t>
  </si>
  <si>
    <t>44</t>
  </si>
  <si>
    <t>764002851Z1</t>
  </si>
  <si>
    <t>-1393389782</t>
  </si>
  <si>
    <t>45</t>
  </si>
  <si>
    <t>764216401Z</t>
  </si>
  <si>
    <t>Dodávka a montáž překrytky stávajícího oplechování parapetu, materiál - pozinkovaný plech tl. 0,5 mm, rozměry překrytky cca 120/30 mm (šířka/výška)</t>
  </si>
  <si>
    <t>1886739695</t>
  </si>
  <si>
    <t>46</t>
  </si>
  <si>
    <t>764R.001</t>
  </si>
  <si>
    <t xml:space="preserve">Hydroizolační utěsnění spoje stávajícího oplechování parapetu a nové pozinkované překryvky </t>
  </si>
  <si>
    <t>274210119</t>
  </si>
  <si>
    <t>47</t>
  </si>
  <si>
    <t>%</t>
  </si>
  <si>
    <t>766</t>
  </si>
  <si>
    <t>Konstrukce truhlářské</t>
  </si>
  <si>
    <t>48</t>
  </si>
  <si>
    <t>766441812</t>
  </si>
  <si>
    <t>Demontáž parapetních desek dřevěných nebo plastových šířky přes 30 cm délky do 1,0 m</t>
  </si>
  <si>
    <t>-1727831580</t>
  </si>
  <si>
    <t>"P10"  2</t>
  </si>
  <si>
    <t>49</t>
  </si>
  <si>
    <t>766441822</t>
  </si>
  <si>
    <t>Demontáž parapetních desek dřevěných nebo plastových šířky přes 30 cm délky přes 1,0 m</t>
  </si>
  <si>
    <t>1797004346</t>
  </si>
  <si>
    <t>50</t>
  </si>
  <si>
    <t>766694112</t>
  </si>
  <si>
    <t>Montáž parapetních desek dřevěných nebo plastových šířky do 30 cm délky do 1,6 m</t>
  </si>
  <si>
    <t>-929993154</t>
  </si>
  <si>
    <t>51</t>
  </si>
  <si>
    <t>52</t>
  </si>
  <si>
    <t>607941030.1</t>
  </si>
  <si>
    <t>1473563222</t>
  </si>
  <si>
    <t>53</t>
  </si>
  <si>
    <t>607941210</t>
  </si>
  <si>
    <t>koncovka PVC k parapetním deskám 600 mm</t>
  </si>
  <si>
    <t>1391012453</t>
  </si>
  <si>
    <t>54</t>
  </si>
  <si>
    <t>766694122</t>
  </si>
  <si>
    <t>Montáž parapetních dřevěných nebo plastových šířky přes 30 cm délky do 1,6 m</t>
  </si>
  <si>
    <t>719621084</t>
  </si>
  <si>
    <t>55</t>
  </si>
  <si>
    <t>607941040.1</t>
  </si>
  <si>
    <t>deska parapetní dřevotřísková vnitřní POSTFORMING 0,32 x 1 m</t>
  </si>
  <si>
    <t>-1938428400</t>
  </si>
  <si>
    <t>"P02"  1,39*18</t>
  </si>
  <si>
    <t>"P03"  1,51*6</t>
  </si>
  <si>
    <t>56</t>
  </si>
  <si>
    <t>607941060.3</t>
  </si>
  <si>
    <t>deska parapetní dřevotřísková vnitřní POSTFORMING 0,43 x 1 m s dekorativní fólii v barvě okna</t>
  </si>
  <si>
    <t>1990557418</t>
  </si>
  <si>
    <t>57</t>
  </si>
  <si>
    <t>607941090</t>
  </si>
  <si>
    <t>1926515264</t>
  </si>
  <si>
    <t>58</t>
  </si>
  <si>
    <t>897603397</t>
  </si>
  <si>
    <t>59</t>
  </si>
  <si>
    <t>766R.01</t>
  </si>
  <si>
    <t>1076647041</t>
  </si>
  <si>
    <t>60</t>
  </si>
  <si>
    <t>766R.02</t>
  </si>
  <si>
    <t>-1093388377</t>
  </si>
  <si>
    <t>766R.03</t>
  </si>
  <si>
    <t>689300569</t>
  </si>
  <si>
    <t>766R.04</t>
  </si>
  <si>
    <t>276980937</t>
  </si>
  <si>
    <t>766R.05</t>
  </si>
  <si>
    <t>-1360250177</t>
  </si>
  <si>
    <t>64</t>
  </si>
  <si>
    <t>766R.06</t>
  </si>
  <si>
    <t>-699460729</t>
  </si>
  <si>
    <t>65</t>
  </si>
  <si>
    <t>766R.07</t>
  </si>
  <si>
    <t>-754408745</t>
  </si>
  <si>
    <t>66</t>
  </si>
  <si>
    <t>766R.08</t>
  </si>
  <si>
    <t>1850764145</t>
  </si>
  <si>
    <t>67</t>
  </si>
  <si>
    <t>766R.09</t>
  </si>
  <si>
    <t>-1959175501</t>
  </si>
  <si>
    <t>68</t>
  </si>
  <si>
    <t>766R.10</t>
  </si>
  <si>
    <t>1417700521</t>
  </si>
  <si>
    <t>69</t>
  </si>
  <si>
    <t>766R.11</t>
  </si>
  <si>
    <t>-507854166</t>
  </si>
  <si>
    <t>70</t>
  </si>
  <si>
    <t>766R.12</t>
  </si>
  <si>
    <t>-368205462</t>
  </si>
  <si>
    <t>71</t>
  </si>
  <si>
    <t>766R.13</t>
  </si>
  <si>
    <t>1316624418</t>
  </si>
  <si>
    <t>72</t>
  </si>
  <si>
    <t>766R.14</t>
  </si>
  <si>
    <t>2072122773</t>
  </si>
  <si>
    <t>73</t>
  </si>
  <si>
    <t>766R.15</t>
  </si>
  <si>
    <t>1578195402</t>
  </si>
  <si>
    <t>74</t>
  </si>
  <si>
    <t>766R.16</t>
  </si>
  <si>
    <t>1718069209</t>
  </si>
  <si>
    <t>75</t>
  </si>
  <si>
    <t>767</t>
  </si>
  <si>
    <t>Konstrukce zámečnické</t>
  </si>
  <si>
    <t>76</t>
  </si>
  <si>
    <t>77</t>
  </si>
  <si>
    <t>781</t>
  </si>
  <si>
    <t>Dokončovací práce - obklady</t>
  </si>
  <si>
    <t>78</t>
  </si>
  <si>
    <t>781474117</t>
  </si>
  <si>
    <t>Montáž obkladů vnitřních keramických hladkých do 45 ks/m2 lepených flexibilním lepidlem</t>
  </si>
  <si>
    <t>-1919216623</t>
  </si>
  <si>
    <t>79</t>
  </si>
  <si>
    <t>597610001</t>
  </si>
  <si>
    <t>obkládačky keramické I. j.</t>
  </si>
  <si>
    <t>1719766704</t>
  </si>
  <si>
    <t>80</t>
  </si>
  <si>
    <t>781494511</t>
  </si>
  <si>
    <t>Plastové profily ukončovací lepené flexibilním lepidlem</t>
  </si>
  <si>
    <t>1838820529</t>
  </si>
  <si>
    <t>81</t>
  </si>
  <si>
    <t>781495111</t>
  </si>
  <si>
    <t>Penetrace podkladu vnitřních obkladů</t>
  </si>
  <si>
    <t>1014442433</t>
  </si>
  <si>
    <t>82</t>
  </si>
  <si>
    <t>781495115</t>
  </si>
  <si>
    <t>Spárování vnitřních obkladů silikonem</t>
  </si>
  <si>
    <t>-2063214759</t>
  </si>
  <si>
    <t>83</t>
  </si>
  <si>
    <t>998781203</t>
  </si>
  <si>
    <t>Přesun hmot procentní pro obklady keramické v objektech v do 24 m</t>
  </si>
  <si>
    <t>543040899</t>
  </si>
  <si>
    <t>783</t>
  </si>
  <si>
    <t>Dokončovací práce - nátěry</t>
  </si>
  <si>
    <t>84</t>
  </si>
  <si>
    <t>783106805</t>
  </si>
  <si>
    <t>Odstranění nátěrů z truhlářských konstrukcí opálením s obroušením</t>
  </si>
  <si>
    <t>1827438262</t>
  </si>
  <si>
    <t>85</t>
  </si>
  <si>
    <t>783122101</t>
  </si>
  <si>
    <t>Lokální tmelení truhlářských konstrukcí včetně přebroušení tmelem plochy do 10%</t>
  </si>
  <si>
    <t>1566671245</t>
  </si>
  <si>
    <t>86</t>
  </si>
  <si>
    <t>783101203</t>
  </si>
  <si>
    <t>Jemné obroušení podkladu truhlářských konstrukcí před provedením nátěru</t>
  </si>
  <si>
    <t>1637875235</t>
  </si>
  <si>
    <t>1.PP - stávající euro okna z venkovní strany</t>
  </si>
  <si>
    <t>87</t>
  </si>
  <si>
    <t>783101403</t>
  </si>
  <si>
    <t>Oprášení podkladu truhlářských konstrukcí před provedením nátěru</t>
  </si>
  <si>
    <t>-1717590108</t>
  </si>
  <si>
    <t>88</t>
  </si>
  <si>
    <t>783113111</t>
  </si>
  <si>
    <t>Jednonásobný napouštěcí syntetický nátěr s fungicidní přísadou truhlářských konstrukcí</t>
  </si>
  <si>
    <t>1558696864</t>
  </si>
  <si>
    <t>89</t>
  </si>
  <si>
    <t>783118101</t>
  </si>
  <si>
    <t>Lazurovací jednonásobný syntetický nátěr truhlářských konstrukcí</t>
  </si>
  <si>
    <t>982648097</t>
  </si>
  <si>
    <t>90</t>
  </si>
  <si>
    <t>91</t>
  </si>
  <si>
    <t>92</t>
  </si>
  <si>
    <t>93</t>
  </si>
  <si>
    <t>783401311</t>
  </si>
  <si>
    <t>Odmaštění klempířských konstrukcí před provedením nátěru</t>
  </si>
  <si>
    <t>-589502944</t>
  </si>
  <si>
    <t>783414201</t>
  </si>
  <si>
    <t>Základní antikorozní jednonásobný syntetický nátěr klempířských konstrukcí</t>
  </si>
  <si>
    <t>387244159</t>
  </si>
  <si>
    <t>pozinkovaná překrývka oplechování parapetů</t>
  </si>
  <si>
    <t>783415101</t>
  </si>
  <si>
    <t>Mezinátěr syntetický jednonásobný mezinátěr klempířských konstrukcí</t>
  </si>
  <si>
    <t>1608742832</t>
  </si>
  <si>
    <t>97</t>
  </si>
  <si>
    <t>783417101</t>
  </si>
  <si>
    <t>Krycí jednonásobný syntetický nátěr klempířských konstrukcí - barva hnědočervená dle stávajícího nátěru oplechování</t>
  </si>
  <si>
    <t>-1561089405</t>
  </si>
  <si>
    <t>98</t>
  </si>
  <si>
    <t>783491021</t>
  </si>
  <si>
    <t>Příplatek k cenám provedení jednonásobného nátěru klempířských konstrukcí za plochu do 2 m2</t>
  </si>
  <si>
    <t>-1867507316</t>
  </si>
  <si>
    <t>99</t>
  </si>
  <si>
    <t>783823165Z</t>
  </si>
  <si>
    <t>Penetrační silikonový nátěr omítek ostění</t>
  </si>
  <si>
    <t>-442590628</t>
  </si>
  <si>
    <t>100</t>
  </si>
  <si>
    <t>783827445Z</t>
  </si>
  <si>
    <t>Krycí dvojnásobný silikonový nátěr omítek ostění v barvě fasády</t>
  </si>
  <si>
    <t>-1708766510</t>
  </si>
  <si>
    <t>784</t>
  </si>
  <si>
    <t>Dokončovací práce - malby a tapety</t>
  </si>
  <si>
    <t>101</t>
  </si>
  <si>
    <t>784111003</t>
  </si>
  <si>
    <t>Oprášení (ometení ) podkladu v místnostech výšky do 5,00 m</t>
  </si>
  <si>
    <t>-1659646917</t>
  </si>
  <si>
    <t>102</t>
  </si>
  <si>
    <t>784211113</t>
  </si>
  <si>
    <t>Dvojnásobné  bílé malby ze směsí za mokra velmi dobře otěruvzdorných v místnostech výšky do 5,00 m</t>
  </si>
  <si>
    <t>1299948566</t>
  </si>
  <si>
    <t>103</t>
  </si>
  <si>
    <t>784211161</t>
  </si>
  <si>
    <t>Příplatek k cenám 2x maleb ze směsí za mokra otěruvzdorných za barevnou malbu v světlém odstínu</t>
  </si>
  <si>
    <t>-576701338</t>
  </si>
  <si>
    <t>786</t>
  </si>
  <si>
    <t>Dokončovací práce - čalounické úpravy</t>
  </si>
  <si>
    <t>104</t>
  </si>
  <si>
    <t>786624111</t>
  </si>
  <si>
    <t>Montáž lamelové žaluzie do EURO oken dřevěných otevíravých, sklápěcích a vyklápěcích</t>
  </si>
  <si>
    <t>1687817396</t>
  </si>
  <si>
    <t>105</t>
  </si>
  <si>
    <t>553462000</t>
  </si>
  <si>
    <t>žaluzie horizontální interiérové (před objednávkou odsouhlasit s investorem)</t>
  </si>
  <si>
    <t>1454381603</t>
  </si>
  <si>
    <t>SO-02 - Objekt Mírová 35</t>
  </si>
  <si>
    <t>"P01"  (1,57+2,76*2)*(48+6)</t>
  </si>
  <si>
    <t>"P02"  (1,33+2,50*2)*(9+13)</t>
  </si>
  <si>
    <t>"P03"  (1,45+2,62*2)*16</t>
  </si>
  <si>
    <t>"P04"  (0,99+2,15*2)*18</t>
  </si>
  <si>
    <t>"P05"  (1,45+2,62*2)*6</t>
  </si>
  <si>
    <t>"P06"  (1,56+2,62*2)*7</t>
  </si>
  <si>
    <t>"P07"  (1,14+2,67*2)*4</t>
  </si>
  <si>
    <t>"P08"  (1,57+2,76*2)*7</t>
  </si>
  <si>
    <t>"P09"  (1,44+2,76*2)*6</t>
  </si>
  <si>
    <t>"P11"  (1,32+1,87*2)*16</t>
  </si>
  <si>
    <t>"P12"  (1,30+1,90*2)*8</t>
  </si>
  <si>
    <t>"P13"  (1,20+1,40*2)*1</t>
  </si>
  <si>
    <t>"P14"  (0,90+1,10*2)*8</t>
  </si>
  <si>
    <t>"P15"  (0,85+1,82*2)*4</t>
  </si>
  <si>
    <t>1097,95*1,05 'Přepočtené koeficientem množství</t>
  </si>
  <si>
    <t>"P01"  (1,57+2,76)*2*(48+6)</t>
  </si>
  <si>
    <t>"P02"  (1,33+2,50)*2*(9+13)</t>
  </si>
  <si>
    <t>"P03"  (1,45+2,62)*2*16</t>
  </si>
  <si>
    <t>"P04"  (0,99+2,15)*2*18</t>
  </si>
  <si>
    <t>"P05"  (1,45+2,62)*2*6</t>
  </si>
  <si>
    <t>"P06"  (1,56+2,62)*2*7</t>
  </si>
  <si>
    <t>"P07"  (1,14+2,67)*2*4</t>
  </si>
  <si>
    <t>"P08"  (1,57+2,76)*2*7</t>
  </si>
  <si>
    <t>"P09"  (1,44+2,76)*2*6</t>
  </si>
  <si>
    <t>"P11"  (1,32+1,87)*2*16</t>
  </si>
  <si>
    <t>"P12"  (1,30+1,90)*2*8</t>
  </si>
  <si>
    <t>"P13"  (1,20+1,40)*2*1</t>
  </si>
  <si>
    <t>"P14"  (0,90+1,10)*2*8</t>
  </si>
  <si>
    <t>"P15"  (0,85+1,82)*2*4</t>
  </si>
  <si>
    <t>1340,14*0,35*0,05</t>
  </si>
  <si>
    <t>(1,57+2,76*2)*0,40*27</t>
  </si>
  <si>
    <t>(1,57+2,76*2)*0,35*8</t>
  </si>
  <si>
    <t>(1,57+2,76*2)*0,27*3</t>
  </si>
  <si>
    <t>(1,57+2,76*2)*0,52*16</t>
  </si>
  <si>
    <t>(1,33+2,50*2)*0,29*18</t>
  </si>
  <si>
    <t>(1,33+2,50*2)*0,38*4</t>
  </si>
  <si>
    <t>(1,45+2,62*2)*0,29*6</t>
  </si>
  <si>
    <t>(1,45+2,62*2)*0,38*6</t>
  </si>
  <si>
    <t>(1,45+2,62*2)*0,51*4</t>
  </si>
  <si>
    <t>(0,99+2,15*2)*0,25*4</t>
  </si>
  <si>
    <t>(0,99+2,15*2)*0,37*(12+2)</t>
  </si>
  <si>
    <t>(1,56+2,62*2)*0,45*7</t>
  </si>
  <si>
    <t>P07</t>
  </si>
  <si>
    <t>(1,14+2,67*2)*0,41*4</t>
  </si>
  <si>
    <t xml:space="preserve">P08 </t>
  </si>
  <si>
    <t>(1,57+2,76*2)*0,40*7</t>
  </si>
  <si>
    <t xml:space="preserve">P09  </t>
  </si>
  <si>
    <t>(1,44+2,76*2)*0,40*6</t>
  </si>
  <si>
    <t>(1,32+1,87*2)*0,57*(5+11)</t>
  </si>
  <si>
    <t>(1,30+1,90*2)*0,57*8</t>
  </si>
  <si>
    <t>(1,20+1,40*2)*0,57</t>
  </si>
  <si>
    <t>(0,90+1,10*2)*0,15*8</t>
  </si>
  <si>
    <t>(0,85+1,82*2)*0,45*4</t>
  </si>
  <si>
    <t>(1,57+2,76*2)*(0,40+0,15)*27</t>
  </si>
  <si>
    <t>(1,57+2,76*2)*(0,35+0,15)*8</t>
  </si>
  <si>
    <t>(1,57+2,76*2)*(0,27+0,15)*3</t>
  </si>
  <si>
    <t>(1,57+2,76*2)*(0,52+0,15)*16</t>
  </si>
  <si>
    <t>(1,33+2,50*2)*(0,29+0,15)*18</t>
  </si>
  <si>
    <t>(1,33+2,50*2)*(0,38+0,15)*4</t>
  </si>
  <si>
    <t>(1,45+2,62*2)*(0,29+0,15)*6</t>
  </si>
  <si>
    <t>(1,45+2,62*2)*(0,38+0,15)*6</t>
  </si>
  <si>
    <t>(1,45+2,62*2)*(0,51+0,15)*4</t>
  </si>
  <si>
    <t>(0,99+2,15*2)*(0,25+0,15)*4</t>
  </si>
  <si>
    <t>(0,99+2,15*2)*(0,37+0,15)*(12+2)</t>
  </si>
  <si>
    <t>(1,56+2,62*2)*(0,45+0,15)*7</t>
  </si>
  <si>
    <t>(1,14+2,67*2)*(0,41+0,15)*4</t>
  </si>
  <si>
    <t>(1,57+2,76*2)*(0,40+0,15)*7</t>
  </si>
  <si>
    <t>(1,44+2,76*2)*(0,40+0,15)*6</t>
  </si>
  <si>
    <t>(1,32+1,87*2)*(0,57+0,15)*(5+11)</t>
  </si>
  <si>
    <t>(1,30+1,90*2)*(0,57+0,15)*8</t>
  </si>
  <si>
    <t>(1,20+1,40*2)*(0,57+0,15)</t>
  </si>
  <si>
    <t>(0,90+1,10*2)*(0,15+0,15)*8</t>
  </si>
  <si>
    <t>(0,85+1,82*2)*(0,45+0,15)*4</t>
  </si>
  <si>
    <t>(1,90+1,90+11,80+20,65+3,85+2,30+6,80+9,90+9,80+2,30+4,00+4,95+4,70+4,00+2,50+3,10+2,50+7,00+9,95)*2,00</t>
  </si>
  <si>
    <t>(2,50+4,25+4,85+1,70+12,35+4,85+10,10+4,75+12,30+4,90+3,85+2,50+9,90+10,10+2,50+10,15+2,50+7,00+10,10+9,90)*2,00</t>
  </si>
  <si>
    <t>(2,80+4,30+4,85+1,70+12,30+4,90+10,10+4,90+12,30+1,65+4,90+3,80+2,60+9,90+10,10+2,65+4,90+5,10+4,90+4,90+2,80+7,15+10,10+9,90)*2,00</t>
  </si>
  <si>
    <t>3.NP</t>
  </si>
  <si>
    <t>(2,80+4,30+4,85+1,70+12,30+4,90+10,15+4,90+12,30+1,65+4,90+3,80+2,60+9,90+10,10+2,60+4,90+10,10+4,90+2,75+7,15+10,10+9,95)*2,00</t>
  </si>
  <si>
    <t>"P01"  1,57*2,76*(48+6)</t>
  </si>
  <si>
    <t>"P02"  1,33*2,50*(9+13)</t>
  </si>
  <si>
    <t>"P03"  1,45*2,62*16</t>
  </si>
  <si>
    <t>"P04"  0,99*2,15*18</t>
  </si>
  <si>
    <t>"P05"  1,45*2,62*6</t>
  </si>
  <si>
    <t>"P06"  1,56*2,62*7</t>
  </si>
  <si>
    <t>"P07"  1,14*2,67*4</t>
  </si>
  <si>
    <t>"P08"  1,57*2,76*7</t>
  </si>
  <si>
    <t>"P09"  1,44*2,76*6</t>
  </si>
  <si>
    <t>"P11"  1,32*1,87*16</t>
  </si>
  <si>
    <t>"P12"  1,30*1,90*8</t>
  </si>
  <si>
    <t>"P13"  1,20*1,40</t>
  </si>
  <si>
    <t>"P14"  0,90*1,10*8</t>
  </si>
  <si>
    <t>"P15"  0,85*1,82*4</t>
  </si>
  <si>
    <t>interiérové parapety</t>
  </si>
  <si>
    <t>9,28*0,15</t>
  </si>
  <si>
    <t>4,20*0,28</t>
  </si>
  <si>
    <t>4,89*0,30</t>
  </si>
  <si>
    <t>13,04*0,38</t>
  </si>
  <si>
    <t>2,10*0,40</t>
  </si>
  <si>
    <t>23,68*0,41</t>
  </si>
  <si>
    <t>(9,24+55,42)*0,43</t>
  </si>
  <si>
    <t>4,80*0,44</t>
  </si>
  <si>
    <t>11,62*0,48</t>
  </si>
  <si>
    <t>6,04*0,54</t>
  </si>
  <si>
    <t>26,08*0,55</t>
  </si>
  <si>
    <t>26,06*0,60</t>
  </si>
  <si>
    <t>"P01"  1,63*(48+6)</t>
  </si>
  <si>
    <t>"P02"  1,39*(9+13)</t>
  </si>
  <si>
    <t>"P03"  1,51*16</t>
  </si>
  <si>
    <t>"P04"  1,05*(4+2)+0,99*12</t>
  </si>
  <si>
    <t>"P05"  1,51*6</t>
  </si>
  <si>
    <t>"P06"  1,66*7</t>
  </si>
  <si>
    <t>"P07"  1,20*4</t>
  </si>
  <si>
    <t>"P08"  1,63*7</t>
  </si>
  <si>
    <t>"P09"  1,54*6</t>
  </si>
  <si>
    <t>"P11"  1,38*11+1,32*5</t>
  </si>
  <si>
    <t>"P12"  1,36*8</t>
  </si>
  <si>
    <t>"P13"  1,20</t>
  </si>
  <si>
    <t>"P14"  1,16*8</t>
  </si>
  <si>
    <t>"P15"  0,85*4</t>
  </si>
  <si>
    <t xml:space="preserve">"P01"  1,63*(0,40*27+0,35*8+0,27*3+0,52*16)  </t>
  </si>
  <si>
    <t>"P02"  1,39*(0,29*18+0,38*4)</t>
  </si>
  <si>
    <t>"P03"  1,51*(0,29*6+0,38*6+0,51*4)</t>
  </si>
  <si>
    <t>"P04"  1,05*(0,25*4+0,37*2)+0,99*(0,99*0,28*8+0,41*4)</t>
  </si>
  <si>
    <t>"P05"  1,51*0,38*6</t>
  </si>
  <si>
    <t>"P06"  1,66*0,45*7</t>
  </si>
  <si>
    <t>"P07"  1,20*0,41*4</t>
  </si>
  <si>
    <t>"P08"  1,63*0,40*7</t>
  </si>
  <si>
    <t>"P09"  1,54*0,40*6</t>
  </si>
  <si>
    <t>"P11"  1,38*0,57*11+1,32*0,60*5</t>
  </si>
  <si>
    <t>"P12"  1,36*0,57*8</t>
  </si>
  <si>
    <t>"P13"  1,20*0,60</t>
  </si>
  <si>
    <t>"P14"  1,16*0,15*8</t>
  </si>
  <si>
    <t>"P15"  0,85*0,45*4</t>
  </si>
  <si>
    <t>"P01"  (1,43+2,59*2)*(48+6)</t>
  </si>
  <si>
    <t>"P02"  (1,25+2,48*2)*(9+13)</t>
  </si>
  <si>
    <t>"P03"  (1,37+2,58*2)*16</t>
  </si>
  <si>
    <t>"P04"  (0,94+2,14*2)*18</t>
  </si>
  <si>
    <t>"P05"  (1,37+2,58*2)*6</t>
  </si>
  <si>
    <t>"P06"  (1,47+2,58*2)*7</t>
  </si>
  <si>
    <t>"P07"  (1,07+2,60*2)*4</t>
  </si>
  <si>
    <t>"P08"  (1,43+2,59*2)*7</t>
  </si>
  <si>
    <t>"P09"  (1,39+2,59*2)*6</t>
  </si>
  <si>
    <t>"P11"  (1,24+1,75*2)*16</t>
  </si>
  <si>
    <t>"P12"  (1,15+1,80*2)*8</t>
  </si>
  <si>
    <t>"P13"  (1,06+1,35*2)*1</t>
  </si>
  <si>
    <t>1048,72*1,05 'Přepočtené koeficientem množství</t>
  </si>
  <si>
    <t>"P01"  (1,43+2,59*2)*0,24*(48+6)</t>
  </si>
  <si>
    <t xml:space="preserve">"P02"  (1,25+2,48*2)*0,20*(9+13)  </t>
  </si>
  <si>
    <t>"P03"  (1,37+2,58*2)*0,20*16</t>
  </si>
  <si>
    <t>"P04"  (0,94+2,14*2)*0,20*18</t>
  </si>
  <si>
    <t>"P05"  (1,37+2,58*2)*0,20*6</t>
  </si>
  <si>
    <t>"P06"  (1,47+2,58*2)*0,20*7</t>
  </si>
  <si>
    <t>"P07"  (1,07+2,60*2)*0,24*4</t>
  </si>
  <si>
    <t>"P08"  (1,43+2,59*2)*0,24*7</t>
  </si>
  <si>
    <t>"P09"  (1,39+2,59*2)*0,24*6</t>
  </si>
  <si>
    <t>"P11"  (1,24+1,75*2)*0,30*16</t>
  </si>
  <si>
    <t>"P12"  (1,15+1,80*2)*0,25*8</t>
  </si>
  <si>
    <t>"P13"  (1,06+1,35*2)*0,25</t>
  </si>
  <si>
    <t>"P14"  (0,90+1,10*2)*0,15*8</t>
  </si>
  <si>
    <t>"P15"  (0,85+1,82*2)*0,19*4</t>
  </si>
  <si>
    <t>629135102</t>
  </si>
  <si>
    <t>Vyrovnávací vrstva pod klempířské prvky z MC š do 300 mm</t>
  </si>
  <si>
    <t>1153796447</t>
  </si>
  <si>
    <t>23,51+20,64</t>
  </si>
  <si>
    <t>-1761656384</t>
  </si>
  <si>
    <t>-527084896</t>
  </si>
  <si>
    <t>"P01"  1,43*2,59*(48+6)</t>
  </si>
  <si>
    <t>"P02"  1,25*2,48*(9+13)</t>
  </si>
  <si>
    <t>"P03"  1,37*2,58*16</t>
  </si>
  <si>
    <t>"P04"  0,94*2,14*18</t>
  </si>
  <si>
    <t>"P05"  1,37*2,58*6</t>
  </si>
  <si>
    <t>"P06"  1,47*2,58*7</t>
  </si>
  <si>
    <t>"P07"  1,07*2,60*4</t>
  </si>
  <si>
    <t>"P08"  1,43*2,59*7</t>
  </si>
  <si>
    <t>"P09"  1,39*2,59*6</t>
  </si>
  <si>
    <t>"P11"  1,24*1,75*16</t>
  </si>
  <si>
    <t>"P12"  1,15*1,80*8</t>
  </si>
  <si>
    <t>"P13"  1,06*1,35</t>
  </si>
  <si>
    <t>(191,70+23,51)*0,33</t>
  </si>
  <si>
    <t>20,64*0,40</t>
  </si>
  <si>
    <t>941211112</t>
  </si>
  <si>
    <t>Montáž lešení řadového rámového lehkého zatížení do 200 kg/m2 š do 0,9 m v do 25 m</t>
  </si>
  <si>
    <t>580369814</t>
  </si>
  <si>
    <t>vnitřní atrium</t>
  </si>
  <si>
    <t>11,80*4,00</t>
  </si>
  <si>
    <t>(14,50*2+20,85)*10,50</t>
  </si>
  <si>
    <t>941211211</t>
  </si>
  <si>
    <t>Příplatek k lešení řadovému rámovému lehkému š 0,9 m v do 25 m za první a ZKD den použití</t>
  </si>
  <si>
    <t>1713993893</t>
  </si>
  <si>
    <t>570,625*45</t>
  </si>
  <si>
    <t>941211812</t>
  </si>
  <si>
    <t>Demontáž lešení řadového rámového lehkého zatížení do 200 kg/m2 š do 0,9 m v do 25 m</t>
  </si>
  <si>
    <t>1070936987</t>
  </si>
  <si>
    <t>předpoklad 45 dnů</t>
  </si>
  <si>
    <t>45*8,50</t>
  </si>
  <si>
    <t>pro výměnu okenních výplní a opravu ostění</t>
  </si>
  <si>
    <t>54+22+16+18+6+7+4+7+6+16+8*2+1+8+4</t>
  </si>
  <si>
    <t>185*10</t>
  </si>
  <si>
    <t>94R.02</t>
  </si>
  <si>
    <t>Příplatek k rámovému lešení za založení na střešní konstrukci - založení na provizorní roznášecí konstrukci</t>
  </si>
  <si>
    <t>74668387</t>
  </si>
  <si>
    <t>952901114</t>
  </si>
  <si>
    <t>Vyčištění budov bytové a občanské výstavby při výšce podlaží přes 4 m</t>
  </si>
  <si>
    <t>-1391106190</t>
  </si>
  <si>
    <t>968062354</t>
  </si>
  <si>
    <t>Vybourání dřevěných rámů oken dvojitých včetně křídel pl do 1 m2</t>
  </si>
  <si>
    <t>498035262</t>
  </si>
  <si>
    <t>"P13"  1,20*1,40*1</t>
  </si>
  <si>
    <t>968062357</t>
  </si>
  <si>
    <t>Vybourání dřevěných rámů oken dvojitých včetně křídel pl přes 4 m2</t>
  </si>
  <si>
    <t>947120597</t>
  </si>
  <si>
    <t>parapet</t>
  </si>
  <si>
    <t>"P11"  1,32*0,60*16</t>
  </si>
  <si>
    <t>"P15"  (0,45*0,90*2)*4</t>
  </si>
  <si>
    <t>997013214</t>
  </si>
  <si>
    <t>Vnitrostaveništní doprava suti a vybouraných hmot pro budovy v do 15 m ručně</t>
  </si>
  <si>
    <t>-1946751801</t>
  </si>
  <si>
    <t>-1819320872</t>
  </si>
  <si>
    <t>32,92*6 'Přepočtené koeficientem množství</t>
  </si>
  <si>
    <t>998018003</t>
  </si>
  <si>
    <t>Přesun hmot ruční pro budovy v do 24 m</t>
  </si>
  <si>
    <t>797993869</t>
  </si>
  <si>
    <t>764002851</t>
  </si>
  <si>
    <t>Demontáž oplechování parapetů do suti</t>
  </si>
  <si>
    <t>-139750656</t>
  </si>
  <si>
    <t>"P11"  1,29*16</t>
  </si>
  <si>
    <t>"P12"  1,20*8</t>
  </si>
  <si>
    <t>"P13"  1,11</t>
  </si>
  <si>
    <t>"P14"  1,15*8</t>
  </si>
  <si>
    <t>"P15"  0,90*4</t>
  </si>
  <si>
    <t>Částečné odstranění oplechování parapetu - seříznutí dle nutnosti a nové ukotvení stávajícícho oplechování parapetu</t>
  </si>
  <si>
    <t>"P01"  1,48*(48+6)</t>
  </si>
  <si>
    <t>"P02"  1,30*(9+13)</t>
  </si>
  <si>
    <t>"P03"  1,42*16</t>
  </si>
  <si>
    <t>"P04"  0,99*18</t>
  </si>
  <si>
    <t>"P05"  1,42*6</t>
  </si>
  <si>
    <t>"P06"  1,52*7</t>
  </si>
  <si>
    <t>"P07"  1,12*4</t>
  </si>
  <si>
    <t>"P08"  1,48*7</t>
  </si>
  <si>
    <t>"P09"  1,44*6</t>
  </si>
  <si>
    <t>764216444</t>
  </si>
  <si>
    <t>Oplechování rovných parapetů celoplošně lepené z Pz plechu rš 330 mm</t>
  </si>
  <si>
    <t>432452795</t>
  </si>
  <si>
    <t>764216445</t>
  </si>
  <si>
    <t>Oplechování rovných parapetů celoplošně lepené z Pz plechu rš 400 mm</t>
  </si>
  <si>
    <t>-1729312091</t>
  </si>
  <si>
    <t>998764203</t>
  </si>
  <si>
    <t>Přesun hmot procentní pro konstrukce klempířské v objektech v do 24 m</t>
  </si>
  <si>
    <t>-919103944</t>
  </si>
  <si>
    <t>"P04"  18</t>
  </si>
  <si>
    <t>"P15"  4</t>
  </si>
  <si>
    <t>"P01"  48+6</t>
  </si>
  <si>
    <t>"P02"  9+13</t>
  </si>
  <si>
    <t>"P03"  16</t>
  </si>
  <si>
    <t>"P05"  6</t>
  </si>
  <si>
    <t>"P06"  7</t>
  </si>
  <si>
    <t>"P07"  4</t>
  </si>
  <si>
    <t>"P08"  7</t>
  </si>
  <si>
    <t>"P09"  6</t>
  </si>
  <si>
    <t>"P12"  8</t>
  </si>
  <si>
    <t>"P04"  4</t>
  </si>
  <si>
    <t>"P14"  8</t>
  </si>
  <si>
    <t>607941000</t>
  </si>
  <si>
    <t>deska parapetní dřevotřísková vnitřní POSTFORMING 0,15 x 1 m s dekorativní fólii v barvě okna</t>
  </si>
  <si>
    <t>-2054017620</t>
  </si>
  <si>
    <t>deska parapetní dřevotřísková vnitřní POSTFORMING 0,28 x 1 m s dekorativní fólii v barvě okna</t>
  </si>
  <si>
    <t>"P04"  1,05*4</t>
  </si>
  <si>
    <t>(8+4)*2</t>
  </si>
  <si>
    <t>766694113</t>
  </si>
  <si>
    <t>Montáž parapetních desek dřevěných nebo plastových šířky do 30 cm délky do 2,6 m</t>
  </si>
  <si>
    <t>1533415476</t>
  </si>
  <si>
    <t>"P01"  3</t>
  </si>
  <si>
    <t>607941030</t>
  </si>
  <si>
    <t>deska parapetní dřevotřísková vnitřní POSTFORMING 0,3 x 1 m s dekorativní fólii v barvě okna</t>
  </si>
  <si>
    <t>-1288664625</t>
  </si>
  <si>
    <t>"P01"  1,63*3</t>
  </si>
  <si>
    <t>-218253005</t>
  </si>
  <si>
    <t>3*2</t>
  </si>
  <si>
    <t>"P02"  18+4</t>
  </si>
  <si>
    <t>"P03"  6+6+4</t>
  </si>
  <si>
    <t>"P04"  2</t>
  </si>
  <si>
    <t>"P11"  11</t>
  </si>
  <si>
    <t>607941050</t>
  </si>
  <si>
    <t>deska parapetní dřevotřísková vnitřní POSTFORMING 0,4 x 1 m s dekoratiovní fólii v barvě okna</t>
  </si>
  <si>
    <t>-1869575794</t>
  </si>
  <si>
    <t>"P04"  1,05*2</t>
  </si>
  <si>
    <t>607941060.1</t>
  </si>
  <si>
    <t>deska parapetní dřevotřísková vnitřní POSTFORMING 0,41 x 1 m s dekorativní fólii v barvě okna</t>
  </si>
  <si>
    <t>-1191627791</t>
  </si>
  <si>
    <t>"P02"  1,39*4</t>
  </si>
  <si>
    <t>607941060.2</t>
  </si>
  <si>
    <t>deska parapetní dřevotřísková vnitřní POSTFORMING 0,44 x 1 m s dekorativní fólii v barvě okna</t>
  </si>
  <si>
    <t>-1186731583</t>
  </si>
  <si>
    <t>607941080.1</t>
  </si>
  <si>
    <t>deska parapetní dřevotřísková vnitřní POSTFORMING 0,54 x 1 m s dekorativní fólii v barvě okna</t>
  </si>
  <si>
    <t>-1082976715</t>
  </si>
  <si>
    <t>"P03"  1,51*4</t>
  </si>
  <si>
    <t>deska parapetní dřevotřísková vnitřní POSTFORMING 0,6 x 1 m s dekoratovní fólii v barvě okna</t>
  </si>
  <si>
    <t>"P11"  1,38*11</t>
  </si>
  <si>
    <t>75*2</t>
  </si>
  <si>
    <t>766694123</t>
  </si>
  <si>
    <t>Montáž parapetních dřevěných nebo plastových šířky přes 30 cm délky do 2,6 m</t>
  </si>
  <si>
    <t>-1390518327</t>
  </si>
  <si>
    <t>"P01"  27+8+16</t>
  </si>
  <si>
    <t>607941050.1</t>
  </si>
  <si>
    <t>deska parapetní dřevotřísková vnitřní POSTFORMING 0,38 x 1 m s dekoratovní fólii v barvě dřeva</t>
  </si>
  <si>
    <t>-1778114890</t>
  </si>
  <si>
    <t xml:space="preserve">"P01"  1,63*8 </t>
  </si>
  <si>
    <t>-718981820</t>
  </si>
  <si>
    <t>"P01"  1,63*27</t>
  </si>
  <si>
    <t>607941070.4</t>
  </si>
  <si>
    <t>deska parapetní dřevotřísková vnitřní POSTFORMING 0,48 x 1 m s dekorativní fólii v barvě okna</t>
  </si>
  <si>
    <t>191410892</t>
  </si>
  <si>
    <t>607941080</t>
  </si>
  <si>
    <t>deska parapetní dřevotřísková vnitřní POSTFORMING 0,55 x 1 m s dekorativní fólii v barvě okna</t>
  </si>
  <si>
    <t>549280660</t>
  </si>
  <si>
    <t>"P01"  1,63*16</t>
  </si>
  <si>
    <t>-22348691</t>
  </si>
  <si>
    <t>65*2</t>
  </si>
  <si>
    <t>Dodávka a montáž dřevěného okna EURO s konstrukční hloubkou profilu 92 mm (IV 92) - ozn. "P01 bez akustického útlumu", venkovní světlý rozm. 1430x2590 mm - kompletní dodávka a montáž dle ČSN 730540-02 v rozsahu dle podrobné technické specifikace viz. PD</t>
  </si>
  <si>
    <t>"P01"  6</t>
  </si>
  <si>
    <t>Dodávka a montáž dřevěného okna EURO s konstrukční hloubkou profilu 92 mm (IV 92) - ozn. "P01 s akustickým útlumem", venkovní světlý rozm. 1430x2590 mm - kompletní dodávka a montáž dle ČSN 730540-02 v rozsahu dle podrobné technické specifikace viz. PD</t>
  </si>
  <si>
    <t>"P01"  48</t>
  </si>
  <si>
    <t>Dodávka a montáž dřevěného okna EURO s konstrukční hloubkou profilu 92 mm (IV 92) - ozn. "P02 bez akustického útlumu", venkovní světlý rozm. 1250x2480 mm - kompletní dodávka a montáž dle ČSN 730540-02 v rozsahu dle podrobné technické specifikace viz. PD</t>
  </si>
  <si>
    <t>"P02"  13</t>
  </si>
  <si>
    <t>Dodávka a montáž dřevěného okna EURO s konstrukční hloubkou profilu 92 mm (IV 92) - ozn. "P02 s akustickým útlumem", venkovní světlý rozm. 1250x2480 mm - kompletní dodávka a montáž dle ČSN 730540-02 v rozsahu dle podrobné technické specifikace viz. PD</t>
  </si>
  <si>
    <t>"P02"  9</t>
  </si>
  <si>
    <t>Dodávka a montáž dřevěného okna EURO s konstrukční hloubkou profilu 92 mm (IV 92) - ozn. "P03 s akustickým útlumem", venkovní světlý rozm. 1370x2580 mm - kompletní dodávka a montáž dle ČSN 730540-02 v rozsahu dle podrobné technické specifikace viz. PD</t>
  </si>
  <si>
    <t>Dodávka a montáž dřevěného okna EURO s konstrukční hloubkou profilu 92 mm (IV 92) - ozn. "P04", venkovní světlý rozm. 940x2140 mm - kompletní dodávka a montáž dle ČSN 730540-02 v rozsahu dle podrobné technické specifikace viz. PD</t>
  </si>
  <si>
    <t>Dodávka a montáž dřevěného okna EURO s konstrukční hloubkou profilu 92 mm (IV 92) - ozn. "P05", venkovní světlý rozm. 1370x2580 mm - kompletní dodávka a montáž dle ČSN 730540-02 v rozsahu dle podrobné technické specifikace viz. PD</t>
  </si>
  <si>
    <t>Dodávka a montáž dřevěného okna EURO s konstrukční hloubkou profilu 92 mm (IV 92) - ozn. "P06", venkovní světlý rozm. 1470x2580 mm - kompletní dodávka a montáž dle ČSN 730540-02 v rozsahu dle podrobné technické specifikace viz. PD</t>
  </si>
  <si>
    <t>Dodávka a montáž dřevěného okna EURO s konstrukční hloubkou profilu 92 mm (IV 92) - ozn. "P07", venkovní světlý rozm. 1070x2600 mm - kompletní dodávka a montáž dle ČSN 730540-02 v rozsahu dle podrobné technické specifikace viz. PD</t>
  </si>
  <si>
    <t>Dodávka a montáž dřevěného okna EURO s konstrukční hloubkou profilu 92 mm (IV 92) - ozn. "P08", venkovní světlý rozm. 1430x2590 mm - kompletní dodávka a montáž dle ČSN 730540-02 v rozsahu dle podrobné technické specifikace viz. PD</t>
  </si>
  <si>
    <t>Dodávka a montáž dřevěného okna EURO s konstrukční hloubkou profilu 92 mm (IV 92) - ozn. "P09", venkovní světlý rozm. 1390x2590 mm - kompletní dodávka a montáž dle ČSN 730540-02 v rozsahu dle podrobné technické specifikace viz. PD</t>
  </si>
  <si>
    <t>Repase stávajících vchodových dveří s nadvětlíkem - ozn. "P10", rozm. 1500x2760-3950 mm - kompletní repase vč. opravy kování, opálení a nového nátěru v rozsahu dle podrobné technické specifikace viz. PD</t>
  </si>
  <si>
    <t>Dodávka a montáž dřevěného okna EURO s konstrukční hloubkou profilu 92 mm (IV 92) - ozn. "P11", venkovní světlý rozm. 1240x1750 mm - kompletní dodávka a montáž dle ČSN 730540-02 v rozsahu dle podrobné technické specifikace viz. PD</t>
  </si>
  <si>
    <t>"P11"  16</t>
  </si>
  <si>
    <t>Dodávka a montáž dřevěného okna EURO s konstrukční hloubkou profilu 92 mm (IV 92) - ozn. "P12", venkovní světlý rozm. 1150x1800 mm - kompletní dodávka a montáž dle ČSN 730540-02 v rozsahu dle podrobné technické specifikace viz. PD</t>
  </si>
  <si>
    <t>Dodávka a montáž dřevěného okna EURO s konstrukční hloubkou profilu 92 mm (IV 92) - ozn. "P13", venkovní světlý rozm. 1060x1350 mm - kompletní dodávka a montáž dle ČSN 730540-02 v rozsahu dle podrobné technické specifikace viz. PD</t>
  </si>
  <si>
    <t>"P13"  1</t>
  </si>
  <si>
    <t>Dodávka a montáž dřevěného okna EURO s konstrukční hloubkou profilu 92 mm (IV 92) - ozn. "P14", venkovní světlý rozm. 1100x900 mm - kompletní dodávka a montáž dle ČSN 730540-02 v rozsahu dle podrobné technické specifikace viz. PD</t>
  </si>
  <si>
    <t>766R.17</t>
  </si>
  <si>
    <t>Dodávka a montáž dřevěného okna EURO s konstrukční hloubkou profilu 92 mm (IV 92) - ozn. "P15", venkovní světlý rozm. 850x1820 mm - kompletní dodávka a montáž dle ČSN 730540-02 v rozsahu dle podrobné technické specifikace viz. PD</t>
  </si>
  <si>
    <t>445182996</t>
  </si>
  <si>
    <t>766R.18</t>
  </si>
  <si>
    <t>Dodávka a montáž pákového mechanizmu pro ovládání okenního křídla okna P14</t>
  </si>
  <si>
    <t>-864294942</t>
  </si>
  <si>
    <t>766R.20</t>
  </si>
  <si>
    <t>Dodávka a montáž parapetní mřížky pro odvod tepla z otopného systému</t>
  </si>
  <si>
    <t>1766418669</t>
  </si>
  <si>
    <t>"P01"  52</t>
  </si>
  <si>
    <t>"P02"  19</t>
  </si>
  <si>
    <t>"P03"  9</t>
  </si>
  <si>
    <t>"P04"  1</t>
  </si>
  <si>
    <t xml:space="preserve">"P11"  11  </t>
  </si>
  <si>
    <t>998766203</t>
  </si>
  <si>
    <t>Přesun hmot procentní pro konstrukce truhlářské v objektech v do 24 m</t>
  </si>
  <si>
    <t>1936995553</t>
  </si>
  <si>
    <t>767R.01</t>
  </si>
  <si>
    <t>Dodávka a montáž úhelníku pro zlepšení stability interiérového parapetu - kompletní provedení dle PD vč. kotevního a spojovacího materiálu</t>
  </si>
  <si>
    <t>-349145664</t>
  </si>
  <si>
    <t>"P01"  54*2</t>
  </si>
  <si>
    <t>"P02"  22*2</t>
  </si>
  <si>
    <t>"P03"  16*2</t>
  </si>
  <si>
    <t>"P04"  (4+2)*2</t>
  </si>
  <si>
    <t>"P05"  6*2</t>
  </si>
  <si>
    <t>"P06"  7*2</t>
  </si>
  <si>
    <t>"P07"  4*2</t>
  </si>
  <si>
    <t>"P08"  7*2</t>
  </si>
  <si>
    <t>"P09"  6*2</t>
  </si>
  <si>
    <t>"P11"  11*2</t>
  </si>
  <si>
    <t>"P12"  8*2</t>
  </si>
  <si>
    <t>"P13"  1*2</t>
  </si>
  <si>
    <t>998767203</t>
  </si>
  <si>
    <t>Přesun hmot procentní pro zámečnické konstrukce v objektech v do 24 m</t>
  </si>
  <si>
    <t>-1032975422</t>
  </si>
  <si>
    <t>"P04"  0,99*0,28*8+0,99*0,41*4</t>
  </si>
  <si>
    <t>"P11"  1,32*0,60*5</t>
  </si>
  <si>
    <t>13,291*1,1 'Přepočtené koeficientem množství</t>
  </si>
  <si>
    <t>"P04"  0,99*12</t>
  </si>
  <si>
    <t>"P11"  1,32*5</t>
  </si>
  <si>
    <t>"P15"  (0,45+0,90)*2*4</t>
  </si>
  <si>
    <t>(0,99+0,28*2)*8</t>
  </si>
  <si>
    <t>(0,99+0,41*2)*4</t>
  </si>
  <si>
    <t>"P11"  (1,32+0,60*2)*5</t>
  </si>
  <si>
    <t>"P13"  1,20+0,60*2</t>
  </si>
  <si>
    <t>"P15"  (0,85+0,45*2)*4</t>
  </si>
  <si>
    <t>1,96*2,45*4</t>
  </si>
  <si>
    <t>106</t>
  </si>
  <si>
    <t>107</t>
  </si>
  <si>
    <t>108</t>
  </si>
  <si>
    <t>109</t>
  </si>
  <si>
    <t>"trojnásobný nátěr"  (1,96*2,45*4)*3</t>
  </si>
  <si>
    <t>110</t>
  </si>
  <si>
    <t>111</t>
  </si>
  <si>
    <t>191,7*(0,15+0,20)</t>
  </si>
  <si>
    <t>112</t>
  </si>
  <si>
    <t>113</t>
  </si>
  <si>
    <t>114</t>
  </si>
  <si>
    <t>115</t>
  </si>
  <si>
    <t>116</t>
  </si>
  <si>
    <t>117</t>
  </si>
  <si>
    <t>118</t>
  </si>
  <si>
    <t>(1,90+1,90+11,80+20,65+3,85+2,30+6,80+9,90+9,80+2,30+9,25+4,95+4,70+9,25+2,50+3,10+2,50+7,00+9,95)*3,20</t>
  </si>
  <si>
    <t>(2,50+4,25+4,85+1,70+12,35+4,85+10,10+4,75+12,30+1,65+4,90+3,85+2,50+9,90+10,10+2,50+10,15+2,50+7,00+10,10+9,90)*4,195</t>
  </si>
  <si>
    <t>(2,80+4,30+4,85+1,70+12,30+4,90+10,10+4,90+12,30+1,65+4,90+3,80+2,60+9,90+10,10+2,65+4,90+5,10+4,90+4,90+2,80+7,15+10,10+9,90)*4,195</t>
  </si>
  <si>
    <t>(2,80+4,30+4,85+1,70+12,30+4,90+10,15+4,90+12,30+1,65+4,90+3,80+2,60+9,90+10,10+2,60+4,90+10,10+4,90+2,75+7,15+10,10+9,95)*4,195</t>
  </si>
  <si>
    <t>119</t>
  </si>
  <si>
    <t>120</t>
  </si>
  <si>
    <t>121</t>
  </si>
  <si>
    <t>VON - Vedlejší a ostatní náklady</t>
  </si>
  <si>
    <t>VRN - Vedlejší rozpočtové náklady</t>
  </si>
  <si>
    <t>VRN</t>
  </si>
  <si>
    <t>Vedlejší rozpočtové náklady</t>
  </si>
  <si>
    <t>090001001</t>
  </si>
  <si>
    <t>Požadavek objednatele - Označení stavby (D+M osazení informační tabule s uvedením názvu stavby, investora stavby, zhotovitele stavby, uvedením termínu a realizace stavby, uvedení kontaktu na odpovědného stavbyvedoucího)</t>
  </si>
  <si>
    <t>1024</t>
  </si>
  <si>
    <t>-930474777</t>
  </si>
  <si>
    <t>090001002</t>
  </si>
  <si>
    <t>Zařízení staveniště (přechodné dopravní značení, zajištění objízdných tras a uzávěr včetně příslušných povolení, ZS sociální objekty, včetně vnitrostaveništního rozvodu a napojení  na media energii,) - kompletní zajištění</t>
  </si>
  <si>
    <t>551981778</t>
  </si>
  <si>
    <t>090001003</t>
  </si>
  <si>
    <t>Průběžné čištění komunikací, čištění vozidel při výjezdu ze stavby (zajištění obslužného provozu (zásobování, svoz komunálních odpadů, záchranných složek, ..)</t>
  </si>
  <si>
    <t>725937188</t>
  </si>
  <si>
    <t>090001004</t>
  </si>
  <si>
    <t>Zajištění dokumentace skutečného provedení staveby (3xgrafická forma, 1xdigitální forma dle požadavků objednatele), veškeré doklady nutné k vydání kolaudačního souhlasu</t>
  </si>
  <si>
    <t>1408011521</t>
  </si>
  <si>
    <t>090001005</t>
  </si>
  <si>
    <t>Vyhotovení dílenské dokumentace (vyrobní, ..)</t>
  </si>
  <si>
    <t>-1635627906</t>
  </si>
  <si>
    <t>090001006</t>
  </si>
  <si>
    <t>Náklady zhotovitele na nutné konzultace se zpracovatelem PD při realizaci stavby</t>
  </si>
  <si>
    <t>-1654926301</t>
  </si>
  <si>
    <t>090001007</t>
  </si>
  <si>
    <t>Vyhotovení fotodokumentace původního a nového stavu, průběhu a realizace stavby</t>
  </si>
  <si>
    <t>601466159</t>
  </si>
  <si>
    <t>090001008</t>
  </si>
  <si>
    <t>Ostatní náklady spojené s požadavky objednatele, které jsou uvedeny v jednotlivých článcích smlouvy o dílo, pokud nejsou zahrnuty v soupisech prací</t>
  </si>
  <si>
    <t>1050669415</t>
  </si>
  <si>
    <t>090001009</t>
  </si>
  <si>
    <t>Závěrečný úklid objektu před předáním stavby uživateli do trvalého užívání, čištění oken, finální úklid stavby</t>
  </si>
  <si>
    <t>1032516135</t>
  </si>
  <si>
    <t>090001010</t>
  </si>
  <si>
    <t xml:space="preserve">Náklady na nepředvídatelné skutečnosti - pevná částka </t>
  </si>
  <si>
    <t>80811000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</si>
  <si>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</si>
  <si>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</si>
  <si>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</si>
  <si>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</si>
  <si>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</si>
  <si>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</si>
  <si>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</si>
  <si>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</si>
  <si>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</si>
  <si>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</si>
  <si>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</si>
  <si>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</si>
  <si>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</si>
  <si>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</si>
  <si>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</si>
  <si>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</si>
  <si>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</si>
  <si>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</si>
  <si>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</si>
  <si>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</si>
  <si>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</si>
  <si>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</si>
  <si>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</si>
  <si>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</si>
  <si>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</si>
  <si>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</si>
  <si>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</si>
  <si>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</si>
  <si>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</si>
  <si>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</si>
  <si>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</si>
  <si>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</si>
  <si>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</si>
  <si>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</si>
  <si>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</si>
  <si>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</si>
  <si>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</si>
  <si>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</si>
  <si>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</si>
  <si>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</si>
  <si>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</si>
  <si>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</si>
  <si>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</si>
  <si>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</si>
  <si>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</si>
  <si>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</si>
  <si>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</si>
  <si>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</si>
  <si>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</si>
  <si>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</si>
  <si>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</si>
  <si>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</si>
  <si>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</si>
  <si>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</si>
  <si>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</si>
  <si>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</si>
  <si>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</si>
  <si>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</si>
  <si>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</si>
  <si>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</si>
  <si>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</si>
  <si>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</si>
  <si>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</si>
  <si>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</si>
  <si>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</si>
  <si>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</si>
  <si>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</si>
  <si>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</si>
  <si>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</si>
  <si>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</si>
  <si>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</si>
  <si>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</si>
  <si>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</si>
  <si>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</si>
  <si>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</si>
  <si>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</si>
  <si>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</si>
  <si>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</si>
  <si>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</si>
  <si>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</si>
  <si>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</si>
  <si>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</si>
  <si>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</si>
  <si>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</si>
  <si>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</si>
  <si>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</si>
  <si>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</si>
  <si>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</si>
  <si>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</si>
  <si>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</si>
  <si>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</si>
  <si>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</si>
  <si>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</si>
  <si>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</si>
  <si>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</si>
  <si>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</si>
  <si>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</si>
  <si>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</si>
  <si>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</si>
  <si>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</si>
  <si>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</si>
  <si>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</si>
  <si>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</si>
  <si>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</si>
  <si>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</si>
  <si>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</si>
  <si>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</si>
  <si>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</si>
  <si>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</si>
  <si>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</si>
  <si>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</si>
  <si>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</si>
  <si>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</si>
  <si>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</si>
  <si>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</si>
  <si>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</si>
  <si>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</si>
  <si>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</si>
  <si>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</si>
  <si>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</si>
  <si>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</si>
  <si>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</si>
  <si>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</si>
  <si>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</si>
  <si>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</si>
  <si>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</si>
  <si>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</si>
  <si>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</si>
  <si>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</si>
  <si>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</si>
  <si>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</si>
  <si>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</si>
  <si>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</si>
  <si>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</si>
  <si>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</si>
  <si>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</si>
  <si>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</si>
  <si>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</si>
  <si>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</si>
  <si>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</si>
  <si>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</si>
  <si>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</si>
  <si>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</si>
  <si>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</si>
  <si>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</si>
  <si>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</si>
  <si>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</si>
  <si>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</si>
  <si>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</si>
  <si>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</si>
  <si>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</si>
  <si>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</si>
  <si>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</si>
  <si>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</si>
  <si>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</si>
  <si>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</si>
  <si>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</si>
  <si>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</si>
  <si>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</si>
  <si>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</si>
  <si>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</si>
  <si>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</si>
  <si>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</si>
  <si>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</si>
  <si>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</si>
  <si>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</si>
  <si>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</si>
  <si>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</si>
  <si>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</si>
  <si>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</si>
  <si>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</si>
  <si>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</si>
  <si>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</si>
  <si>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</si>
  <si>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</si>
  <si>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</si>
  <si>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</si>
  <si>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</si>
  <si>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</si>
  <si>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</si>
  <si>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</si>
  <si>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dle výběrového řízení</t>
  </si>
  <si>
    <t>ZŠ Mírová 35 (výměna oken)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</si>
</sst>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b/>
      <sz val="12"/>
      <color rgb="FF960000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b/>
      <sz val="12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41" fillId="3" borderId="0" xfId="1" applyFill="1"/>
    <xf numFmtId="0" fontId="0" fillId="3" borderId="0" xfId="0" applyFill="1"/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6" borderId="8" xfId="0" applyFont="1" applyFill="1" applyBorder="1" applyAlignment="1" applyProtection="1">
      <alignment vertical="center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25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7" xfId="0" applyFont="1" applyFill="1" applyBorder="1" applyAlignment="1" applyProtection="1">
      <alignment horizontal="left" vertical="center"/>
    </xf>
    <xf numFmtId="0" fontId="3" fillId="6" borderId="8" xfId="0" applyFont="1" applyFill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center" vertical="center"/>
    </xf>
    <xf numFmtId="0" fontId="0" fillId="6" borderId="8" xfId="0" applyFont="1" applyFill="1" applyBorder="1" applyAlignment="1" applyProtection="1">
      <alignment vertical="center"/>
      <protection locked="0"/>
    </xf>
    <xf numFmtId="4" fontId="3" fillId="6" borderId="8" xfId="0" applyNumberFormat="1" applyFont="1" applyFill="1" applyBorder="1" applyAlignment="1" applyProtection="1">
      <alignment vertical="center"/>
    </xf>
    <xf numFmtId="0" fontId="0" fillId="6" borderId="23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17" xfId="0" applyFont="1" applyFill="1" applyBorder="1" applyAlignment="1" applyProtection="1">
      <alignment horizontal="center" vertical="center" wrapText="1"/>
    </xf>
    <xf numFmtId="0" fontId="2" fillId="6" borderId="18" xfId="0" applyFont="1" applyFill="1" applyBorder="1" applyAlignment="1" applyProtection="1">
      <alignment horizontal="center" vertical="center" wrapText="1"/>
    </xf>
    <xf numFmtId="0" fontId="27" fillId="6" borderId="18" xfId="0" applyFont="1" applyFill="1" applyBorder="1" applyAlignment="1" applyProtection="1">
      <alignment horizontal="center" vertical="center" wrapText="1"/>
      <protection locked="0"/>
    </xf>
    <xf numFmtId="0" fontId="2" fillId="6" borderId="19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4" xfId="0" applyFont="1" applyBorder="1" applyAlignment="1" applyProtection="1">
      <alignment horizontal="center" vertical="center"/>
    </xf>
    <xf numFmtId="49" fontId="0" fillId="0" borderId="24" xfId="0" applyNumberFormat="1" applyFont="1" applyBorder="1" applyAlignment="1" applyProtection="1">
      <alignment horizontal="left" vertical="center" wrapText="1"/>
    </xf>
    <xf numFmtId="0" fontId="0" fillId="0" borderId="24" xfId="0" applyFont="1" applyBorder="1" applyAlignment="1" applyProtection="1">
      <alignment horizontal="left" vertical="center" wrapText="1"/>
    </xf>
    <xf numFmtId="0" fontId="0" fillId="0" borderId="24" xfId="0" applyFont="1" applyBorder="1" applyAlignment="1" applyProtection="1">
      <alignment horizontal="center" vertical="center" wrapText="1"/>
    </xf>
    <xf numFmtId="167" fontId="0" fillId="0" borderId="24" xfId="0" applyNumberFormat="1" applyFont="1" applyBorder="1" applyAlignment="1" applyProtection="1">
      <alignment vertical="center"/>
    </xf>
    <xf numFmtId="4" fontId="0" fillId="4" borderId="24" xfId="0" applyNumberFormat="1" applyFont="1" applyFill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</xf>
    <xf numFmtId="0" fontId="1" fillId="4" borderId="2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2" fillId="0" borderId="24" xfId="0" applyFont="1" applyBorder="1" applyAlignment="1" applyProtection="1">
      <alignment horizontal="center" vertical="center"/>
    </xf>
    <xf numFmtId="49" fontId="32" fillId="0" borderId="24" xfId="0" applyNumberFormat="1" applyFont="1" applyBorder="1" applyAlignment="1" applyProtection="1">
      <alignment horizontal="left" vertical="center" wrapText="1"/>
    </xf>
    <xf numFmtId="0" fontId="32" fillId="0" borderId="24" xfId="0" applyFont="1" applyBorder="1" applyAlignment="1" applyProtection="1">
      <alignment horizontal="left" vertical="center" wrapText="1"/>
    </xf>
    <xf numFmtId="0" fontId="32" fillId="0" borderId="24" xfId="0" applyFont="1" applyBorder="1" applyAlignment="1" applyProtection="1">
      <alignment horizontal="center" vertical="center" wrapText="1"/>
    </xf>
    <xf numFmtId="167" fontId="32" fillId="0" borderId="24" xfId="0" applyNumberFormat="1" applyFont="1" applyBorder="1" applyAlignment="1" applyProtection="1">
      <alignment vertical="center"/>
    </xf>
    <xf numFmtId="4" fontId="32" fillId="4" borderId="24" xfId="0" applyNumberFormat="1" applyFont="1" applyFill="1" applyBorder="1" applyAlignment="1" applyProtection="1">
      <alignment vertical="center"/>
      <protection locked="0"/>
    </xf>
    <xf numFmtId="4" fontId="32" fillId="0" borderId="24" xfId="0" applyNumberFormat="1" applyFont="1" applyBorder="1" applyAlignment="1" applyProtection="1">
      <alignment vertical="center"/>
    </xf>
    <xf numFmtId="0" fontId="32" fillId="0" borderId="5" xfId="0" applyFont="1" applyBorder="1" applyAlignment="1">
      <alignment vertical="center"/>
    </xf>
    <xf numFmtId="0" fontId="32" fillId="4" borderId="2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167" fontId="0" fillId="4" borderId="24" xfId="0" applyNumberFormat="1" applyFont="1" applyFill="1" applyBorder="1" applyAlignment="1" applyProtection="1">
      <alignment vertical="center"/>
      <protection locked="0"/>
    </xf>
    <xf numFmtId="0" fontId="3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1" fillId="0" borderId="2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34" fillId="0" borderId="25" xfId="0" applyFont="1" applyBorder="1" applyAlignment="1" applyProtection="1">
      <alignment vertical="center" wrapText="1"/>
      <protection locked="0"/>
    </xf>
    <xf numFmtId="0" fontId="34" fillId="0" borderId="26" xfId="0" applyFont="1" applyBorder="1" applyAlignment="1" applyProtection="1">
      <alignment vertical="center" wrapText="1"/>
      <protection locked="0"/>
    </xf>
    <xf numFmtId="0" fontId="34" fillId="0" borderId="27" xfId="0" applyFont="1" applyBorder="1" applyAlignment="1" applyProtection="1">
      <alignment vertical="center" wrapText="1"/>
      <protection locked="0"/>
    </xf>
    <xf numFmtId="0" fontId="34" fillId="0" borderId="28" xfId="0" applyFont="1" applyBorder="1" applyAlignment="1" applyProtection="1">
      <alignment horizontal="center" vertical="center" wrapText="1"/>
      <protection locked="0"/>
    </xf>
    <xf numFmtId="0" fontId="34" fillId="0" borderId="29" xfId="0" applyFont="1" applyBorder="1" applyAlignment="1" applyProtection="1">
      <alignment horizontal="center" vertical="center" wrapText="1"/>
      <protection locked="0"/>
    </xf>
    <xf numFmtId="0" fontId="34" fillId="0" borderId="28" xfId="0" applyFont="1" applyBorder="1" applyAlignment="1" applyProtection="1">
      <alignment vertical="center" wrapText="1"/>
      <protection locked="0"/>
    </xf>
    <xf numFmtId="0" fontId="34" fillId="0" borderId="29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49" fontId="37" fillId="0" borderId="1" xfId="0" applyNumberFormat="1" applyFont="1" applyBorder="1" applyAlignment="1" applyProtection="1">
      <alignment vertical="center" wrapText="1"/>
      <protection locked="0"/>
    </xf>
    <xf numFmtId="0" fontId="34" fillId="0" borderId="31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4" fillId="0" borderId="32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top"/>
      <protection locked="0"/>
    </xf>
    <xf numFmtId="0" fontId="34" fillId="0" borderId="0" xfId="0" applyFont="1" applyAlignment="1" applyProtection="1">
      <alignment vertical="top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center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34" fillId="0" borderId="31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4" fillId="0" borderId="25" xfId="0" applyFont="1" applyBorder="1" applyAlignment="1" applyProtection="1">
      <alignment horizontal="left" vertical="center" wrapText="1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34" fillId="0" borderId="27" xfId="0" applyFont="1" applyBorder="1" applyAlignment="1" applyProtection="1">
      <alignment horizontal="left" vertical="center" wrapText="1"/>
      <protection locked="0"/>
    </xf>
    <xf numFmtId="0" fontId="34" fillId="0" borderId="28" xfId="0" applyFont="1" applyBorder="1" applyAlignment="1" applyProtection="1">
      <alignment horizontal="left" vertical="center" wrapText="1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left" vertical="center" wrapText="1"/>
      <protection locked="0"/>
    </xf>
    <xf numFmtId="0" fontId="39" fillId="0" borderId="29" xfId="0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left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center" vertical="top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9" fillId="0" borderId="30" xfId="0" applyFont="1" applyBorder="1" applyAlignment="1" applyProtection="1">
      <alignment vertical="center"/>
      <protection locked="0"/>
    </xf>
    <xf numFmtId="0" fontId="36" fillId="0" borderId="30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7" fillId="0" borderId="1" xfId="0" applyNumberFormat="1" applyFont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vertical="top"/>
      <protection locked="0"/>
    </xf>
    <xf numFmtId="0" fontId="36" fillId="0" borderId="30" xfId="0" applyFont="1" applyBorder="1" applyAlignment="1" applyProtection="1">
      <alignment horizontal="left"/>
      <protection locked="0"/>
    </xf>
    <xf numFmtId="0" fontId="39" fillId="0" borderId="30" xfId="0" applyFont="1" applyBorder="1" applyAlignment="1" applyProtection="1">
      <protection locked="0"/>
    </xf>
    <xf numFmtId="0" fontId="34" fillId="0" borderId="28" xfId="0" applyFont="1" applyBorder="1" applyAlignment="1" applyProtection="1">
      <alignment vertical="top"/>
      <protection locked="0"/>
    </xf>
    <xf numFmtId="0" fontId="34" fillId="0" borderId="29" xfId="0" applyFont="1" applyBorder="1" applyAlignment="1" applyProtection="1">
      <alignment vertical="top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31" xfId="0" applyFont="1" applyBorder="1" applyAlignment="1" applyProtection="1">
      <alignment vertical="top"/>
      <protection locked="0"/>
    </xf>
    <xf numFmtId="0" fontId="34" fillId="0" borderId="30" xfId="0" applyFont="1" applyBorder="1" applyAlignment="1" applyProtection="1">
      <alignment vertical="top"/>
      <protection locked="0"/>
    </xf>
    <xf numFmtId="0" fontId="34" fillId="0" borderId="32" xfId="0" applyFont="1" applyBorder="1" applyAlignment="1" applyProtection="1">
      <alignment vertical="top"/>
      <protection locked="0"/>
    </xf>
    <xf numFmtId="0" fontId="0" fillId="0" borderId="0" xfId="0"/>
    <xf numFmtId="0" fontId="0" fillId="0" borderId="1" xfId="0" applyBorder="1"/>
    <xf numFmtId="0" fontId="15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5" borderId="1" xfId="0" applyFont="1" applyFill="1" applyBorder="1" applyAlignment="1">
      <alignment vertical="center"/>
    </xf>
    <xf numFmtId="0" fontId="12" fillId="3" borderId="1" xfId="0" applyFont="1" applyFill="1" applyBorder="1" applyAlignment="1" applyProtection="1">
      <alignment vertical="center"/>
    </xf>
    <xf numFmtId="0" fontId="13" fillId="3" borderId="1" xfId="0" applyFont="1" applyFill="1" applyBorder="1" applyAlignment="1" applyProtection="1">
      <alignment horizontal="left" vertical="center"/>
    </xf>
    <xf numFmtId="0" fontId="14" fillId="3" borderId="1" xfId="1" applyFont="1" applyFill="1" applyBorder="1" applyAlignment="1" applyProtection="1">
      <alignment vertical="center"/>
    </xf>
    <xf numFmtId="0" fontId="41" fillId="3" borderId="1" xfId="1" applyFill="1" applyBorder="1"/>
    <xf numFmtId="0" fontId="0" fillId="3" borderId="1" xfId="0" applyFill="1" applyBorder="1"/>
    <xf numFmtId="0" fontId="19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4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4" fontId="21" fillId="0" borderId="1" xfId="0" applyNumberFormat="1" applyFont="1" applyBorder="1" applyAlignment="1">
      <alignment horizontal="right" vertical="center"/>
    </xf>
    <xf numFmtId="4" fontId="21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18" fillId="0" borderId="1" xfId="0" applyNumberFormat="1" applyFont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4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5" fillId="3" borderId="0" xfId="1" applyFont="1" applyFill="1" applyAlignment="1">
      <alignment vertical="center"/>
    </xf>
    <xf numFmtId="0" fontId="0" fillId="0" borderId="0" xfId="0"/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49" fontId="37" fillId="0" borderId="1" xfId="0" applyNumberFormat="1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6" fillId="0" borderId="30" xfId="0" applyFont="1" applyBorder="1" applyAlignment="1" applyProtection="1">
      <alignment horizontal="left"/>
      <protection locked="0"/>
    </xf>
    <xf numFmtId="0" fontId="36" fillId="0" borderId="30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56"/>
  <sheetViews>
    <sheetView showGridLines="0" tabSelected="1" topLeftCell="A7" workbookViewId="0">
      <selection activeCell="AP39" sqref="AP39"/>
    </sheetView>
  </sheetViews>
  <sheetFormatPr defaultRowHeight="12" x14ac:dyDescent="0.3"/>
  <cols>
    <col min="1" max="1" width="1.7109375" style="278" customWidth="1"/>
    <col min="2" max="2" width="4.140625" style="278" customWidth="1"/>
    <col min="3" max="32" width="2.7109375" style="278" customWidth="1"/>
    <col min="33" max="33" width="3.28515625" style="278" customWidth="1"/>
    <col min="34" max="34" width="27.5703125" style="278" customWidth="1"/>
    <col min="35" max="36" width="2.42578125" style="278" customWidth="1"/>
    <col min="37" max="37" width="8.28515625" style="278" customWidth="1"/>
    <col min="38" max="38" width="3.28515625" style="278" customWidth="1"/>
    <col min="39" max="39" width="13.28515625" style="278" customWidth="1"/>
    <col min="40" max="40" width="7.42578125" style="278" customWidth="1"/>
    <col min="41" max="41" width="4.140625" style="278" customWidth="1"/>
    <col min="42" max="42" width="15.7109375" style="278" customWidth="1"/>
    <col min="43" max="194" width="9.140625" style="278"/>
  </cols>
  <sheetData>
    <row r="1" spans="1:42" ht="14.4" x14ac:dyDescent="0.3">
      <c r="A1" s="289"/>
      <c r="B1" s="289"/>
      <c r="C1" s="290" t="s">
        <v>0</v>
      </c>
      <c r="D1" s="289"/>
      <c r="E1" s="289"/>
      <c r="F1" s="289"/>
      <c r="G1" s="289"/>
      <c r="H1" s="289"/>
      <c r="I1" s="289"/>
      <c r="J1" s="291" t="s">
        <v>1</v>
      </c>
      <c r="K1" s="291"/>
      <c r="L1" s="291"/>
      <c r="M1" s="291"/>
      <c r="N1" s="291"/>
      <c r="O1" s="291"/>
      <c r="P1" s="291"/>
      <c r="Q1" s="291"/>
      <c r="R1" s="291"/>
      <c r="S1" s="289"/>
      <c r="T1" s="289"/>
      <c r="U1" s="289"/>
      <c r="V1" s="291" t="s">
        <v>2</v>
      </c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2"/>
      <c r="AI1" s="293"/>
      <c r="AJ1" s="293"/>
      <c r="AK1" s="293"/>
      <c r="AL1" s="293"/>
      <c r="AM1" s="293"/>
      <c r="AN1" s="293"/>
      <c r="AO1" s="293"/>
      <c r="AP1" s="293"/>
    </row>
    <row r="4" spans="1:42" ht="22.2" x14ac:dyDescent="0.3">
      <c r="C4" s="279" t="s">
        <v>6</v>
      </c>
    </row>
    <row r="5" spans="1:42" ht="13.2" x14ac:dyDescent="0.3">
      <c r="C5" s="280" t="s">
        <v>8</v>
      </c>
      <c r="J5" s="328" t="s">
        <v>9</v>
      </c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</row>
    <row r="6" spans="1:42" ht="16.2" x14ac:dyDescent="0.3">
      <c r="C6" s="281" t="s">
        <v>10</v>
      </c>
      <c r="J6" s="330" t="s">
        <v>1132</v>
      </c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</row>
    <row r="7" spans="1:42" ht="13.2" x14ac:dyDescent="0.3">
      <c r="C7" s="282" t="s">
        <v>11</v>
      </c>
      <c r="J7" s="283" t="s">
        <v>12</v>
      </c>
      <c r="AJ7" s="282" t="s">
        <v>13</v>
      </c>
      <c r="AM7" s="283" t="s">
        <v>12</v>
      </c>
    </row>
    <row r="8" spans="1:42" ht="13.2" x14ac:dyDescent="0.3">
      <c r="C8" s="282" t="s">
        <v>14</v>
      </c>
      <c r="J8" s="283" t="s">
        <v>15</v>
      </c>
      <c r="AJ8" s="282" t="s">
        <v>16</v>
      </c>
      <c r="AM8" s="284"/>
    </row>
    <row r="10" spans="1:42" ht="13.2" x14ac:dyDescent="0.3">
      <c r="C10" s="282" t="s">
        <v>17</v>
      </c>
      <c r="AJ10" s="282" t="s">
        <v>18</v>
      </c>
      <c r="AM10" s="283" t="s">
        <v>12</v>
      </c>
    </row>
    <row r="11" spans="1:42" ht="13.2" x14ac:dyDescent="0.3">
      <c r="D11" s="283" t="s">
        <v>19</v>
      </c>
      <c r="AJ11" s="282" t="s">
        <v>20</v>
      </c>
      <c r="AM11" s="283" t="s">
        <v>12</v>
      </c>
    </row>
    <row r="13" spans="1:42" ht="13.2" x14ac:dyDescent="0.3">
      <c r="C13" s="282" t="s">
        <v>21</v>
      </c>
      <c r="AJ13" s="282" t="s">
        <v>18</v>
      </c>
      <c r="AM13" s="283" t="s">
        <v>12</v>
      </c>
    </row>
    <row r="14" spans="1:42" ht="13.2" x14ac:dyDescent="0.3">
      <c r="D14" s="283" t="s">
        <v>1131</v>
      </c>
      <c r="AJ14" s="282" t="s">
        <v>20</v>
      </c>
      <c r="AM14" s="283" t="s">
        <v>12</v>
      </c>
    </row>
    <row r="16" spans="1:42" ht="13.2" x14ac:dyDescent="0.3">
      <c r="C16" s="282" t="s">
        <v>22</v>
      </c>
      <c r="AJ16" s="282" t="s">
        <v>18</v>
      </c>
      <c r="AM16" s="283" t="s">
        <v>12</v>
      </c>
    </row>
    <row r="17" spans="1:42" ht="13.2" x14ac:dyDescent="0.3">
      <c r="D17" s="283" t="s">
        <v>23</v>
      </c>
      <c r="AJ17" s="282" t="s">
        <v>20</v>
      </c>
      <c r="AM17" s="283" t="s">
        <v>12</v>
      </c>
    </row>
    <row r="19" spans="1:42" ht="13.2" x14ac:dyDescent="0.3">
      <c r="C19" s="282" t="s">
        <v>25</v>
      </c>
    </row>
    <row r="20" spans="1:42" ht="13.2" x14ac:dyDescent="0.3">
      <c r="D20" s="331" t="s">
        <v>12</v>
      </c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</row>
    <row r="23" spans="1:42" ht="14.4" x14ac:dyDescent="0.3">
      <c r="A23" s="285"/>
      <c r="B23" s="285"/>
      <c r="C23" s="294" t="s">
        <v>26</v>
      </c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332">
        <f>ROUND(AF52,2)</f>
        <v>250000</v>
      </c>
      <c r="AK23" s="333"/>
      <c r="AL23" s="333"/>
      <c r="AM23" s="333"/>
      <c r="AN23" s="333"/>
      <c r="AO23" s="285"/>
      <c r="AP23" s="285"/>
    </row>
    <row r="24" spans="1:42" x14ac:dyDescent="0.3">
      <c r="A24" s="285"/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  <c r="AO24" s="285"/>
      <c r="AP24" s="285"/>
    </row>
    <row r="25" spans="1:42" x14ac:dyDescent="0.3">
      <c r="A25" s="285"/>
      <c r="B25" s="285"/>
      <c r="C25" s="285"/>
      <c r="D25" s="285"/>
      <c r="E25" s="285"/>
      <c r="F25" s="285"/>
      <c r="G25" s="285"/>
      <c r="H25" s="285"/>
      <c r="I25" s="285"/>
      <c r="J25" s="285"/>
      <c r="K25" s="334" t="s">
        <v>27</v>
      </c>
      <c r="L25" s="334"/>
      <c r="M25" s="334"/>
      <c r="N25" s="334"/>
      <c r="O25" s="285"/>
      <c r="P25" s="285"/>
      <c r="Q25" s="285"/>
      <c r="R25" s="285"/>
      <c r="S25" s="285"/>
      <c r="T25" s="285"/>
      <c r="U25" s="285"/>
      <c r="V25" s="334" t="s">
        <v>28</v>
      </c>
      <c r="W25" s="334"/>
      <c r="X25" s="334"/>
      <c r="Y25" s="334"/>
      <c r="Z25" s="334"/>
      <c r="AA25" s="334"/>
      <c r="AB25" s="334"/>
      <c r="AC25" s="334"/>
      <c r="AD25" s="334"/>
      <c r="AE25" s="285"/>
      <c r="AF25" s="285"/>
      <c r="AG25" s="285"/>
      <c r="AH25" s="285"/>
      <c r="AI25" s="285"/>
      <c r="AJ25" s="334" t="s">
        <v>29</v>
      </c>
      <c r="AK25" s="334"/>
      <c r="AL25" s="334"/>
      <c r="AM25" s="334"/>
      <c r="AN25" s="334"/>
      <c r="AO25" s="285"/>
      <c r="AP25" s="285"/>
    </row>
    <row r="26" spans="1:42" x14ac:dyDescent="0.3">
      <c r="A26" s="286"/>
      <c r="B26" s="286"/>
      <c r="C26" s="287" t="s">
        <v>30</v>
      </c>
      <c r="D26" s="286"/>
      <c r="E26" s="287" t="s">
        <v>31</v>
      </c>
      <c r="F26" s="286"/>
      <c r="G26" s="286"/>
      <c r="H26" s="286"/>
      <c r="I26" s="286"/>
      <c r="J26" s="286"/>
      <c r="K26" s="320">
        <v>0.21</v>
      </c>
      <c r="L26" s="321"/>
      <c r="M26" s="321"/>
      <c r="N26" s="321"/>
      <c r="O26" s="286"/>
      <c r="P26" s="286"/>
      <c r="Q26" s="286"/>
      <c r="R26" s="286"/>
      <c r="S26" s="286"/>
      <c r="T26" s="286"/>
      <c r="U26" s="286"/>
      <c r="V26" s="322">
        <v>0</v>
      </c>
      <c r="W26" s="321"/>
      <c r="X26" s="321"/>
      <c r="Y26" s="321"/>
      <c r="Z26" s="321"/>
      <c r="AA26" s="321"/>
      <c r="AB26" s="321"/>
      <c r="AC26" s="321"/>
      <c r="AD26" s="321"/>
      <c r="AE26" s="286"/>
      <c r="AF26" s="286"/>
      <c r="AG26" s="286"/>
      <c r="AH26" s="286"/>
      <c r="AI26" s="286"/>
      <c r="AJ26" s="322">
        <f>V26*0.21</f>
        <v>0</v>
      </c>
      <c r="AK26" s="321"/>
      <c r="AL26" s="321"/>
      <c r="AM26" s="321"/>
      <c r="AN26" s="321"/>
      <c r="AO26" s="286"/>
      <c r="AP26" s="286"/>
    </row>
    <row r="27" spans="1:42" x14ac:dyDescent="0.3">
      <c r="A27" s="286"/>
      <c r="B27" s="286"/>
      <c r="C27" s="286"/>
      <c r="D27" s="286"/>
      <c r="E27" s="287" t="s">
        <v>32</v>
      </c>
      <c r="F27" s="286"/>
      <c r="G27" s="286"/>
      <c r="H27" s="286"/>
      <c r="I27" s="286"/>
      <c r="J27" s="286"/>
      <c r="K27" s="320">
        <v>0.15</v>
      </c>
      <c r="L27" s="321"/>
      <c r="M27" s="321"/>
      <c r="N27" s="321"/>
      <c r="O27" s="286"/>
      <c r="P27" s="286"/>
      <c r="Q27" s="286"/>
      <c r="R27" s="286"/>
      <c r="S27" s="286"/>
      <c r="T27" s="286"/>
      <c r="U27" s="286"/>
      <c r="V27" s="322">
        <f>ROUND(AZ52,2)</f>
        <v>0</v>
      </c>
      <c r="W27" s="321"/>
      <c r="X27" s="321"/>
      <c r="Y27" s="321"/>
      <c r="Z27" s="321"/>
      <c r="AA27" s="321"/>
      <c r="AB27" s="321"/>
      <c r="AC27" s="321"/>
      <c r="AD27" s="321"/>
      <c r="AE27" s="286"/>
      <c r="AF27" s="286"/>
      <c r="AG27" s="286"/>
      <c r="AH27" s="286"/>
      <c r="AI27" s="286"/>
      <c r="AJ27" s="322">
        <f>ROUND(AV52,2)</f>
        <v>0</v>
      </c>
      <c r="AK27" s="321"/>
      <c r="AL27" s="321"/>
      <c r="AM27" s="321"/>
      <c r="AN27" s="321"/>
      <c r="AO27" s="286"/>
      <c r="AP27" s="286"/>
    </row>
    <row r="28" spans="1:42" x14ac:dyDescent="0.3">
      <c r="A28" s="286"/>
      <c r="B28" s="286"/>
      <c r="C28" s="286"/>
      <c r="D28" s="286"/>
      <c r="E28" s="287" t="s">
        <v>33</v>
      </c>
      <c r="F28" s="286"/>
      <c r="G28" s="286"/>
      <c r="H28" s="286"/>
      <c r="I28" s="286"/>
      <c r="J28" s="286"/>
      <c r="K28" s="320">
        <v>0.21</v>
      </c>
      <c r="L28" s="321"/>
      <c r="M28" s="321"/>
      <c r="N28" s="321"/>
      <c r="O28" s="286"/>
      <c r="P28" s="286"/>
      <c r="Q28" s="286"/>
      <c r="R28" s="286"/>
      <c r="S28" s="286"/>
      <c r="T28" s="286"/>
      <c r="U28" s="286"/>
      <c r="V28" s="322">
        <f>AJ23</f>
        <v>250000</v>
      </c>
      <c r="W28" s="321"/>
      <c r="X28" s="321"/>
      <c r="Y28" s="321"/>
      <c r="Z28" s="321"/>
      <c r="AA28" s="321"/>
      <c r="AB28" s="321"/>
      <c r="AC28" s="321"/>
      <c r="AD28" s="321"/>
      <c r="AE28" s="286"/>
      <c r="AF28" s="286"/>
      <c r="AG28" s="286"/>
      <c r="AH28" s="286"/>
      <c r="AI28" s="286"/>
      <c r="AJ28" s="322">
        <f>V28*0.21</f>
        <v>52500</v>
      </c>
      <c r="AK28" s="321"/>
      <c r="AL28" s="321"/>
      <c r="AM28" s="321"/>
      <c r="AN28" s="321"/>
      <c r="AO28" s="286"/>
      <c r="AP28" s="286"/>
    </row>
    <row r="29" spans="1:42" x14ac:dyDescent="0.3">
      <c r="A29" s="286"/>
      <c r="B29" s="286"/>
      <c r="C29" s="286"/>
      <c r="D29" s="286"/>
      <c r="E29" s="287" t="s">
        <v>34</v>
      </c>
      <c r="F29" s="286"/>
      <c r="G29" s="286"/>
      <c r="H29" s="286"/>
      <c r="I29" s="286"/>
      <c r="J29" s="286"/>
      <c r="K29" s="320">
        <v>0.15</v>
      </c>
      <c r="L29" s="321"/>
      <c r="M29" s="321"/>
      <c r="N29" s="321"/>
      <c r="O29" s="286"/>
      <c r="P29" s="286"/>
      <c r="Q29" s="286"/>
      <c r="R29" s="286"/>
      <c r="S29" s="286"/>
      <c r="T29" s="286"/>
      <c r="U29" s="286"/>
      <c r="V29" s="322">
        <f>ROUND(BB52,2)</f>
        <v>0</v>
      </c>
      <c r="W29" s="321"/>
      <c r="X29" s="321"/>
      <c r="Y29" s="321"/>
      <c r="Z29" s="321"/>
      <c r="AA29" s="321"/>
      <c r="AB29" s="321"/>
      <c r="AC29" s="321"/>
      <c r="AD29" s="321"/>
      <c r="AE29" s="286"/>
      <c r="AF29" s="286"/>
      <c r="AG29" s="286"/>
      <c r="AH29" s="286"/>
      <c r="AI29" s="286"/>
      <c r="AJ29" s="322">
        <v>0</v>
      </c>
      <c r="AK29" s="321"/>
      <c r="AL29" s="321"/>
      <c r="AM29" s="321"/>
      <c r="AN29" s="321"/>
      <c r="AO29" s="286"/>
      <c r="AP29" s="286"/>
    </row>
    <row r="30" spans="1:42" x14ac:dyDescent="0.3">
      <c r="A30" s="286"/>
      <c r="B30" s="286"/>
      <c r="C30" s="286"/>
      <c r="D30" s="286"/>
      <c r="E30" s="287" t="s">
        <v>35</v>
      </c>
      <c r="F30" s="286"/>
      <c r="G30" s="286"/>
      <c r="H30" s="286"/>
      <c r="I30" s="286"/>
      <c r="J30" s="286"/>
      <c r="K30" s="320">
        <v>0</v>
      </c>
      <c r="L30" s="321"/>
      <c r="M30" s="321"/>
      <c r="N30" s="321"/>
      <c r="O30" s="286"/>
      <c r="P30" s="286"/>
      <c r="Q30" s="286"/>
      <c r="R30" s="286"/>
      <c r="S30" s="286"/>
      <c r="T30" s="286"/>
      <c r="U30" s="286"/>
      <c r="V30" s="322">
        <f>ROUND(BC52,2)</f>
        <v>0</v>
      </c>
      <c r="W30" s="321"/>
      <c r="X30" s="321"/>
      <c r="Y30" s="321"/>
      <c r="Z30" s="321"/>
      <c r="AA30" s="321"/>
      <c r="AB30" s="321"/>
      <c r="AC30" s="321"/>
      <c r="AD30" s="321"/>
      <c r="AE30" s="286"/>
      <c r="AF30" s="286"/>
      <c r="AG30" s="286"/>
      <c r="AH30" s="286"/>
      <c r="AI30" s="286"/>
      <c r="AJ30" s="322">
        <v>0</v>
      </c>
      <c r="AK30" s="321"/>
      <c r="AL30" s="321"/>
      <c r="AM30" s="321"/>
      <c r="AN30" s="321"/>
      <c r="AO30" s="286"/>
      <c r="AP30" s="286"/>
    </row>
    <row r="31" spans="1:42" x14ac:dyDescent="0.3">
      <c r="A31" s="285"/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</row>
    <row r="32" spans="1:42" ht="16.2" x14ac:dyDescent="0.3">
      <c r="A32" s="285"/>
      <c r="B32" s="288"/>
      <c r="C32" s="295" t="s">
        <v>36</v>
      </c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96" t="s">
        <v>37</v>
      </c>
      <c r="T32" s="288"/>
      <c r="U32" s="288"/>
      <c r="V32" s="288"/>
      <c r="W32" s="323" t="s">
        <v>38</v>
      </c>
      <c r="X32" s="324"/>
      <c r="Y32" s="324"/>
      <c r="Z32" s="324"/>
      <c r="AA32" s="324"/>
      <c r="AB32" s="288"/>
      <c r="AC32" s="288"/>
      <c r="AD32" s="288"/>
      <c r="AE32" s="288"/>
      <c r="AF32" s="288"/>
      <c r="AG32" s="288"/>
      <c r="AH32" s="288"/>
      <c r="AI32" s="288"/>
      <c r="AJ32" s="325">
        <f>SUM(AJ23:AJ30)</f>
        <v>302500</v>
      </c>
      <c r="AK32" s="324"/>
      <c r="AL32" s="324"/>
      <c r="AM32" s="324"/>
      <c r="AN32" s="324"/>
      <c r="AO32" s="288"/>
      <c r="AP32" s="288"/>
    </row>
    <row r="33" spans="1:194" x14ac:dyDescent="0.3">
      <c r="A33" s="285"/>
      <c r="B33" s="285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5"/>
    </row>
    <row r="34" spans="1:194" x14ac:dyDescent="0.3">
      <c r="A34" s="285"/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  <c r="AO34" s="285"/>
      <c r="AP34" s="285"/>
    </row>
    <row r="37" spans="1:194" s="277" customFormat="1" x14ac:dyDescent="0.3">
      <c r="A37" s="278"/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78"/>
      <c r="CD37" s="278"/>
      <c r="CE37" s="278"/>
      <c r="CF37" s="278"/>
      <c r="CG37" s="278"/>
      <c r="CH37" s="278"/>
      <c r="CI37" s="278"/>
      <c r="CJ37" s="278"/>
      <c r="CK37" s="278"/>
      <c r="CL37" s="278"/>
      <c r="CM37" s="278"/>
      <c r="CN37" s="278"/>
      <c r="CO37" s="278"/>
      <c r="CP37" s="278"/>
      <c r="CQ37" s="278"/>
      <c r="CR37" s="278"/>
      <c r="CS37" s="278"/>
      <c r="CT37" s="278"/>
      <c r="CU37" s="278"/>
      <c r="CV37" s="278"/>
      <c r="CW37" s="278"/>
      <c r="CX37" s="278"/>
      <c r="CY37" s="278"/>
      <c r="CZ37" s="278"/>
      <c r="DA37" s="278"/>
      <c r="DB37" s="278"/>
      <c r="DC37" s="278"/>
      <c r="DD37" s="278"/>
      <c r="DE37" s="278"/>
      <c r="DF37" s="278"/>
      <c r="DG37" s="278"/>
      <c r="DH37" s="278"/>
      <c r="DI37" s="278"/>
      <c r="DJ37" s="278"/>
      <c r="DK37" s="278"/>
      <c r="DL37" s="278"/>
      <c r="DM37" s="278"/>
      <c r="DN37" s="278"/>
      <c r="DO37" s="278"/>
      <c r="DP37" s="278"/>
      <c r="DQ37" s="278"/>
      <c r="DR37" s="278"/>
      <c r="DS37" s="278"/>
      <c r="DT37" s="278"/>
      <c r="DU37" s="278"/>
      <c r="DV37" s="278"/>
      <c r="DW37" s="278"/>
      <c r="DX37" s="278"/>
      <c r="DY37" s="278"/>
      <c r="DZ37" s="278"/>
      <c r="EA37" s="278"/>
      <c r="EB37" s="278"/>
      <c r="EC37" s="278"/>
      <c r="ED37" s="278"/>
      <c r="EE37" s="278"/>
      <c r="EF37" s="278"/>
      <c r="EG37" s="278"/>
      <c r="EH37" s="278"/>
      <c r="EI37" s="278"/>
      <c r="EJ37" s="278"/>
      <c r="EK37" s="278"/>
      <c r="EL37" s="278"/>
      <c r="EM37" s="278"/>
      <c r="EN37" s="278"/>
      <c r="EO37" s="278"/>
      <c r="EP37" s="278"/>
      <c r="EQ37" s="278"/>
      <c r="ER37" s="278"/>
      <c r="ES37" s="278"/>
      <c r="ET37" s="278"/>
      <c r="EU37" s="278"/>
      <c r="EV37" s="278"/>
      <c r="EW37" s="278"/>
      <c r="EX37" s="278"/>
      <c r="EY37" s="278"/>
      <c r="EZ37" s="278"/>
      <c r="FA37" s="278"/>
      <c r="FB37" s="278"/>
      <c r="FC37" s="278"/>
      <c r="FD37" s="278"/>
      <c r="FE37" s="278"/>
      <c r="FF37" s="278"/>
      <c r="FG37" s="278"/>
      <c r="FH37" s="278"/>
      <c r="FI37" s="278"/>
      <c r="FJ37" s="278"/>
      <c r="FK37" s="278"/>
      <c r="FL37" s="278"/>
      <c r="FM37" s="278"/>
      <c r="FN37" s="278"/>
      <c r="FO37" s="278"/>
      <c r="FP37" s="278"/>
      <c r="FQ37" s="278"/>
      <c r="FR37" s="278"/>
      <c r="FS37" s="278"/>
      <c r="FT37" s="278"/>
      <c r="FU37" s="278"/>
      <c r="FV37" s="278"/>
      <c r="FW37" s="278"/>
      <c r="FX37" s="278"/>
      <c r="FY37" s="278"/>
      <c r="FZ37" s="278"/>
      <c r="GA37" s="278"/>
      <c r="GB37" s="278"/>
      <c r="GC37" s="278"/>
      <c r="GD37" s="278"/>
      <c r="GE37" s="278"/>
      <c r="GF37" s="278"/>
      <c r="GG37" s="278"/>
      <c r="GH37" s="278"/>
      <c r="GI37" s="278"/>
      <c r="GJ37" s="278"/>
      <c r="GK37" s="278"/>
      <c r="GL37" s="278"/>
    </row>
    <row r="39" spans="1:194" x14ac:dyDescent="0.3">
      <c r="A39" s="285"/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5"/>
      <c r="AN39" s="285"/>
      <c r="AO39" s="285"/>
      <c r="AP39" s="285"/>
    </row>
    <row r="40" spans="1:194" ht="22.2" x14ac:dyDescent="0.3">
      <c r="A40" s="285"/>
      <c r="B40" s="279" t="s">
        <v>39</v>
      </c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</row>
    <row r="41" spans="1:194" x14ac:dyDescent="0.3">
      <c r="A41" s="285"/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5"/>
      <c r="AO41" s="285"/>
      <c r="AP41" s="285"/>
    </row>
    <row r="42" spans="1:194" ht="13.2" x14ac:dyDescent="0.3">
      <c r="A42" s="297"/>
      <c r="B42" s="282" t="s">
        <v>8</v>
      </c>
      <c r="C42" s="297"/>
      <c r="D42" s="297"/>
      <c r="E42" s="297"/>
      <c r="F42" s="297"/>
      <c r="G42" s="297"/>
      <c r="H42" s="297"/>
      <c r="I42" s="297"/>
      <c r="J42" s="297"/>
      <c r="K42" s="297" t="str">
        <f>J5</f>
        <v>2017050</v>
      </c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</row>
    <row r="43" spans="1:194" ht="16.2" x14ac:dyDescent="0.3">
      <c r="A43" s="298"/>
      <c r="B43" s="299" t="s">
        <v>10</v>
      </c>
      <c r="C43" s="298"/>
      <c r="D43" s="298"/>
      <c r="E43" s="298"/>
      <c r="F43" s="298"/>
      <c r="G43" s="298"/>
      <c r="H43" s="298"/>
      <c r="I43" s="298"/>
      <c r="J43" s="298"/>
      <c r="K43" s="326" t="str">
        <f>J6</f>
        <v>ZŠ Mírová 35 (výměna oken)</v>
      </c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7"/>
      <c r="AA43" s="327"/>
      <c r="AB43" s="327"/>
      <c r="AC43" s="327"/>
      <c r="AD43" s="327"/>
      <c r="AE43" s="327"/>
      <c r="AF43" s="327"/>
      <c r="AG43" s="327"/>
      <c r="AH43" s="327"/>
      <c r="AI43" s="327"/>
      <c r="AJ43" s="327"/>
      <c r="AK43" s="327"/>
      <c r="AL43" s="327"/>
      <c r="AM43" s="327"/>
      <c r="AN43" s="327"/>
      <c r="AO43" s="298"/>
      <c r="AP43" s="298"/>
    </row>
    <row r="44" spans="1:194" x14ac:dyDescent="0.3">
      <c r="A44" s="285"/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5"/>
      <c r="AC44" s="285"/>
      <c r="AD44" s="285"/>
      <c r="AE44" s="285"/>
      <c r="AF44" s="285"/>
      <c r="AG44" s="285"/>
      <c r="AH44" s="285"/>
      <c r="AI44" s="285"/>
      <c r="AJ44" s="285"/>
      <c r="AK44" s="285"/>
      <c r="AL44" s="285"/>
      <c r="AM44" s="285"/>
      <c r="AN44" s="285"/>
      <c r="AO44" s="285"/>
      <c r="AP44" s="285"/>
    </row>
    <row r="45" spans="1:194" ht="13.2" x14ac:dyDescent="0.3">
      <c r="A45" s="285"/>
      <c r="B45" s="282" t="s">
        <v>14</v>
      </c>
      <c r="C45" s="285"/>
      <c r="D45" s="285"/>
      <c r="E45" s="285"/>
      <c r="F45" s="285"/>
      <c r="G45" s="285"/>
      <c r="H45" s="285"/>
      <c r="I45" s="285"/>
      <c r="J45" s="285"/>
      <c r="K45" s="300" t="str">
        <f>IF(J8="","",J8)</f>
        <v>Opava-Předměstí, p.č. 2459</v>
      </c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2" t="s">
        <v>16</v>
      </c>
      <c r="AI45" s="285"/>
      <c r="AJ45" s="285"/>
      <c r="AK45" s="285"/>
      <c r="AL45" s="315" t="str">
        <f>IF(AM8= "","",AM8)</f>
        <v/>
      </c>
      <c r="AM45" s="315"/>
      <c r="AN45" s="285"/>
      <c r="AO45" s="285"/>
      <c r="AP45" s="285"/>
    </row>
    <row r="46" spans="1:194" x14ac:dyDescent="0.3">
      <c r="A46" s="285"/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5"/>
      <c r="AI46" s="285"/>
      <c r="AJ46" s="285"/>
      <c r="AK46" s="285"/>
      <c r="AL46" s="285"/>
      <c r="AM46" s="285"/>
      <c r="AN46" s="285"/>
      <c r="AO46" s="285"/>
      <c r="AP46" s="285"/>
    </row>
    <row r="47" spans="1:194" ht="13.2" x14ac:dyDescent="0.3">
      <c r="A47" s="285"/>
      <c r="B47" s="282" t="s">
        <v>17</v>
      </c>
      <c r="C47" s="285"/>
      <c r="D47" s="285"/>
      <c r="E47" s="285"/>
      <c r="F47" s="285"/>
      <c r="G47" s="285"/>
      <c r="H47" s="285"/>
      <c r="I47" s="285"/>
      <c r="J47" s="285"/>
      <c r="K47" s="297" t="str">
        <f>IF(D11= "","",D11)</f>
        <v>Statutární město Opava</v>
      </c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  <c r="AD47" s="285"/>
      <c r="AE47" s="285"/>
      <c r="AF47" s="285"/>
      <c r="AG47" s="285"/>
      <c r="AH47" s="282" t="s">
        <v>22</v>
      </c>
      <c r="AI47" s="285"/>
      <c r="AJ47" s="285"/>
      <c r="AK47" s="285"/>
      <c r="AL47" s="316" t="str">
        <f>IF(D17="","",D17)</f>
        <v>Ing. Jan Pospíšil</v>
      </c>
      <c r="AM47" s="316"/>
      <c r="AN47" s="316"/>
      <c r="AO47" s="316"/>
      <c r="AP47" s="285"/>
    </row>
    <row r="48" spans="1:194" ht="13.2" x14ac:dyDescent="0.3">
      <c r="A48" s="285"/>
      <c r="B48" s="282" t="s">
        <v>21</v>
      </c>
      <c r="C48" s="285"/>
      <c r="D48" s="285"/>
      <c r="E48" s="285"/>
      <c r="F48" s="285"/>
      <c r="G48" s="285"/>
      <c r="H48" s="285"/>
      <c r="I48" s="285"/>
      <c r="J48" s="285"/>
      <c r="K48" s="297" t="str">
        <f>IF(D14="","",D14)</f>
        <v>dle výběrového řízení</v>
      </c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285"/>
      <c r="AO48" s="285"/>
      <c r="AP48" s="285"/>
    </row>
    <row r="49" spans="1:42" x14ac:dyDescent="0.3">
      <c r="A49" s="285"/>
      <c r="B49" s="285"/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5"/>
      <c r="AC49" s="285"/>
      <c r="AD49" s="285"/>
      <c r="AE49" s="285"/>
      <c r="AF49" s="285"/>
      <c r="AG49" s="285"/>
      <c r="AH49" s="285"/>
      <c r="AI49" s="285"/>
      <c r="AJ49" s="285"/>
      <c r="AK49" s="285"/>
      <c r="AL49" s="285"/>
      <c r="AM49" s="285"/>
      <c r="AN49" s="285"/>
      <c r="AO49" s="285"/>
      <c r="AP49" s="285"/>
    </row>
    <row r="50" spans="1:42" ht="13.2" x14ac:dyDescent="0.3">
      <c r="A50" s="285"/>
      <c r="B50" s="317" t="s">
        <v>40</v>
      </c>
      <c r="C50" s="318"/>
      <c r="D50" s="318"/>
      <c r="E50" s="318"/>
      <c r="F50" s="318"/>
      <c r="G50" s="301"/>
      <c r="H50" s="317" t="s">
        <v>41</v>
      </c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9" t="s">
        <v>42</v>
      </c>
      <c r="AG50" s="318"/>
      <c r="AH50" s="318"/>
      <c r="AI50" s="318"/>
      <c r="AJ50" s="318"/>
      <c r="AK50" s="318"/>
      <c r="AL50" s="318"/>
      <c r="AM50" s="317" t="s">
        <v>43</v>
      </c>
      <c r="AN50" s="318"/>
      <c r="AO50" s="318"/>
      <c r="AP50" s="302" t="s">
        <v>44</v>
      </c>
    </row>
    <row r="51" spans="1:42" x14ac:dyDescent="0.3">
      <c r="A51" s="285"/>
      <c r="B51" s="285"/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285"/>
      <c r="AM51" s="285"/>
      <c r="AN51" s="285"/>
      <c r="AO51" s="285"/>
      <c r="AP51" s="285"/>
    </row>
    <row r="52" spans="1:42" ht="16.2" x14ac:dyDescent="0.3">
      <c r="A52" s="298"/>
      <c r="B52" s="303" t="s">
        <v>45</v>
      </c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13">
        <f>ROUND(SUM(AF53:AF54),2)</f>
        <v>250000</v>
      </c>
      <c r="AG52" s="313"/>
      <c r="AH52" s="313"/>
      <c r="AI52" s="313"/>
      <c r="AJ52" s="313"/>
      <c r="AK52" s="313"/>
      <c r="AL52" s="313"/>
      <c r="AM52" s="314">
        <f>SUM(AF52,AS52)</f>
        <v>250000</v>
      </c>
      <c r="AN52" s="314"/>
      <c r="AO52" s="314"/>
      <c r="AP52" s="305" t="s">
        <v>12</v>
      </c>
    </row>
    <row r="53" spans="1:42" ht="14.4" x14ac:dyDescent="0.3">
      <c r="A53" s="306"/>
      <c r="B53" s="307"/>
      <c r="C53" s="310" t="s">
        <v>51</v>
      </c>
      <c r="D53" s="310"/>
      <c r="E53" s="310"/>
      <c r="F53" s="310"/>
      <c r="G53" s="310"/>
      <c r="H53" s="308"/>
      <c r="I53" s="310" t="s">
        <v>52</v>
      </c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1">
        <f>'SO-02 - Objekt Mírová 35'!J27</f>
        <v>0</v>
      </c>
      <c r="AG53" s="312"/>
      <c r="AH53" s="312"/>
      <c r="AI53" s="312"/>
      <c r="AJ53" s="312"/>
      <c r="AK53" s="312"/>
      <c r="AL53" s="312"/>
      <c r="AM53" s="311">
        <f>SUM(AF53,AS53)</f>
        <v>0</v>
      </c>
      <c r="AN53" s="312"/>
      <c r="AO53" s="312"/>
      <c r="AP53" s="309" t="s">
        <v>48</v>
      </c>
    </row>
    <row r="54" spans="1:42" ht="14.4" x14ac:dyDescent="0.3">
      <c r="A54" s="306"/>
      <c r="B54" s="307"/>
      <c r="C54" s="310" t="s">
        <v>54</v>
      </c>
      <c r="D54" s="310"/>
      <c r="E54" s="310"/>
      <c r="F54" s="310"/>
      <c r="G54" s="310"/>
      <c r="H54" s="308"/>
      <c r="I54" s="310" t="s">
        <v>55</v>
      </c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1">
        <f>'VON - Vedlejší a ostatní ...'!J27</f>
        <v>250000</v>
      </c>
      <c r="AG54" s="312"/>
      <c r="AH54" s="312"/>
      <c r="AI54" s="312"/>
      <c r="AJ54" s="312"/>
      <c r="AK54" s="312"/>
      <c r="AL54" s="312"/>
      <c r="AM54" s="311">
        <f>SUM(AF54,AS54)</f>
        <v>250000</v>
      </c>
      <c r="AN54" s="312"/>
      <c r="AO54" s="312"/>
      <c r="AP54" s="309" t="s">
        <v>54</v>
      </c>
    </row>
    <row r="55" spans="1:42" x14ac:dyDescent="0.3">
      <c r="A55" s="285"/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85"/>
      <c r="AK55" s="285"/>
      <c r="AL55" s="285"/>
      <c r="AM55" s="285"/>
      <c r="AN55" s="285"/>
      <c r="AO55" s="285"/>
      <c r="AP55" s="285"/>
    </row>
    <row r="56" spans="1:42" x14ac:dyDescent="0.3">
      <c r="A56" s="285"/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  <c r="AL56" s="285"/>
      <c r="AM56" s="285"/>
      <c r="AN56" s="285"/>
      <c r="AO56" s="285"/>
      <c r="AP56" s="285"/>
    </row>
  </sheetData>
  <sheetProtection password="EF2E" sheet="1" objects="1" scenarios="1"/>
  <mergeCells count="41">
    <mergeCell ref="J5:AN5"/>
    <mergeCell ref="J6:AN6"/>
    <mergeCell ref="D20:AM20"/>
    <mergeCell ref="AJ23:AN23"/>
    <mergeCell ref="K25:N25"/>
    <mergeCell ref="V25:AD25"/>
    <mergeCell ref="AJ25:AN25"/>
    <mergeCell ref="K26:N26"/>
    <mergeCell ref="V26:AD26"/>
    <mergeCell ref="AJ26:AN26"/>
    <mergeCell ref="K27:N27"/>
    <mergeCell ref="V27:AD27"/>
    <mergeCell ref="AJ27:AN27"/>
    <mergeCell ref="K43:AN43"/>
    <mergeCell ref="K28:N28"/>
    <mergeCell ref="V28:AD28"/>
    <mergeCell ref="AJ28:AN28"/>
    <mergeCell ref="K29:N29"/>
    <mergeCell ref="V29:AD29"/>
    <mergeCell ref="AJ29:AN29"/>
    <mergeCell ref="K30:N30"/>
    <mergeCell ref="V30:AD30"/>
    <mergeCell ref="AJ30:AN30"/>
    <mergeCell ref="W32:AA32"/>
    <mergeCell ref="AJ32:AN32"/>
    <mergeCell ref="AF52:AL52"/>
    <mergeCell ref="AM52:AO52"/>
    <mergeCell ref="AL45:AM45"/>
    <mergeCell ref="AL47:AO47"/>
    <mergeCell ref="B50:F50"/>
    <mergeCell ref="H50:AE50"/>
    <mergeCell ref="AF50:AL50"/>
    <mergeCell ref="AM50:AO50"/>
    <mergeCell ref="C53:G53"/>
    <mergeCell ref="I53:AE53"/>
    <mergeCell ref="AF53:AL53"/>
    <mergeCell ref="AM53:AO53"/>
    <mergeCell ref="C54:G54"/>
    <mergeCell ref="I54:AE54"/>
    <mergeCell ref="AF54:AL54"/>
    <mergeCell ref="AM54:AO54"/>
  </mergeCells>
  <hyperlinks>
    <hyperlink ref="J1:R1" location="C2" display="1) Rekapitulace stavby"/>
    <hyperlink ref="V1:AH1" location="C51" display="2) Rekapitulace objektů stavby a soupisů prací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93"/>
  <sheetViews>
    <sheetView showGridLines="0" workbookViewId="0">
      <pane ySplit="1" topLeftCell="A127" activePane="bottomLeft" state="frozen"/>
      <selection pane="bottomLeft" activeCell="I148" sqref="I148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46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12"/>
      <c r="B1" s="47"/>
      <c r="C1" s="47"/>
      <c r="D1" s="48" t="s">
        <v>0</v>
      </c>
      <c r="E1" s="47"/>
      <c r="F1" s="49" t="s">
        <v>57</v>
      </c>
      <c r="G1" s="339" t="s">
        <v>58</v>
      </c>
      <c r="H1" s="339"/>
      <c r="I1" s="50"/>
      <c r="J1" s="49" t="s">
        <v>59</v>
      </c>
      <c r="K1" s="48" t="s">
        <v>60</v>
      </c>
      <c r="L1" s="49" t="s">
        <v>61</v>
      </c>
      <c r="M1" s="49"/>
      <c r="N1" s="49"/>
      <c r="O1" s="49"/>
      <c r="P1" s="49"/>
      <c r="Q1" s="49"/>
      <c r="R1" s="49"/>
      <c r="S1" s="49"/>
      <c r="T1" s="49"/>
      <c r="U1" s="11"/>
      <c r="V1" s="11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</row>
    <row r="2" spans="1:70" ht="36.9" customHeight="1" x14ac:dyDescent="0.3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3" t="s">
        <v>53</v>
      </c>
    </row>
    <row r="3" spans="1:70" ht="6.9" customHeight="1" x14ac:dyDescent="0.3">
      <c r="B3" s="14"/>
      <c r="C3" s="15"/>
      <c r="D3" s="15"/>
      <c r="E3" s="15"/>
      <c r="F3" s="15"/>
      <c r="G3" s="15"/>
      <c r="H3" s="15"/>
      <c r="I3" s="51"/>
      <c r="J3" s="15"/>
      <c r="K3" s="16"/>
      <c r="AT3" s="13" t="s">
        <v>50</v>
      </c>
    </row>
    <row r="4" spans="1:70" ht="36.9" customHeight="1" x14ac:dyDescent="0.3">
      <c r="B4" s="17"/>
      <c r="C4" s="18"/>
      <c r="D4" s="19" t="s">
        <v>62</v>
      </c>
      <c r="E4" s="18"/>
      <c r="F4" s="18"/>
      <c r="G4" s="18"/>
      <c r="H4" s="18"/>
      <c r="I4" s="52"/>
      <c r="J4" s="18"/>
      <c r="K4" s="20"/>
      <c r="M4" s="21" t="s">
        <v>7</v>
      </c>
      <c r="AT4" s="13" t="s">
        <v>3</v>
      </c>
    </row>
    <row r="5" spans="1:70" ht="6.9" customHeight="1" x14ac:dyDescent="0.3">
      <c r="B5" s="17"/>
      <c r="C5" s="18"/>
      <c r="D5" s="18"/>
      <c r="E5" s="18"/>
      <c r="F5" s="18"/>
      <c r="G5" s="18"/>
      <c r="H5" s="18"/>
      <c r="I5" s="52"/>
      <c r="J5" s="18"/>
      <c r="K5" s="20"/>
    </row>
    <row r="6" spans="1:70" ht="13.2" x14ac:dyDescent="0.3">
      <c r="B6" s="17"/>
      <c r="C6" s="18"/>
      <c r="D6" s="23" t="s">
        <v>10</v>
      </c>
      <c r="E6" s="18"/>
      <c r="F6" s="18"/>
      <c r="G6" s="18"/>
      <c r="H6" s="18"/>
      <c r="I6" s="52"/>
      <c r="J6" s="18"/>
      <c r="K6" s="20"/>
    </row>
    <row r="7" spans="1:70" ht="22.5" customHeight="1" x14ac:dyDescent="0.3">
      <c r="B7" s="17"/>
      <c r="C7" s="18"/>
      <c r="D7" s="18"/>
      <c r="E7" s="341" t="e">
        <f>#REF!</f>
        <v>#REF!</v>
      </c>
      <c r="F7" s="342"/>
      <c r="G7" s="342"/>
      <c r="H7" s="342"/>
      <c r="I7" s="52"/>
      <c r="J7" s="18"/>
      <c r="K7" s="20"/>
    </row>
    <row r="8" spans="1:70" s="1" customFormat="1" ht="13.2" x14ac:dyDescent="0.3">
      <c r="B8" s="24"/>
      <c r="C8" s="25"/>
      <c r="D8" s="23" t="s">
        <v>63</v>
      </c>
      <c r="E8" s="25"/>
      <c r="F8" s="25"/>
      <c r="G8" s="25"/>
      <c r="H8" s="25"/>
      <c r="I8" s="53"/>
      <c r="J8" s="25"/>
      <c r="K8" s="26"/>
    </row>
    <row r="9" spans="1:70" s="1" customFormat="1" ht="36.9" customHeight="1" x14ac:dyDescent="0.3">
      <c r="B9" s="24"/>
      <c r="C9" s="25"/>
      <c r="D9" s="25"/>
      <c r="E9" s="343" t="s">
        <v>504</v>
      </c>
      <c r="F9" s="344"/>
      <c r="G9" s="344"/>
      <c r="H9" s="344"/>
      <c r="I9" s="53"/>
      <c r="J9" s="25"/>
      <c r="K9" s="26"/>
    </row>
    <row r="10" spans="1:70" s="1" customFormat="1" x14ac:dyDescent="0.3">
      <c r="B10" s="24"/>
      <c r="C10" s="25"/>
      <c r="D10" s="25"/>
      <c r="E10" s="25"/>
      <c r="F10" s="25"/>
      <c r="G10" s="25"/>
      <c r="H10" s="25"/>
      <c r="I10" s="53"/>
      <c r="J10" s="25"/>
      <c r="K10" s="26"/>
    </row>
    <row r="11" spans="1:70" s="1" customFormat="1" ht="14.4" customHeight="1" x14ac:dyDescent="0.3">
      <c r="B11" s="24"/>
      <c r="C11" s="25"/>
      <c r="D11" s="23" t="s">
        <v>11</v>
      </c>
      <c r="E11" s="25"/>
      <c r="F11" s="22" t="s">
        <v>12</v>
      </c>
      <c r="G11" s="25"/>
      <c r="H11" s="25"/>
      <c r="I11" s="54" t="s">
        <v>13</v>
      </c>
      <c r="J11" s="22" t="s">
        <v>12</v>
      </c>
      <c r="K11" s="26"/>
    </row>
    <row r="12" spans="1:70" s="1" customFormat="1" ht="14.4" customHeight="1" x14ac:dyDescent="0.3">
      <c r="B12" s="24"/>
      <c r="C12" s="25"/>
      <c r="D12" s="23" t="s">
        <v>14</v>
      </c>
      <c r="E12" s="25"/>
      <c r="F12" s="22" t="s">
        <v>64</v>
      </c>
      <c r="G12" s="25"/>
      <c r="H12" s="25"/>
      <c r="I12" s="54" t="s">
        <v>16</v>
      </c>
      <c r="J12" s="55" t="e">
        <f>#REF!</f>
        <v>#REF!</v>
      </c>
      <c r="K12" s="26"/>
    </row>
    <row r="13" spans="1:70" s="1" customFormat="1" ht="10.95" customHeight="1" x14ac:dyDescent="0.3">
      <c r="B13" s="24"/>
      <c r="C13" s="25"/>
      <c r="D13" s="25"/>
      <c r="E13" s="25"/>
      <c r="F13" s="25"/>
      <c r="G13" s="25"/>
      <c r="H13" s="25"/>
      <c r="I13" s="53"/>
      <c r="J13" s="25"/>
      <c r="K13" s="26"/>
    </row>
    <row r="14" spans="1:70" s="1" customFormat="1" ht="14.4" customHeight="1" x14ac:dyDescent="0.3">
      <c r="B14" s="24"/>
      <c r="C14" s="25"/>
      <c r="D14" s="23" t="s">
        <v>17</v>
      </c>
      <c r="E14" s="25"/>
      <c r="F14" s="25"/>
      <c r="G14" s="25"/>
      <c r="H14" s="25"/>
      <c r="I14" s="54" t="s">
        <v>18</v>
      </c>
      <c r="J14" s="22" t="s">
        <v>12</v>
      </c>
      <c r="K14" s="26"/>
    </row>
    <row r="15" spans="1:70" s="1" customFormat="1" ht="18" customHeight="1" x14ac:dyDescent="0.3">
      <c r="B15" s="24"/>
      <c r="C15" s="25"/>
      <c r="D15" s="25"/>
      <c r="E15" s="22" t="s">
        <v>19</v>
      </c>
      <c r="F15" s="25"/>
      <c r="G15" s="25"/>
      <c r="H15" s="25"/>
      <c r="I15" s="54" t="s">
        <v>20</v>
      </c>
      <c r="J15" s="22" t="s">
        <v>12</v>
      </c>
      <c r="K15" s="26"/>
    </row>
    <row r="16" spans="1:70" s="1" customFormat="1" ht="6.9" customHeight="1" x14ac:dyDescent="0.3">
      <c r="B16" s="24"/>
      <c r="C16" s="25"/>
      <c r="D16" s="25"/>
      <c r="E16" s="25"/>
      <c r="F16" s="25"/>
      <c r="G16" s="25"/>
      <c r="H16" s="25"/>
      <c r="I16" s="53"/>
      <c r="J16" s="25"/>
      <c r="K16" s="26"/>
    </row>
    <row r="17" spans="2:11" s="1" customFormat="1" ht="14.4" customHeight="1" x14ac:dyDescent="0.3">
      <c r="B17" s="24"/>
      <c r="C17" s="25"/>
      <c r="D17" s="23" t="s">
        <v>21</v>
      </c>
      <c r="E17" s="25"/>
      <c r="F17" s="25"/>
      <c r="G17" s="25"/>
      <c r="H17" s="25"/>
      <c r="I17" s="54" t="s">
        <v>18</v>
      </c>
      <c r="J17" s="22" t="e">
        <f>IF(#REF!="Vyplň údaj","",IF(#REF!="","",#REF!))</f>
        <v>#REF!</v>
      </c>
      <c r="K17" s="26"/>
    </row>
    <row r="18" spans="2:11" s="1" customFormat="1" ht="18" customHeight="1" x14ac:dyDescent="0.3">
      <c r="B18" s="24"/>
      <c r="C18" s="25"/>
      <c r="D18" s="25"/>
      <c r="E18" s="22" t="e">
        <f>IF(#REF!="Vyplň údaj","",IF(#REF!="","",#REF!))</f>
        <v>#REF!</v>
      </c>
      <c r="F18" s="25"/>
      <c r="G18" s="25"/>
      <c r="H18" s="25"/>
      <c r="I18" s="54" t="s">
        <v>20</v>
      </c>
      <c r="J18" s="22" t="e">
        <f>IF(#REF!="Vyplň údaj","",IF(#REF!="","",#REF!))</f>
        <v>#REF!</v>
      </c>
      <c r="K18" s="26"/>
    </row>
    <row r="19" spans="2:11" s="1" customFormat="1" ht="6.9" customHeight="1" x14ac:dyDescent="0.3">
      <c r="B19" s="24"/>
      <c r="C19" s="25"/>
      <c r="D19" s="25"/>
      <c r="E19" s="25"/>
      <c r="F19" s="25"/>
      <c r="G19" s="25"/>
      <c r="H19" s="25"/>
      <c r="I19" s="53"/>
      <c r="J19" s="25"/>
      <c r="K19" s="26"/>
    </row>
    <row r="20" spans="2:11" s="1" customFormat="1" ht="14.4" customHeight="1" x14ac:dyDescent="0.3">
      <c r="B20" s="24"/>
      <c r="C20" s="25"/>
      <c r="D20" s="23" t="s">
        <v>22</v>
      </c>
      <c r="E20" s="25"/>
      <c r="F20" s="25"/>
      <c r="G20" s="25"/>
      <c r="H20" s="25"/>
      <c r="I20" s="54" t="s">
        <v>18</v>
      </c>
      <c r="J20" s="22" t="s">
        <v>12</v>
      </c>
      <c r="K20" s="26"/>
    </row>
    <row r="21" spans="2:11" s="1" customFormat="1" ht="18" customHeight="1" x14ac:dyDescent="0.3">
      <c r="B21" s="24"/>
      <c r="C21" s="25"/>
      <c r="D21" s="25"/>
      <c r="E21" s="22" t="s">
        <v>23</v>
      </c>
      <c r="F21" s="25"/>
      <c r="G21" s="25"/>
      <c r="H21" s="25"/>
      <c r="I21" s="54" t="s">
        <v>20</v>
      </c>
      <c r="J21" s="22" t="s">
        <v>12</v>
      </c>
      <c r="K21" s="26"/>
    </row>
    <row r="22" spans="2:11" s="1" customFormat="1" ht="6.9" customHeight="1" x14ac:dyDescent="0.3">
      <c r="B22" s="24"/>
      <c r="C22" s="25"/>
      <c r="D22" s="25"/>
      <c r="E22" s="25"/>
      <c r="F22" s="25"/>
      <c r="G22" s="25"/>
      <c r="H22" s="25"/>
      <c r="I22" s="53"/>
      <c r="J22" s="25"/>
      <c r="K22" s="26"/>
    </row>
    <row r="23" spans="2:11" s="1" customFormat="1" ht="14.4" customHeight="1" x14ac:dyDescent="0.3">
      <c r="B23" s="24"/>
      <c r="C23" s="25"/>
      <c r="D23" s="23" t="s">
        <v>25</v>
      </c>
      <c r="E23" s="25"/>
      <c r="F23" s="25"/>
      <c r="G23" s="25"/>
      <c r="H23" s="25"/>
      <c r="I23" s="53"/>
      <c r="J23" s="25"/>
      <c r="K23" s="26"/>
    </row>
    <row r="24" spans="2:11" s="2" customFormat="1" ht="22.5" customHeight="1" x14ac:dyDescent="0.3">
      <c r="B24" s="56"/>
      <c r="C24" s="57"/>
      <c r="D24" s="57"/>
      <c r="E24" s="345" t="s">
        <v>12</v>
      </c>
      <c r="F24" s="345"/>
      <c r="G24" s="345"/>
      <c r="H24" s="345"/>
      <c r="I24" s="58"/>
      <c r="J24" s="57"/>
      <c r="K24" s="59"/>
    </row>
    <row r="25" spans="2:11" s="1" customFormat="1" ht="6.9" customHeight="1" x14ac:dyDescent="0.3">
      <c r="B25" s="24"/>
      <c r="C25" s="25"/>
      <c r="D25" s="25"/>
      <c r="E25" s="25"/>
      <c r="F25" s="25"/>
      <c r="G25" s="25"/>
      <c r="H25" s="25"/>
      <c r="I25" s="53"/>
      <c r="J25" s="25"/>
      <c r="K25" s="26"/>
    </row>
    <row r="26" spans="2:11" s="1" customFormat="1" ht="6.9" customHeight="1" x14ac:dyDescent="0.3">
      <c r="B26" s="24"/>
      <c r="C26" s="25"/>
      <c r="D26" s="44"/>
      <c r="E26" s="44"/>
      <c r="F26" s="44"/>
      <c r="G26" s="44"/>
      <c r="H26" s="44"/>
      <c r="I26" s="60"/>
      <c r="J26" s="44"/>
      <c r="K26" s="61"/>
    </row>
    <row r="27" spans="2:11" s="1" customFormat="1" ht="25.35" customHeight="1" x14ac:dyDescent="0.3">
      <c r="B27" s="24"/>
      <c r="C27" s="25"/>
      <c r="D27" s="62" t="s">
        <v>26</v>
      </c>
      <c r="E27" s="25"/>
      <c r="F27" s="25"/>
      <c r="G27" s="25"/>
      <c r="H27" s="25"/>
      <c r="I27" s="53"/>
      <c r="J27" s="63">
        <f>ROUND(J92,2)</f>
        <v>0</v>
      </c>
      <c r="K27" s="26"/>
    </row>
    <row r="28" spans="2:11" s="1" customFormat="1" ht="6.9" customHeight="1" x14ac:dyDescent="0.3">
      <c r="B28" s="24"/>
      <c r="C28" s="25"/>
      <c r="D28" s="44"/>
      <c r="E28" s="44"/>
      <c r="F28" s="44"/>
      <c r="G28" s="44"/>
      <c r="H28" s="44"/>
      <c r="I28" s="60"/>
      <c r="J28" s="44"/>
      <c r="K28" s="61"/>
    </row>
    <row r="29" spans="2:11" s="1" customFormat="1" ht="14.4" customHeight="1" x14ac:dyDescent="0.3">
      <c r="B29" s="24"/>
      <c r="C29" s="25"/>
      <c r="D29" s="25"/>
      <c r="E29" s="25"/>
      <c r="F29" s="27" t="s">
        <v>28</v>
      </c>
      <c r="G29" s="25"/>
      <c r="H29" s="25"/>
      <c r="I29" s="64" t="s">
        <v>27</v>
      </c>
      <c r="J29" s="27" t="s">
        <v>29</v>
      </c>
      <c r="K29" s="26"/>
    </row>
    <row r="30" spans="2:11" s="1" customFormat="1" ht="14.4" customHeight="1" x14ac:dyDescent="0.3">
      <c r="B30" s="24"/>
      <c r="C30" s="25"/>
      <c r="D30" s="28" t="s">
        <v>30</v>
      </c>
      <c r="E30" s="28" t="s">
        <v>31</v>
      </c>
      <c r="F30" s="65">
        <f>ROUND(SUM(BE92:BE792), 2)</f>
        <v>0</v>
      </c>
      <c r="G30" s="25"/>
      <c r="H30" s="25"/>
      <c r="I30" s="66">
        <v>0.21</v>
      </c>
      <c r="J30" s="65">
        <f>ROUND(ROUND((SUM(BE92:BE792)), 2)*I30, 2)</f>
        <v>0</v>
      </c>
      <c r="K30" s="26"/>
    </row>
    <row r="31" spans="2:11" s="1" customFormat="1" ht="14.4" customHeight="1" x14ac:dyDescent="0.3">
      <c r="B31" s="24"/>
      <c r="C31" s="25"/>
      <c r="D31" s="25"/>
      <c r="E31" s="28" t="s">
        <v>32</v>
      </c>
      <c r="F31" s="65">
        <f>ROUND(SUM(BF92:BF792), 2)</f>
        <v>0</v>
      </c>
      <c r="G31" s="25"/>
      <c r="H31" s="25"/>
      <c r="I31" s="66">
        <v>0.15</v>
      </c>
      <c r="J31" s="65">
        <f>ROUND(ROUND((SUM(BF92:BF792)), 2)*I31, 2)</f>
        <v>0</v>
      </c>
      <c r="K31" s="26"/>
    </row>
    <row r="32" spans="2:11" s="1" customFormat="1" ht="14.4" hidden="1" customHeight="1" x14ac:dyDescent="0.3">
      <c r="B32" s="24"/>
      <c r="C32" s="25"/>
      <c r="D32" s="25"/>
      <c r="E32" s="28" t="s">
        <v>33</v>
      </c>
      <c r="F32" s="65">
        <f>ROUND(SUM(BG92:BG792), 2)</f>
        <v>0</v>
      </c>
      <c r="G32" s="25"/>
      <c r="H32" s="25"/>
      <c r="I32" s="66">
        <v>0.21</v>
      </c>
      <c r="J32" s="65">
        <v>0</v>
      </c>
      <c r="K32" s="26"/>
    </row>
    <row r="33" spans="2:11" s="1" customFormat="1" ht="14.4" hidden="1" customHeight="1" x14ac:dyDescent="0.3">
      <c r="B33" s="24"/>
      <c r="C33" s="25"/>
      <c r="D33" s="25"/>
      <c r="E33" s="28" t="s">
        <v>34</v>
      </c>
      <c r="F33" s="65">
        <f>ROUND(SUM(BH92:BH792), 2)</f>
        <v>0</v>
      </c>
      <c r="G33" s="25"/>
      <c r="H33" s="25"/>
      <c r="I33" s="66">
        <v>0.15</v>
      </c>
      <c r="J33" s="65">
        <v>0</v>
      </c>
      <c r="K33" s="26"/>
    </row>
    <row r="34" spans="2:11" s="1" customFormat="1" ht="14.4" hidden="1" customHeight="1" x14ac:dyDescent="0.3">
      <c r="B34" s="24"/>
      <c r="C34" s="25"/>
      <c r="D34" s="25"/>
      <c r="E34" s="28" t="s">
        <v>35</v>
      </c>
      <c r="F34" s="65">
        <f>ROUND(SUM(BI92:BI792), 2)</f>
        <v>0</v>
      </c>
      <c r="G34" s="25"/>
      <c r="H34" s="25"/>
      <c r="I34" s="66">
        <v>0</v>
      </c>
      <c r="J34" s="65">
        <v>0</v>
      </c>
      <c r="K34" s="26"/>
    </row>
    <row r="35" spans="2:11" s="1" customFormat="1" ht="6.9" customHeight="1" x14ac:dyDescent="0.3">
      <c r="B35" s="24"/>
      <c r="C35" s="25"/>
      <c r="D35" s="25"/>
      <c r="E35" s="25"/>
      <c r="F35" s="25"/>
      <c r="G35" s="25"/>
      <c r="H35" s="25"/>
      <c r="I35" s="53"/>
      <c r="J35" s="25"/>
      <c r="K35" s="26"/>
    </row>
    <row r="36" spans="2:11" s="1" customFormat="1" ht="25.35" customHeight="1" x14ac:dyDescent="0.3">
      <c r="B36" s="24"/>
      <c r="C36" s="67"/>
      <c r="D36" s="68" t="s">
        <v>36</v>
      </c>
      <c r="E36" s="39"/>
      <c r="F36" s="39"/>
      <c r="G36" s="69" t="s">
        <v>37</v>
      </c>
      <c r="H36" s="70" t="s">
        <v>38</v>
      </c>
      <c r="I36" s="71"/>
      <c r="J36" s="72">
        <f>SUM(J27:J34)</f>
        <v>0</v>
      </c>
      <c r="K36" s="73"/>
    </row>
    <row r="37" spans="2:11" s="1" customFormat="1" ht="14.4" customHeight="1" x14ac:dyDescent="0.3">
      <c r="B37" s="29"/>
      <c r="C37" s="30"/>
      <c r="D37" s="30"/>
      <c r="E37" s="30"/>
      <c r="F37" s="30"/>
      <c r="G37" s="30"/>
      <c r="H37" s="30"/>
      <c r="I37" s="74"/>
      <c r="J37" s="30"/>
      <c r="K37" s="31"/>
    </row>
    <row r="41" spans="2:11" s="1" customFormat="1" ht="6.9" customHeight="1" x14ac:dyDescent="0.3">
      <c r="B41" s="75"/>
      <c r="C41" s="76"/>
      <c r="D41" s="76"/>
      <c r="E41" s="76"/>
      <c r="F41" s="76"/>
      <c r="G41" s="76"/>
      <c r="H41" s="76"/>
      <c r="I41" s="77"/>
      <c r="J41" s="76"/>
      <c r="K41" s="78"/>
    </row>
    <row r="42" spans="2:11" s="1" customFormat="1" ht="36.9" customHeight="1" x14ac:dyDescent="0.3">
      <c r="B42" s="24"/>
      <c r="C42" s="19" t="s">
        <v>65</v>
      </c>
      <c r="D42" s="25"/>
      <c r="E42" s="25"/>
      <c r="F42" s="25"/>
      <c r="G42" s="25"/>
      <c r="H42" s="25"/>
      <c r="I42" s="53"/>
      <c r="J42" s="25"/>
      <c r="K42" s="26"/>
    </row>
    <row r="43" spans="2:11" s="1" customFormat="1" ht="6.9" customHeight="1" x14ac:dyDescent="0.3">
      <c r="B43" s="24"/>
      <c r="C43" s="25"/>
      <c r="D43" s="25"/>
      <c r="E43" s="25"/>
      <c r="F43" s="25"/>
      <c r="G43" s="25"/>
      <c r="H43" s="25"/>
      <c r="I43" s="53"/>
      <c r="J43" s="25"/>
      <c r="K43" s="26"/>
    </row>
    <row r="44" spans="2:11" s="1" customFormat="1" ht="14.4" customHeight="1" x14ac:dyDescent="0.3">
      <c r="B44" s="24"/>
      <c r="C44" s="23" t="s">
        <v>10</v>
      </c>
      <c r="D44" s="25"/>
      <c r="E44" s="25"/>
      <c r="F44" s="25"/>
      <c r="G44" s="25"/>
      <c r="H44" s="25"/>
      <c r="I44" s="53"/>
      <c r="J44" s="25"/>
      <c r="K44" s="26"/>
    </row>
    <row r="45" spans="2:11" s="1" customFormat="1" ht="22.5" customHeight="1" x14ac:dyDescent="0.3">
      <c r="B45" s="24"/>
      <c r="C45" s="25"/>
      <c r="D45" s="25"/>
      <c r="E45" s="341" t="e">
        <f>E7</f>
        <v>#REF!</v>
      </c>
      <c r="F45" s="342"/>
      <c r="G45" s="342"/>
      <c r="H45" s="342"/>
      <c r="I45" s="53"/>
      <c r="J45" s="25"/>
      <c r="K45" s="26"/>
    </row>
    <row r="46" spans="2:11" s="1" customFormat="1" ht="14.4" customHeight="1" x14ac:dyDescent="0.3">
      <c r="B46" s="24"/>
      <c r="C46" s="23" t="s">
        <v>63</v>
      </c>
      <c r="D46" s="25"/>
      <c r="E46" s="25"/>
      <c r="F46" s="25"/>
      <c r="G46" s="25"/>
      <c r="H46" s="25"/>
      <c r="I46" s="53"/>
      <c r="J46" s="25"/>
      <c r="K46" s="26"/>
    </row>
    <row r="47" spans="2:11" s="1" customFormat="1" ht="23.25" customHeight="1" x14ac:dyDescent="0.3">
      <c r="B47" s="24"/>
      <c r="C47" s="25"/>
      <c r="D47" s="25"/>
      <c r="E47" s="343" t="str">
        <f>E9</f>
        <v>SO-02 - Objekt Mírová 35</v>
      </c>
      <c r="F47" s="344"/>
      <c r="G47" s="344"/>
      <c r="H47" s="344"/>
      <c r="I47" s="53"/>
      <c r="J47" s="25"/>
      <c r="K47" s="26"/>
    </row>
    <row r="48" spans="2:11" s="1" customFormat="1" ht="6.9" customHeight="1" x14ac:dyDescent="0.3">
      <c r="B48" s="24"/>
      <c r="C48" s="25"/>
      <c r="D48" s="25"/>
      <c r="E48" s="25"/>
      <c r="F48" s="25"/>
      <c r="G48" s="25"/>
      <c r="H48" s="25"/>
      <c r="I48" s="53"/>
      <c r="J48" s="25"/>
      <c r="K48" s="26"/>
    </row>
    <row r="49" spans="2:47" s="1" customFormat="1" ht="18" customHeight="1" x14ac:dyDescent="0.3">
      <c r="B49" s="24"/>
      <c r="C49" s="23" t="s">
        <v>14</v>
      </c>
      <c r="D49" s="25"/>
      <c r="E49" s="25"/>
      <c r="F49" s="22" t="str">
        <f>F12</f>
        <v>Opava-Předměstí, p.č. 2459, 2460</v>
      </c>
      <c r="G49" s="25"/>
      <c r="H49" s="25"/>
      <c r="I49" s="54" t="s">
        <v>16</v>
      </c>
      <c r="J49" s="55" t="e">
        <f>IF(J12="","",J12)</f>
        <v>#REF!</v>
      </c>
      <c r="K49" s="26"/>
    </row>
    <row r="50" spans="2:47" s="1" customFormat="1" ht="6.9" customHeight="1" x14ac:dyDescent="0.3">
      <c r="B50" s="24"/>
      <c r="C50" s="25"/>
      <c r="D50" s="25"/>
      <c r="E50" s="25"/>
      <c r="F50" s="25"/>
      <c r="G50" s="25"/>
      <c r="H50" s="25"/>
      <c r="I50" s="53"/>
      <c r="J50" s="25"/>
      <c r="K50" s="26"/>
    </row>
    <row r="51" spans="2:47" s="1" customFormat="1" ht="13.2" x14ac:dyDescent="0.3">
      <c r="B51" s="24"/>
      <c r="C51" s="23" t="s">
        <v>17</v>
      </c>
      <c r="D51" s="25"/>
      <c r="E51" s="25"/>
      <c r="F51" s="22" t="str">
        <f>E15</f>
        <v>Statutární město Opava</v>
      </c>
      <c r="G51" s="25"/>
      <c r="H51" s="25"/>
      <c r="I51" s="54" t="s">
        <v>22</v>
      </c>
      <c r="J51" s="22" t="str">
        <f>E21</f>
        <v>Ing. Jan Pospíšil</v>
      </c>
      <c r="K51" s="26"/>
    </row>
    <row r="52" spans="2:47" s="1" customFormat="1" ht="14.4" customHeight="1" x14ac:dyDescent="0.3">
      <c r="B52" s="24"/>
      <c r="C52" s="23" t="s">
        <v>21</v>
      </c>
      <c r="D52" s="25"/>
      <c r="E52" s="25"/>
      <c r="F52" s="22" t="e">
        <f>IF(E18="","",E18)</f>
        <v>#REF!</v>
      </c>
      <c r="G52" s="25"/>
      <c r="H52" s="25"/>
      <c r="I52" s="53"/>
      <c r="J52" s="25"/>
      <c r="K52" s="26"/>
    </row>
    <row r="53" spans="2:47" s="1" customFormat="1" ht="10.35" customHeight="1" x14ac:dyDescent="0.3">
      <c r="B53" s="24"/>
      <c r="C53" s="25"/>
      <c r="D53" s="25"/>
      <c r="E53" s="25"/>
      <c r="F53" s="25"/>
      <c r="G53" s="25"/>
      <c r="H53" s="25"/>
      <c r="I53" s="53"/>
      <c r="J53" s="25"/>
      <c r="K53" s="26"/>
    </row>
    <row r="54" spans="2:47" s="1" customFormat="1" ht="29.25" customHeight="1" x14ac:dyDescent="0.3">
      <c r="B54" s="24"/>
      <c r="C54" s="79" t="s">
        <v>66</v>
      </c>
      <c r="D54" s="67"/>
      <c r="E54" s="67"/>
      <c r="F54" s="67"/>
      <c r="G54" s="67"/>
      <c r="H54" s="67"/>
      <c r="I54" s="80"/>
      <c r="J54" s="81" t="s">
        <v>67</v>
      </c>
      <c r="K54" s="82"/>
    </row>
    <row r="55" spans="2:47" s="1" customFormat="1" ht="10.35" customHeight="1" x14ac:dyDescent="0.3">
      <c r="B55" s="24"/>
      <c r="C55" s="25"/>
      <c r="D55" s="25"/>
      <c r="E55" s="25"/>
      <c r="F55" s="25"/>
      <c r="G55" s="25"/>
      <c r="H55" s="25"/>
      <c r="I55" s="53"/>
      <c r="J55" s="25"/>
      <c r="K55" s="26"/>
    </row>
    <row r="56" spans="2:47" s="1" customFormat="1" ht="29.25" customHeight="1" x14ac:dyDescent="0.3">
      <c r="B56" s="24"/>
      <c r="C56" s="83" t="s">
        <v>68</v>
      </c>
      <c r="D56" s="25"/>
      <c r="E56" s="25"/>
      <c r="F56" s="25"/>
      <c r="G56" s="25"/>
      <c r="H56" s="25"/>
      <c r="I56" s="53"/>
      <c r="J56" s="63">
        <f>J92</f>
        <v>0</v>
      </c>
      <c r="K56" s="26"/>
      <c r="AU56" s="13" t="s">
        <v>69</v>
      </c>
    </row>
    <row r="57" spans="2:47" s="3" customFormat="1" ht="24.9" customHeight="1" x14ac:dyDescent="0.3">
      <c r="B57" s="84"/>
      <c r="C57" s="85"/>
      <c r="D57" s="86" t="s">
        <v>70</v>
      </c>
      <c r="E57" s="87"/>
      <c r="F57" s="87"/>
      <c r="G57" s="87"/>
      <c r="H57" s="87"/>
      <c r="I57" s="88"/>
      <c r="J57" s="89">
        <f>J93</f>
        <v>0</v>
      </c>
      <c r="K57" s="90"/>
    </row>
    <row r="58" spans="2:47" s="4" customFormat="1" ht="19.95" customHeight="1" x14ac:dyDescent="0.3">
      <c r="B58" s="91"/>
      <c r="C58" s="92"/>
      <c r="D58" s="93" t="s">
        <v>71</v>
      </c>
      <c r="E58" s="94"/>
      <c r="F58" s="94"/>
      <c r="G58" s="94"/>
      <c r="H58" s="94"/>
      <c r="I58" s="95"/>
      <c r="J58" s="96">
        <f>J94</f>
        <v>0</v>
      </c>
      <c r="K58" s="97"/>
    </row>
    <row r="59" spans="2:47" s="4" customFormat="1" ht="19.95" customHeight="1" x14ac:dyDescent="0.3">
      <c r="B59" s="91"/>
      <c r="C59" s="92"/>
      <c r="D59" s="93" t="s">
        <v>72</v>
      </c>
      <c r="E59" s="94"/>
      <c r="F59" s="94"/>
      <c r="G59" s="94"/>
      <c r="H59" s="94"/>
      <c r="I59" s="95"/>
      <c r="J59" s="96">
        <f>J335</f>
        <v>0</v>
      </c>
      <c r="K59" s="97"/>
    </row>
    <row r="60" spans="2:47" s="4" customFormat="1" ht="19.95" customHeight="1" x14ac:dyDescent="0.3">
      <c r="B60" s="91"/>
      <c r="C60" s="92"/>
      <c r="D60" s="93" t="s">
        <v>73</v>
      </c>
      <c r="E60" s="94"/>
      <c r="F60" s="94"/>
      <c r="G60" s="94"/>
      <c r="H60" s="94"/>
      <c r="I60" s="95"/>
      <c r="J60" s="96">
        <f>J393</f>
        <v>0</v>
      </c>
      <c r="K60" s="97"/>
    </row>
    <row r="61" spans="2:47" s="4" customFormat="1" ht="19.95" customHeight="1" x14ac:dyDescent="0.3">
      <c r="B61" s="91"/>
      <c r="C61" s="92"/>
      <c r="D61" s="93" t="s">
        <v>74</v>
      </c>
      <c r="E61" s="94"/>
      <c r="F61" s="94"/>
      <c r="G61" s="94"/>
      <c r="H61" s="94"/>
      <c r="I61" s="95"/>
      <c r="J61" s="96">
        <f>J423</f>
        <v>0</v>
      </c>
      <c r="K61" s="97"/>
    </row>
    <row r="62" spans="2:47" s="4" customFormat="1" ht="19.95" customHeight="1" x14ac:dyDescent="0.3">
      <c r="B62" s="91"/>
      <c r="C62" s="92"/>
      <c r="D62" s="93" t="s">
        <v>75</v>
      </c>
      <c r="E62" s="94"/>
      <c r="F62" s="94"/>
      <c r="G62" s="94"/>
      <c r="H62" s="94"/>
      <c r="I62" s="95"/>
      <c r="J62" s="96">
        <f>J436</f>
        <v>0</v>
      </c>
      <c r="K62" s="97"/>
    </row>
    <row r="63" spans="2:47" s="4" customFormat="1" ht="19.95" customHeight="1" x14ac:dyDescent="0.3">
      <c r="B63" s="91"/>
      <c r="C63" s="92"/>
      <c r="D63" s="93" t="s">
        <v>76</v>
      </c>
      <c r="E63" s="94"/>
      <c r="F63" s="94"/>
      <c r="G63" s="94"/>
      <c r="H63" s="94"/>
      <c r="I63" s="95"/>
      <c r="J63" s="96">
        <f>J466</f>
        <v>0</v>
      </c>
      <c r="K63" s="97"/>
    </row>
    <row r="64" spans="2:47" s="4" customFormat="1" ht="19.95" customHeight="1" x14ac:dyDescent="0.3">
      <c r="B64" s="91"/>
      <c r="C64" s="92"/>
      <c r="D64" s="93" t="s">
        <v>77</v>
      </c>
      <c r="E64" s="94"/>
      <c r="F64" s="94"/>
      <c r="G64" s="94"/>
      <c r="H64" s="94"/>
      <c r="I64" s="95"/>
      <c r="J64" s="96">
        <f>J473</f>
        <v>0</v>
      </c>
      <c r="K64" s="97"/>
    </row>
    <row r="65" spans="2:12" s="3" customFormat="1" ht="24.9" customHeight="1" x14ac:dyDescent="0.3">
      <c r="B65" s="84"/>
      <c r="C65" s="85"/>
      <c r="D65" s="86" t="s">
        <v>78</v>
      </c>
      <c r="E65" s="87"/>
      <c r="F65" s="87"/>
      <c r="G65" s="87"/>
      <c r="H65" s="87"/>
      <c r="I65" s="88"/>
      <c r="J65" s="89">
        <f>J475</f>
        <v>0</v>
      </c>
      <c r="K65" s="90"/>
    </row>
    <row r="66" spans="2:12" s="4" customFormat="1" ht="19.95" customHeight="1" x14ac:dyDescent="0.3">
      <c r="B66" s="91"/>
      <c r="C66" s="92"/>
      <c r="D66" s="93" t="s">
        <v>79</v>
      </c>
      <c r="E66" s="94"/>
      <c r="F66" s="94"/>
      <c r="G66" s="94"/>
      <c r="H66" s="94"/>
      <c r="I66" s="95"/>
      <c r="J66" s="96">
        <f>J476</f>
        <v>0</v>
      </c>
      <c r="K66" s="97"/>
    </row>
    <row r="67" spans="2:12" s="4" customFormat="1" ht="19.95" customHeight="1" x14ac:dyDescent="0.3">
      <c r="B67" s="91"/>
      <c r="C67" s="92"/>
      <c r="D67" s="93" t="s">
        <v>80</v>
      </c>
      <c r="E67" s="94"/>
      <c r="F67" s="94"/>
      <c r="G67" s="94"/>
      <c r="H67" s="94"/>
      <c r="I67" s="95"/>
      <c r="J67" s="96">
        <f>J517</f>
        <v>0</v>
      </c>
      <c r="K67" s="97"/>
    </row>
    <row r="68" spans="2:12" s="4" customFormat="1" ht="19.95" customHeight="1" x14ac:dyDescent="0.3">
      <c r="B68" s="91"/>
      <c r="C68" s="92"/>
      <c r="D68" s="93" t="s">
        <v>81</v>
      </c>
      <c r="E68" s="94"/>
      <c r="F68" s="94"/>
      <c r="G68" s="94"/>
      <c r="H68" s="94"/>
      <c r="I68" s="95"/>
      <c r="J68" s="96">
        <f>J677</f>
        <v>0</v>
      </c>
      <c r="K68" s="97"/>
    </row>
    <row r="69" spans="2:12" s="4" customFormat="1" ht="19.95" customHeight="1" x14ac:dyDescent="0.3">
      <c r="B69" s="91"/>
      <c r="C69" s="92"/>
      <c r="D69" s="93" t="s">
        <v>82</v>
      </c>
      <c r="E69" s="94"/>
      <c r="F69" s="94"/>
      <c r="G69" s="94"/>
      <c r="H69" s="94"/>
      <c r="I69" s="95"/>
      <c r="J69" s="96">
        <f>J693</f>
        <v>0</v>
      </c>
      <c r="K69" s="97"/>
    </row>
    <row r="70" spans="2:12" s="4" customFormat="1" ht="19.95" customHeight="1" x14ac:dyDescent="0.3">
      <c r="B70" s="91"/>
      <c r="C70" s="92"/>
      <c r="D70" s="93" t="s">
        <v>83</v>
      </c>
      <c r="E70" s="94"/>
      <c r="F70" s="94"/>
      <c r="G70" s="94"/>
      <c r="H70" s="94"/>
      <c r="I70" s="95"/>
      <c r="J70" s="96">
        <f>J725</f>
        <v>0</v>
      </c>
      <c r="K70" s="97"/>
    </row>
    <row r="71" spans="2:12" s="4" customFormat="1" ht="19.95" customHeight="1" x14ac:dyDescent="0.3">
      <c r="B71" s="91"/>
      <c r="C71" s="92"/>
      <c r="D71" s="93" t="s">
        <v>84</v>
      </c>
      <c r="E71" s="94"/>
      <c r="F71" s="94"/>
      <c r="G71" s="94"/>
      <c r="H71" s="94"/>
      <c r="I71" s="95"/>
      <c r="J71" s="96">
        <f>J766</f>
        <v>0</v>
      </c>
      <c r="K71" s="97"/>
    </row>
    <row r="72" spans="2:12" s="4" customFormat="1" ht="19.95" customHeight="1" x14ac:dyDescent="0.3">
      <c r="B72" s="91"/>
      <c r="C72" s="92"/>
      <c r="D72" s="93" t="s">
        <v>85</v>
      </c>
      <c r="E72" s="94"/>
      <c r="F72" s="94"/>
      <c r="G72" s="94"/>
      <c r="H72" s="94"/>
      <c r="I72" s="95"/>
      <c r="J72" s="96">
        <f>J779</f>
        <v>0</v>
      </c>
      <c r="K72" s="97"/>
    </row>
    <row r="73" spans="2:12" s="1" customFormat="1" ht="21.75" customHeight="1" x14ac:dyDescent="0.3">
      <c r="B73" s="24"/>
      <c r="C73" s="25"/>
      <c r="D73" s="25"/>
      <c r="E73" s="25"/>
      <c r="F73" s="25"/>
      <c r="G73" s="25"/>
      <c r="H73" s="25"/>
      <c r="I73" s="53"/>
      <c r="J73" s="25"/>
      <c r="K73" s="26"/>
    </row>
    <row r="74" spans="2:12" s="1" customFormat="1" ht="6.9" customHeight="1" x14ac:dyDescent="0.3">
      <c r="B74" s="29"/>
      <c r="C74" s="30"/>
      <c r="D74" s="30"/>
      <c r="E74" s="30"/>
      <c r="F74" s="30"/>
      <c r="G74" s="30"/>
      <c r="H74" s="30"/>
      <c r="I74" s="74"/>
      <c r="J74" s="30"/>
      <c r="K74" s="31"/>
    </row>
    <row r="78" spans="2:12" s="1" customFormat="1" ht="6.9" customHeight="1" x14ac:dyDescent="0.3">
      <c r="B78" s="32"/>
      <c r="C78" s="33"/>
      <c r="D78" s="33"/>
      <c r="E78" s="33"/>
      <c r="F78" s="33"/>
      <c r="G78" s="33"/>
      <c r="H78" s="33"/>
      <c r="I78" s="77"/>
      <c r="J78" s="33"/>
      <c r="K78" s="33"/>
      <c r="L78" s="34"/>
    </row>
    <row r="79" spans="2:12" s="1" customFormat="1" ht="36.9" customHeight="1" x14ac:dyDescent="0.3">
      <c r="B79" s="24"/>
      <c r="C79" s="35" t="s">
        <v>86</v>
      </c>
      <c r="D79" s="36"/>
      <c r="E79" s="36"/>
      <c r="F79" s="36"/>
      <c r="G79" s="36"/>
      <c r="H79" s="36"/>
      <c r="I79" s="98"/>
      <c r="J79" s="36"/>
      <c r="K79" s="36"/>
      <c r="L79" s="34"/>
    </row>
    <row r="80" spans="2:12" s="1" customFormat="1" ht="6.9" customHeight="1" x14ac:dyDescent="0.3">
      <c r="B80" s="24"/>
      <c r="C80" s="36"/>
      <c r="D80" s="36"/>
      <c r="E80" s="36"/>
      <c r="F80" s="36"/>
      <c r="G80" s="36"/>
      <c r="H80" s="36"/>
      <c r="I80" s="98"/>
      <c r="J80" s="36"/>
      <c r="K80" s="36"/>
      <c r="L80" s="34"/>
    </row>
    <row r="81" spans="2:65" s="1" customFormat="1" ht="14.4" customHeight="1" x14ac:dyDescent="0.3">
      <c r="B81" s="24"/>
      <c r="C81" s="37" t="s">
        <v>10</v>
      </c>
      <c r="D81" s="36"/>
      <c r="E81" s="36"/>
      <c r="F81" s="36"/>
      <c r="G81" s="36"/>
      <c r="H81" s="36"/>
      <c r="I81" s="98"/>
      <c r="J81" s="36"/>
      <c r="K81" s="36"/>
      <c r="L81" s="34"/>
    </row>
    <row r="82" spans="2:65" s="1" customFormat="1" ht="22.5" customHeight="1" x14ac:dyDescent="0.3">
      <c r="B82" s="24"/>
      <c r="C82" s="36"/>
      <c r="D82" s="36"/>
      <c r="E82" s="335" t="e">
        <f>E7</f>
        <v>#REF!</v>
      </c>
      <c r="F82" s="336"/>
      <c r="G82" s="336"/>
      <c r="H82" s="336"/>
      <c r="I82" s="98"/>
      <c r="J82" s="36"/>
      <c r="K82" s="36"/>
      <c r="L82" s="34"/>
    </row>
    <row r="83" spans="2:65" s="1" customFormat="1" ht="14.4" customHeight="1" x14ac:dyDescent="0.3">
      <c r="B83" s="24"/>
      <c r="C83" s="37" t="s">
        <v>63</v>
      </c>
      <c r="D83" s="36"/>
      <c r="E83" s="36"/>
      <c r="F83" s="36"/>
      <c r="G83" s="36"/>
      <c r="H83" s="36"/>
      <c r="I83" s="98"/>
      <c r="J83" s="36"/>
      <c r="K83" s="36"/>
      <c r="L83" s="34"/>
    </row>
    <row r="84" spans="2:65" s="1" customFormat="1" ht="23.25" customHeight="1" x14ac:dyDescent="0.3">
      <c r="B84" s="24"/>
      <c r="C84" s="36"/>
      <c r="D84" s="36"/>
      <c r="E84" s="337" t="str">
        <f>E9</f>
        <v>SO-02 - Objekt Mírová 35</v>
      </c>
      <c r="F84" s="338"/>
      <c r="G84" s="338"/>
      <c r="H84" s="338"/>
      <c r="I84" s="98"/>
      <c r="J84" s="36"/>
      <c r="K84" s="36"/>
      <c r="L84" s="34"/>
    </row>
    <row r="85" spans="2:65" s="1" customFormat="1" ht="6.9" customHeight="1" x14ac:dyDescent="0.3">
      <c r="B85" s="24"/>
      <c r="C85" s="36"/>
      <c r="D85" s="36"/>
      <c r="E85" s="36"/>
      <c r="F85" s="36"/>
      <c r="G85" s="36"/>
      <c r="H85" s="36"/>
      <c r="I85" s="98"/>
      <c r="J85" s="36"/>
      <c r="K85" s="36"/>
      <c r="L85" s="34"/>
    </row>
    <row r="86" spans="2:65" s="1" customFormat="1" ht="18" customHeight="1" x14ac:dyDescent="0.3">
      <c r="B86" s="24"/>
      <c r="C86" s="37" t="s">
        <v>14</v>
      </c>
      <c r="D86" s="36"/>
      <c r="E86" s="36"/>
      <c r="F86" s="99" t="str">
        <f>F12</f>
        <v>Opava-Předměstí, p.č. 2459, 2460</v>
      </c>
      <c r="G86" s="36"/>
      <c r="H86" s="36"/>
      <c r="I86" s="100" t="s">
        <v>16</v>
      </c>
      <c r="J86" s="38" t="e">
        <f>IF(J12="","",J12)</f>
        <v>#REF!</v>
      </c>
      <c r="K86" s="36"/>
      <c r="L86" s="34"/>
    </row>
    <row r="87" spans="2:65" s="1" customFormat="1" ht="6.9" customHeight="1" x14ac:dyDescent="0.3">
      <c r="B87" s="24"/>
      <c r="C87" s="36"/>
      <c r="D87" s="36"/>
      <c r="E87" s="36"/>
      <c r="F87" s="36"/>
      <c r="G87" s="36"/>
      <c r="H87" s="36"/>
      <c r="I87" s="98"/>
      <c r="J87" s="36"/>
      <c r="K87" s="36"/>
      <c r="L87" s="34"/>
    </row>
    <row r="88" spans="2:65" s="1" customFormat="1" ht="13.2" x14ac:dyDescent="0.3">
      <c r="B88" s="24"/>
      <c r="C88" s="37" t="s">
        <v>17</v>
      </c>
      <c r="D88" s="36"/>
      <c r="E88" s="36"/>
      <c r="F88" s="99" t="str">
        <f>E15</f>
        <v>Statutární město Opava</v>
      </c>
      <c r="G88" s="36"/>
      <c r="H88" s="36"/>
      <c r="I88" s="100" t="s">
        <v>22</v>
      </c>
      <c r="J88" s="99" t="str">
        <f>E21</f>
        <v>Ing. Jan Pospíšil</v>
      </c>
      <c r="K88" s="36"/>
      <c r="L88" s="34"/>
    </row>
    <row r="89" spans="2:65" s="1" customFormat="1" ht="14.4" customHeight="1" x14ac:dyDescent="0.3">
      <c r="B89" s="24"/>
      <c r="C89" s="37" t="s">
        <v>21</v>
      </c>
      <c r="D89" s="36"/>
      <c r="E89" s="36"/>
      <c r="F89" s="99" t="e">
        <f>IF(E18="","",E18)</f>
        <v>#REF!</v>
      </c>
      <c r="G89" s="36"/>
      <c r="H89" s="36"/>
      <c r="I89" s="98"/>
      <c r="J89" s="36"/>
      <c r="K89" s="36"/>
      <c r="L89" s="34"/>
    </row>
    <row r="90" spans="2:65" s="1" customFormat="1" ht="10.35" customHeight="1" x14ac:dyDescent="0.3">
      <c r="B90" s="24"/>
      <c r="C90" s="36"/>
      <c r="D90" s="36"/>
      <c r="E90" s="36"/>
      <c r="F90" s="36"/>
      <c r="G90" s="36"/>
      <c r="H90" s="36"/>
      <c r="I90" s="98"/>
      <c r="J90" s="36"/>
      <c r="K90" s="36"/>
      <c r="L90" s="34"/>
    </row>
    <row r="91" spans="2:65" s="5" customFormat="1" ht="29.25" customHeight="1" x14ac:dyDescent="0.3">
      <c r="B91" s="101"/>
      <c r="C91" s="102" t="s">
        <v>87</v>
      </c>
      <c r="D91" s="103" t="s">
        <v>44</v>
      </c>
      <c r="E91" s="103" t="s">
        <v>40</v>
      </c>
      <c r="F91" s="103" t="s">
        <v>88</v>
      </c>
      <c r="G91" s="103" t="s">
        <v>89</v>
      </c>
      <c r="H91" s="103" t="s">
        <v>90</v>
      </c>
      <c r="I91" s="104" t="s">
        <v>91</v>
      </c>
      <c r="J91" s="103" t="s">
        <v>67</v>
      </c>
      <c r="K91" s="105" t="s">
        <v>92</v>
      </c>
      <c r="L91" s="106"/>
      <c r="M91" s="40" t="s">
        <v>93</v>
      </c>
      <c r="N91" s="41" t="s">
        <v>30</v>
      </c>
      <c r="O91" s="41" t="s">
        <v>94</v>
      </c>
      <c r="P91" s="41" t="s">
        <v>95</v>
      </c>
      <c r="Q91" s="41" t="s">
        <v>96</v>
      </c>
      <c r="R91" s="41" t="s">
        <v>97</v>
      </c>
      <c r="S91" s="41" t="s">
        <v>98</v>
      </c>
      <c r="T91" s="42" t="s">
        <v>99</v>
      </c>
    </row>
    <row r="92" spans="2:65" s="1" customFormat="1" ht="29.25" customHeight="1" x14ac:dyDescent="0.35">
      <c r="B92" s="24"/>
      <c r="C92" s="45" t="s">
        <v>68</v>
      </c>
      <c r="D92" s="36"/>
      <c r="E92" s="36"/>
      <c r="F92" s="36"/>
      <c r="G92" s="36"/>
      <c r="H92" s="36"/>
      <c r="I92" s="98"/>
      <c r="J92" s="107">
        <f>BK92</f>
        <v>0</v>
      </c>
      <c r="K92" s="36"/>
      <c r="L92" s="34"/>
      <c r="M92" s="43"/>
      <c r="N92" s="44"/>
      <c r="O92" s="44"/>
      <c r="P92" s="108">
        <f>P93+P475</f>
        <v>0</v>
      </c>
      <c r="Q92" s="44"/>
      <c r="R92" s="108">
        <f>R93+R475</f>
        <v>44.901769059999999</v>
      </c>
      <c r="S92" s="44"/>
      <c r="T92" s="109">
        <f>T93+T475</f>
        <v>32.919670500000002</v>
      </c>
      <c r="AT92" s="13" t="s">
        <v>46</v>
      </c>
      <c r="AU92" s="13" t="s">
        <v>69</v>
      </c>
      <c r="BK92" s="110">
        <f>BK93+BK475</f>
        <v>0</v>
      </c>
    </row>
    <row r="93" spans="2:65" s="6" customFormat="1" ht="37.35" customHeight="1" x14ac:dyDescent="0.35">
      <c r="B93" s="111"/>
      <c r="C93" s="112"/>
      <c r="D93" s="113" t="s">
        <v>46</v>
      </c>
      <c r="E93" s="114" t="s">
        <v>100</v>
      </c>
      <c r="F93" s="114" t="s">
        <v>101</v>
      </c>
      <c r="G93" s="112"/>
      <c r="H93" s="112"/>
      <c r="I93" s="115"/>
      <c r="J93" s="116">
        <f>BK93</f>
        <v>0</v>
      </c>
      <c r="K93" s="112"/>
      <c r="L93" s="117"/>
      <c r="M93" s="118"/>
      <c r="N93" s="119"/>
      <c r="O93" s="119"/>
      <c r="P93" s="120">
        <f>P94+P335+P393+P423+P436+P466+P473</f>
        <v>0</v>
      </c>
      <c r="Q93" s="119"/>
      <c r="R93" s="120">
        <f>R94+R335+R393+R423+R436+R466+R473</f>
        <v>40.952180640000002</v>
      </c>
      <c r="S93" s="119"/>
      <c r="T93" s="121">
        <f>T94+T335+T393+T423+T436+T466+T473</f>
        <v>31.657800999999999</v>
      </c>
      <c r="AR93" s="122" t="s">
        <v>49</v>
      </c>
      <c r="AT93" s="123" t="s">
        <v>46</v>
      </c>
      <c r="AU93" s="123" t="s">
        <v>47</v>
      </c>
      <c r="AY93" s="122" t="s">
        <v>102</v>
      </c>
      <c r="BK93" s="124">
        <f>BK94+BK335+BK393+BK423+BK436+BK466+BK473</f>
        <v>0</v>
      </c>
    </row>
    <row r="94" spans="2:65" s="6" customFormat="1" ht="19.95" customHeight="1" x14ac:dyDescent="0.35">
      <c r="B94" s="111"/>
      <c r="C94" s="112"/>
      <c r="D94" s="125" t="s">
        <v>46</v>
      </c>
      <c r="E94" s="126" t="s">
        <v>103</v>
      </c>
      <c r="F94" s="126" t="s">
        <v>104</v>
      </c>
      <c r="G94" s="112"/>
      <c r="H94" s="112"/>
      <c r="I94" s="115"/>
      <c r="J94" s="127">
        <f>BK94</f>
        <v>0</v>
      </c>
      <c r="K94" s="112"/>
      <c r="L94" s="117"/>
      <c r="M94" s="118"/>
      <c r="N94" s="119"/>
      <c r="O94" s="119"/>
      <c r="P94" s="120">
        <f>SUM(P95:P334)</f>
        <v>0</v>
      </c>
      <c r="Q94" s="119"/>
      <c r="R94" s="120">
        <f>SUM(R95:R334)</f>
        <v>34.13767344</v>
      </c>
      <c r="S94" s="119"/>
      <c r="T94" s="121">
        <f>SUM(T95:T334)</f>
        <v>0</v>
      </c>
      <c r="AR94" s="122" t="s">
        <v>49</v>
      </c>
      <c r="AT94" s="123" t="s">
        <v>46</v>
      </c>
      <c r="AU94" s="123" t="s">
        <v>49</v>
      </c>
      <c r="AY94" s="122" t="s">
        <v>102</v>
      </c>
      <c r="BK94" s="124">
        <f>SUM(BK95:BK334)</f>
        <v>0</v>
      </c>
    </row>
    <row r="95" spans="2:65" s="1" customFormat="1" ht="22.5" customHeight="1" x14ac:dyDescent="0.3">
      <c r="B95" s="24"/>
      <c r="C95" s="128" t="s">
        <v>49</v>
      </c>
      <c r="D95" s="128" t="s">
        <v>105</v>
      </c>
      <c r="E95" s="129" t="s">
        <v>106</v>
      </c>
      <c r="F95" s="130" t="s">
        <v>107</v>
      </c>
      <c r="G95" s="131" t="s">
        <v>108</v>
      </c>
      <c r="H95" s="132">
        <v>1097.95</v>
      </c>
      <c r="I95" s="133">
        <v>0</v>
      </c>
      <c r="J95" s="134">
        <f>ROUND(I95*H95,2)</f>
        <v>0</v>
      </c>
      <c r="K95" s="130" t="s">
        <v>12</v>
      </c>
      <c r="L95" s="34"/>
      <c r="M95" s="135" t="s">
        <v>12</v>
      </c>
      <c r="N95" s="136" t="s">
        <v>31</v>
      </c>
      <c r="O95" s="25"/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" t="s">
        <v>109</v>
      </c>
      <c r="AT95" s="13" t="s">
        <v>105</v>
      </c>
      <c r="AU95" s="13" t="s">
        <v>50</v>
      </c>
      <c r="AY95" s="13" t="s">
        <v>102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3" t="s">
        <v>49</v>
      </c>
      <c r="BK95" s="139">
        <f>ROUND(I95*H95,2)</f>
        <v>0</v>
      </c>
      <c r="BL95" s="13" t="s">
        <v>109</v>
      </c>
      <c r="BM95" s="13" t="s">
        <v>110</v>
      </c>
    </row>
    <row r="96" spans="2:65" s="7" customFormat="1" x14ac:dyDescent="0.3">
      <c r="B96" s="140"/>
      <c r="C96" s="141"/>
      <c r="D96" s="142" t="s">
        <v>111</v>
      </c>
      <c r="E96" s="143" t="s">
        <v>12</v>
      </c>
      <c r="F96" s="144" t="s">
        <v>505</v>
      </c>
      <c r="G96" s="141"/>
      <c r="H96" s="145">
        <v>382.86</v>
      </c>
      <c r="I96" s="146"/>
      <c r="J96" s="141"/>
      <c r="K96" s="141"/>
      <c r="L96" s="147"/>
      <c r="M96" s="148"/>
      <c r="N96" s="149"/>
      <c r="O96" s="149"/>
      <c r="P96" s="149"/>
      <c r="Q96" s="149"/>
      <c r="R96" s="149"/>
      <c r="S96" s="149"/>
      <c r="T96" s="150"/>
      <c r="AT96" s="151" t="s">
        <v>111</v>
      </c>
      <c r="AU96" s="151" t="s">
        <v>50</v>
      </c>
      <c r="AV96" s="7" t="s">
        <v>50</v>
      </c>
      <c r="AW96" s="7" t="s">
        <v>24</v>
      </c>
      <c r="AX96" s="7" t="s">
        <v>47</v>
      </c>
      <c r="AY96" s="151" t="s">
        <v>102</v>
      </c>
    </row>
    <row r="97" spans="2:65" s="7" customFormat="1" x14ac:dyDescent="0.3">
      <c r="B97" s="140"/>
      <c r="C97" s="141"/>
      <c r="D97" s="142" t="s">
        <v>111</v>
      </c>
      <c r="E97" s="143" t="s">
        <v>12</v>
      </c>
      <c r="F97" s="144" t="s">
        <v>506</v>
      </c>
      <c r="G97" s="141"/>
      <c r="H97" s="145">
        <v>139.26</v>
      </c>
      <c r="I97" s="146"/>
      <c r="J97" s="141"/>
      <c r="K97" s="141"/>
      <c r="L97" s="147"/>
      <c r="M97" s="148"/>
      <c r="N97" s="149"/>
      <c r="O97" s="149"/>
      <c r="P97" s="149"/>
      <c r="Q97" s="149"/>
      <c r="R97" s="149"/>
      <c r="S97" s="149"/>
      <c r="T97" s="150"/>
      <c r="AT97" s="151" t="s">
        <v>111</v>
      </c>
      <c r="AU97" s="151" t="s">
        <v>50</v>
      </c>
      <c r="AV97" s="7" t="s">
        <v>50</v>
      </c>
      <c r="AW97" s="7" t="s">
        <v>24</v>
      </c>
      <c r="AX97" s="7" t="s">
        <v>47</v>
      </c>
      <c r="AY97" s="151" t="s">
        <v>102</v>
      </c>
    </row>
    <row r="98" spans="2:65" s="7" customFormat="1" x14ac:dyDescent="0.3">
      <c r="B98" s="140"/>
      <c r="C98" s="141"/>
      <c r="D98" s="142" t="s">
        <v>111</v>
      </c>
      <c r="E98" s="143" t="s">
        <v>12</v>
      </c>
      <c r="F98" s="144" t="s">
        <v>507</v>
      </c>
      <c r="G98" s="141"/>
      <c r="H98" s="145">
        <v>107.04</v>
      </c>
      <c r="I98" s="146"/>
      <c r="J98" s="141"/>
      <c r="K98" s="141"/>
      <c r="L98" s="147"/>
      <c r="M98" s="148"/>
      <c r="N98" s="149"/>
      <c r="O98" s="149"/>
      <c r="P98" s="149"/>
      <c r="Q98" s="149"/>
      <c r="R98" s="149"/>
      <c r="S98" s="149"/>
      <c r="T98" s="150"/>
      <c r="AT98" s="151" t="s">
        <v>111</v>
      </c>
      <c r="AU98" s="151" t="s">
        <v>50</v>
      </c>
      <c r="AV98" s="7" t="s">
        <v>50</v>
      </c>
      <c r="AW98" s="7" t="s">
        <v>24</v>
      </c>
      <c r="AX98" s="7" t="s">
        <v>47</v>
      </c>
      <c r="AY98" s="151" t="s">
        <v>102</v>
      </c>
    </row>
    <row r="99" spans="2:65" s="7" customFormat="1" x14ac:dyDescent="0.3">
      <c r="B99" s="140"/>
      <c r="C99" s="141"/>
      <c r="D99" s="142" t="s">
        <v>111</v>
      </c>
      <c r="E99" s="143" t="s">
        <v>12</v>
      </c>
      <c r="F99" s="144" t="s">
        <v>508</v>
      </c>
      <c r="G99" s="141"/>
      <c r="H99" s="145">
        <v>95.22</v>
      </c>
      <c r="I99" s="146"/>
      <c r="J99" s="141"/>
      <c r="K99" s="141"/>
      <c r="L99" s="147"/>
      <c r="M99" s="148"/>
      <c r="N99" s="149"/>
      <c r="O99" s="149"/>
      <c r="P99" s="149"/>
      <c r="Q99" s="149"/>
      <c r="R99" s="149"/>
      <c r="S99" s="149"/>
      <c r="T99" s="150"/>
      <c r="AT99" s="151" t="s">
        <v>111</v>
      </c>
      <c r="AU99" s="151" t="s">
        <v>50</v>
      </c>
      <c r="AV99" s="7" t="s">
        <v>50</v>
      </c>
      <c r="AW99" s="7" t="s">
        <v>24</v>
      </c>
      <c r="AX99" s="7" t="s">
        <v>47</v>
      </c>
      <c r="AY99" s="151" t="s">
        <v>102</v>
      </c>
    </row>
    <row r="100" spans="2:65" s="7" customFormat="1" x14ac:dyDescent="0.3">
      <c r="B100" s="140"/>
      <c r="C100" s="141"/>
      <c r="D100" s="142" t="s">
        <v>111</v>
      </c>
      <c r="E100" s="143" t="s">
        <v>12</v>
      </c>
      <c r="F100" s="144" t="s">
        <v>509</v>
      </c>
      <c r="G100" s="141"/>
      <c r="H100" s="145">
        <v>40.14</v>
      </c>
      <c r="I100" s="146"/>
      <c r="J100" s="141"/>
      <c r="K100" s="141"/>
      <c r="L100" s="147"/>
      <c r="M100" s="148"/>
      <c r="N100" s="149"/>
      <c r="O100" s="149"/>
      <c r="P100" s="149"/>
      <c r="Q100" s="149"/>
      <c r="R100" s="149"/>
      <c r="S100" s="149"/>
      <c r="T100" s="150"/>
      <c r="AT100" s="151" t="s">
        <v>111</v>
      </c>
      <c r="AU100" s="151" t="s">
        <v>50</v>
      </c>
      <c r="AV100" s="7" t="s">
        <v>50</v>
      </c>
      <c r="AW100" s="7" t="s">
        <v>24</v>
      </c>
      <c r="AX100" s="7" t="s">
        <v>47</v>
      </c>
      <c r="AY100" s="151" t="s">
        <v>102</v>
      </c>
    </row>
    <row r="101" spans="2:65" s="7" customFormat="1" x14ac:dyDescent="0.3">
      <c r="B101" s="140"/>
      <c r="C101" s="141"/>
      <c r="D101" s="142" t="s">
        <v>111</v>
      </c>
      <c r="E101" s="143" t="s">
        <v>12</v>
      </c>
      <c r="F101" s="144" t="s">
        <v>510</v>
      </c>
      <c r="G101" s="141"/>
      <c r="H101" s="145">
        <v>47.6</v>
      </c>
      <c r="I101" s="146"/>
      <c r="J101" s="141"/>
      <c r="K101" s="141"/>
      <c r="L101" s="147"/>
      <c r="M101" s="148"/>
      <c r="N101" s="149"/>
      <c r="O101" s="149"/>
      <c r="P101" s="149"/>
      <c r="Q101" s="149"/>
      <c r="R101" s="149"/>
      <c r="S101" s="149"/>
      <c r="T101" s="150"/>
      <c r="AT101" s="151" t="s">
        <v>111</v>
      </c>
      <c r="AU101" s="151" t="s">
        <v>50</v>
      </c>
      <c r="AV101" s="7" t="s">
        <v>50</v>
      </c>
      <c r="AW101" s="7" t="s">
        <v>24</v>
      </c>
      <c r="AX101" s="7" t="s">
        <v>47</v>
      </c>
      <c r="AY101" s="151" t="s">
        <v>102</v>
      </c>
    </row>
    <row r="102" spans="2:65" s="7" customFormat="1" x14ac:dyDescent="0.3">
      <c r="B102" s="140"/>
      <c r="C102" s="141"/>
      <c r="D102" s="142" t="s">
        <v>111</v>
      </c>
      <c r="E102" s="143" t="s">
        <v>12</v>
      </c>
      <c r="F102" s="144" t="s">
        <v>511</v>
      </c>
      <c r="G102" s="141"/>
      <c r="H102" s="145">
        <v>25.92</v>
      </c>
      <c r="I102" s="146"/>
      <c r="J102" s="141"/>
      <c r="K102" s="141"/>
      <c r="L102" s="147"/>
      <c r="M102" s="148"/>
      <c r="N102" s="149"/>
      <c r="O102" s="149"/>
      <c r="P102" s="149"/>
      <c r="Q102" s="149"/>
      <c r="R102" s="149"/>
      <c r="S102" s="149"/>
      <c r="T102" s="150"/>
      <c r="AT102" s="151" t="s">
        <v>111</v>
      </c>
      <c r="AU102" s="151" t="s">
        <v>50</v>
      </c>
      <c r="AV102" s="7" t="s">
        <v>50</v>
      </c>
      <c r="AW102" s="7" t="s">
        <v>24</v>
      </c>
      <c r="AX102" s="7" t="s">
        <v>47</v>
      </c>
      <c r="AY102" s="151" t="s">
        <v>102</v>
      </c>
    </row>
    <row r="103" spans="2:65" s="7" customFormat="1" x14ac:dyDescent="0.3">
      <c r="B103" s="140"/>
      <c r="C103" s="141"/>
      <c r="D103" s="142" t="s">
        <v>111</v>
      </c>
      <c r="E103" s="143" t="s">
        <v>12</v>
      </c>
      <c r="F103" s="144" t="s">
        <v>512</v>
      </c>
      <c r="G103" s="141"/>
      <c r="H103" s="145">
        <v>49.63</v>
      </c>
      <c r="I103" s="146"/>
      <c r="J103" s="141"/>
      <c r="K103" s="141"/>
      <c r="L103" s="147"/>
      <c r="M103" s="148"/>
      <c r="N103" s="149"/>
      <c r="O103" s="149"/>
      <c r="P103" s="149"/>
      <c r="Q103" s="149"/>
      <c r="R103" s="149"/>
      <c r="S103" s="149"/>
      <c r="T103" s="150"/>
      <c r="AT103" s="151" t="s">
        <v>111</v>
      </c>
      <c r="AU103" s="151" t="s">
        <v>50</v>
      </c>
      <c r="AV103" s="7" t="s">
        <v>50</v>
      </c>
      <c r="AW103" s="7" t="s">
        <v>24</v>
      </c>
      <c r="AX103" s="7" t="s">
        <v>47</v>
      </c>
      <c r="AY103" s="151" t="s">
        <v>102</v>
      </c>
    </row>
    <row r="104" spans="2:65" s="7" customFormat="1" x14ac:dyDescent="0.3">
      <c r="B104" s="140"/>
      <c r="C104" s="141"/>
      <c r="D104" s="142" t="s">
        <v>111</v>
      </c>
      <c r="E104" s="143" t="s">
        <v>12</v>
      </c>
      <c r="F104" s="144" t="s">
        <v>513</v>
      </c>
      <c r="G104" s="141"/>
      <c r="H104" s="145">
        <v>41.76</v>
      </c>
      <c r="I104" s="146"/>
      <c r="J104" s="141"/>
      <c r="K104" s="141"/>
      <c r="L104" s="147"/>
      <c r="M104" s="148"/>
      <c r="N104" s="149"/>
      <c r="O104" s="149"/>
      <c r="P104" s="149"/>
      <c r="Q104" s="149"/>
      <c r="R104" s="149"/>
      <c r="S104" s="149"/>
      <c r="T104" s="150"/>
      <c r="AT104" s="151" t="s">
        <v>111</v>
      </c>
      <c r="AU104" s="151" t="s">
        <v>50</v>
      </c>
      <c r="AV104" s="7" t="s">
        <v>50</v>
      </c>
      <c r="AW104" s="7" t="s">
        <v>24</v>
      </c>
      <c r="AX104" s="7" t="s">
        <v>47</v>
      </c>
      <c r="AY104" s="151" t="s">
        <v>102</v>
      </c>
    </row>
    <row r="105" spans="2:65" s="7" customFormat="1" x14ac:dyDescent="0.3">
      <c r="B105" s="140"/>
      <c r="C105" s="141"/>
      <c r="D105" s="142" t="s">
        <v>111</v>
      </c>
      <c r="E105" s="143" t="s">
        <v>12</v>
      </c>
      <c r="F105" s="144" t="s">
        <v>514</v>
      </c>
      <c r="G105" s="141"/>
      <c r="H105" s="145">
        <v>80.959999999999994</v>
      </c>
      <c r="I105" s="146"/>
      <c r="J105" s="141"/>
      <c r="K105" s="141"/>
      <c r="L105" s="147"/>
      <c r="M105" s="148"/>
      <c r="N105" s="149"/>
      <c r="O105" s="149"/>
      <c r="P105" s="149"/>
      <c r="Q105" s="149"/>
      <c r="R105" s="149"/>
      <c r="S105" s="149"/>
      <c r="T105" s="150"/>
      <c r="AT105" s="151" t="s">
        <v>111</v>
      </c>
      <c r="AU105" s="151" t="s">
        <v>50</v>
      </c>
      <c r="AV105" s="7" t="s">
        <v>50</v>
      </c>
      <c r="AW105" s="7" t="s">
        <v>24</v>
      </c>
      <c r="AX105" s="7" t="s">
        <v>47</v>
      </c>
      <c r="AY105" s="151" t="s">
        <v>102</v>
      </c>
    </row>
    <row r="106" spans="2:65" s="7" customFormat="1" x14ac:dyDescent="0.3">
      <c r="B106" s="140"/>
      <c r="C106" s="141"/>
      <c r="D106" s="142" t="s">
        <v>111</v>
      </c>
      <c r="E106" s="143" t="s">
        <v>12</v>
      </c>
      <c r="F106" s="144" t="s">
        <v>515</v>
      </c>
      <c r="G106" s="141"/>
      <c r="H106" s="145">
        <v>40.799999999999997</v>
      </c>
      <c r="I106" s="146"/>
      <c r="J106" s="141"/>
      <c r="K106" s="141"/>
      <c r="L106" s="147"/>
      <c r="M106" s="148"/>
      <c r="N106" s="149"/>
      <c r="O106" s="149"/>
      <c r="P106" s="149"/>
      <c r="Q106" s="149"/>
      <c r="R106" s="149"/>
      <c r="S106" s="149"/>
      <c r="T106" s="150"/>
      <c r="AT106" s="151" t="s">
        <v>111</v>
      </c>
      <c r="AU106" s="151" t="s">
        <v>50</v>
      </c>
      <c r="AV106" s="7" t="s">
        <v>50</v>
      </c>
      <c r="AW106" s="7" t="s">
        <v>24</v>
      </c>
      <c r="AX106" s="7" t="s">
        <v>47</v>
      </c>
      <c r="AY106" s="151" t="s">
        <v>102</v>
      </c>
    </row>
    <row r="107" spans="2:65" s="7" customFormat="1" x14ac:dyDescent="0.3">
      <c r="B107" s="140"/>
      <c r="C107" s="141"/>
      <c r="D107" s="142" t="s">
        <v>111</v>
      </c>
      <c r="E107" s="143" t="s">
        <v>12</v>
      </c>
      <c r="F107" s="144" t="s">
        <v>516</v>
      </c>
      <c r="G107" s="141"/>
      <c r="H107" s="145">
        <v>4</v>
      </c>
      <c r="I107" s="146"/>
      <c r="J107" s="141"/>
      <c r="K107" s="141"/>
      <c r="L107" s="147"/>
      <c r="M107" s="148"/>
      <c r="N107" s="149"/>
      <c r="O107" s="149"/>
      <c r="P107" s="149"/>
      <c r="Q107" s="149"/>
      <c r="R107" s="149"/>
      <c r="S107" s="149"/>
      <c r="T107" s="150"/>
      <c r="AT107" s="151" t="s">
        <v>111</v>
      </c>
      <c r="AU107" s="151" t="s">
        <v>50</v>
      </c>
      <c r="AV107" s="7" t="s">
        <v>50</v>
      </c>
      <c r="AW107" s="7" t="s">
        <v>24</v>
      </c>
      <c r="AX107" s="7" t="s">
        <v>47</v>
      </c>
      <c r="AY107" s="151" t="s">
        <v>102</v>
      </c>
    </row>
    <row r="108" spans="2:65" s="7" customFormat="1" x14ac:dyDescent="0.3">
      <c r="B108" s="140"/>
      <c r="C108" s="141"/>
      <c r="D108" s="142" t="s">
        <v>111</v>
      </c>
      <c r="E108" s="143" t="s">
        <v>12</v>
      </c>
      <c r="F108" s="144" t="s">
        <v>517</v>
      </c>
      <c r="G108" s="141"/>
      <c r="H108" s="145">
        <v>24.8</v>
      </c>
      <c r="I108" s="146"/>
      <c r="J108" s="141"/>
      <c r="K108" s="141"/>
      <c r="L108" s="147"/>
      <c r="M108" s="148"/>
      <c r="N108" s="149"/>
      <c r="O108" s="149"/>
      <c r="P108" s="149"/>
      <c r="Q108" s="149"/>
      <c r="R108" s="149"/>
      <c r="S108" s="149"/>
      <c r="T108" s="150"/>
      <c r="AT108" s="151" t="s">
        <v>111</v>
      </c>
      <c r="AU108" s="151" t="s">
        <v>50</v>
      </c>
      <c r="AV108" s="7" t="s">
        <v>50</v>
      </c>
      <c r="AW108" s="7" t="s">
        <v>24</v>
      </c>
      <c r="AX108" s="7" t="s">
        <v>47</v>
      </c>
      <c r="AY108" s="151" t="s">
        <v>102</v>
      </c>
    </row>
    <row r="109" spans="2:65" s="7" customFormat="1" x14ac:dyDescent="0.3">
      <c r="B109" s="140"/>
      <c r="C109" s="141"/>
      <c r="D109" s="142" t="s">
        <v>111</v>
      </c>
      <c r="E109" s="143" t="s">
        <v>12</v>
      </c>
      <c r="F109" s="144" t="s">
        <v>518</v>
      </c>
      <c r="G109" s="141"/>
      <c r="H109" s="145">
        <v>17.96</v>
      </c>
      <c r="I109" s="146"/>
      <c r="J109" s="141"/>
      <c r="K109" s="141"/>
      <c r="L109" s="147"/>
      <c r="M109" s="148"/>
      <c r="N109" s="149"/>
      <c r="O109" s="149"/>
      <c r="P109" s="149"/>
      <c r="Q109" s="149"/>
      <c r="R109" s="149"/>
      <c r="S109" s="149"/>
      <c r="T109" s="150"/>
      <c r="AT109" s="151" t="s">
        <v>111</v>
      </c>
      <c r="AU109" s="151" t="s">
        <v>50</v>
      </c>
      <c r="AV109" s="7" t="s">
        <v>50</v>
      </c>
      <c r="AW109" s="7" t="s">
        <v>24</v>
      </c>
      <c r="AX109" s="7" t="s">
        <v>47</v>
      </c>
      <c r="AY109" s="151" t="s">
        <v>102</v>
      </c>
    </row>
    <row r="110" spans="2:65" s="8" customFormat="1" x14ac:dyDescent="0.3">
      <c r="B110" s="152"/>
      <c r="C110" s="153"/>
      <c r="D110" s="154" t="s">
        <v>111</v>
      </c>
      <c r="E110" s="155" t="s">
        <v>12</v>
      </c>
      <c r="F110" s="156" t="s">
        <v>112</v>
      </c>
      <c r="G110" s="153"/>
      <c r="H110" s="157">
        <v>1097.95</v>
      </c>
      <c r="I110" s="158"/>
      <c r="J110" s="153"/>
      <c r="K110" s="153"/>
      <c r="L110" s="159"/>
      <c r="M110" s="160"/>
      <c r="N110" s="161"/>
      <c r="O110" s="161"/>
      <c r="P110" s="161"/>
      <c r="Q110" s="161"/>
      <c r="R110" s="161"/>
      <c r="S110" s="161"/>
      <c r="T110" s="162"/>
      <c r="AT110" s="163" t="s">
        <v>111</v>
      </c>
      <c r="AU110" s="163" t="s">
        <v>50</v>
      </c>
      <c r="AV110" s="8" t="s">
        <v>109</v>
      </c>
      <c r="AW110" s="8" t="s">
        <v>24</v>
      </c>
      <c r="AX110" s="8" t="s">
        <v>49</v>
      </c>
      <c r="AY110" s="163" t="s">
        <v>102</v>
      </c>
    </row>
    <row r="111" spans="2:65" s="1" customFormat="1" ht="22.5" customHeight="1" x14ac:dyDescent="0.3">
      <c r="B111" s="24"/>
      <c r="C111" s="164" t="s">
        <v>50</v>
      </c>
      <c r="D111" s="164" t="s">
        <v>113</v>
      </c>
      <c r="E111" s="165" t="s">
        <v>114</v>
      </c>
      <c r="F111" s="166" t="s">
        <v>115</v>
      </c>
      <c r="G111" s="167" t="s">
        <v>108</v>
      </c>
      <c r="H111" s="168">
        <v>1152.848</v>
      </c>
      <c r="I111" s="169"/>
      <c r="J111" s="170">
        <f>ROUND(I111*H111,2)</f>
        <v>0</v>
      </c>
      <c r="K111" s="166" t="s">
        <v>116</v>
      </c>
      <c r="L111" s="171"/>
      <c r="M111" s="172" t="s">
        <v>12</v>
      </c>
      <c r="N111" s="173" t="s">
        <v>31</v>
      </c>
      <c r="O111" s="25"/>
      <c r="P111" s="137">
        <f>O111*H111</f>
        <v>0</v>
      </c>
      <c r="Q111" s="137">
        <v>3.0000000000000001E-5</v>
      </c>
      <c r="R111" s="137">
        <f>Q111*H111</f>
        <v>3.4585440000000002E-2</v>
      </c>
      <c r="S111" s="137">
        <v>0</v>
      </c>
      <c r="T111" s="138">
        <f>S111*H111</f>
        <v>0</v>
      </c>
      <c r="AR111" s="13" t="s">
        <v>117</v>
      </c>
      <c r="AT111" s="13" t="s">
        <v>113</v>
      </c>
      <c r="AU111" s="13" t="s">
        <v>50</v>
      </c>
      <c r="AY111" s="13" t="s">
        <v>102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3" t="s">
        <v>49</v>
      </c>
      <c r="BK111" s="139">
        <f>ROUND(I111*H111,2)</f>
        <v>0</v>
      </c>
      <c r="BL111" s="13" t="s">
        <v>109</v>
      </c>
      <c r="BM111" s="13" t="s">
        <v>118</v>
      </c>
    </row>
    <row r="112" spans="2:65" s="7" customFormat="1" x14ac:dyDescent="0.3">
      <c r="B112" s="140"/>
      <c r="C112" s="141"/>
      <c r="D112" s="154" t="s">
        <v>111</v>
      </c>
      <c r="E112" s="141"/>
      <c r="F112" s="174" t="s">
        <v>519</v>
      </c>
      <c r="G112" s="141"/>
      <c r="H112" s="175">
        <v>1152.848</v>
      </c>
      <c r="I112" s="146"/>
      <c r="J112" s="141"/>
      <c r="K112" s="141"/>
      <c r="L112" s="147"/>
      <c r="M112" s="148"/>
      <c r="N112" s="149"/>
      <c r="O112" s="149"/>
      <c r="P112" s="149"/>
      <c r="Q112" s="149"/>
      <c r="R112" s="149"/>
      <c r="S112" s="149"/>
      <c r="T112" s="150"/>
      <c r="AT112" s="151" t="s">
        <v>111</v>
      </c>
      <c r="AU112" s="151" t="s">
        <v>50</v>
      </c>
      <c r="AV112" s="7" t="s">
        <v>50</v>
      </c>
      <c r="AW112" s="7" t="s">
        <v>3</v>
      </c>
      <c r="AX112" s="7" t="s">
        <v>49</v>
      </c>
      <c r="AY112" s="151" t="s">
        <v>102</v>
      </c>
    </row>
    <row r="113" spans="2:65" s="1" customFormat="1" ht="22.5" customHeight="1" x14ac:dyDescent="0.3">
      <c r="B113" s="24"/>
      <c r="C113" s="128" t="s">
        <v>119</v>
      </c>
      <c r="D113" s="128" t="s">
        <v>105</v>
      </c>
      <c r="E113" s="129" t="s">
        <v>120</v>
      </c>
      <c r="F113" s="130" t="s">
        <v>121</v>
      </c>
      <c r="G113" s="131" t="s">
        <v>108</v>
      </c>
      <c r="H113" s="132">
        <v>1097.95</v>
      </c>
      <c r="I113" s="133"/>
      <c r="J113" s="134">
        <f>ROUND(I113*H113,2)</f>
        <v>0</v>
      </c>
      <c r="K113" s="130" t="s">
        <v>12</v>
      </c>
      <c r="L113" s="34"/>
      <c r="M113" s="135" t="s">
        <v>12</v>
      </c>
      <c r="N113" s="136" t="s">
        <v>31</v>
      </c>
      <c r="O113" s="25"/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" t="s">
        <v>109</v>
      </c>
      <c r="AT113" s="13" t="s">
        <v>105</v>
      </c>
      <c r="AU113" s="13" t="s">
        <v>50</v>
      </c>
      <c r="AY113" s="13" t="s">
        <v>102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3" t="s">
        <v>49</v>
      </c>
      <c r="BK113" s="139">
        <f>ROUND(I113*H113,2)</f>
        <v>0</v>
      </c>
      <c r="BL113" s="13" t="s">
        <v>109</v>
      </c>
      <c r="BM113" s="13" t="s">
        <v>122</v>
      </c>
    </row>
    <row r="114" spans="2:65" s="7" customFormat="1" x14ac:dyDescent="0.3">
      <c r="B114" s="140"/>
      <c r="C114" s="141"/>
      <c r="D114" s="142" t="s">
        <v>111</v>
      </c>
      <c r="E114" s="143" t="s">
        <v>12</v>
      </c>
      <c r="F114" s="144" t="s">
        <v>505</v>
      </c>
      <c r="G114" s="141"/>
      <c r="H114" s="145">
        <v>382.86</v>
      </c>
      <c r="I114" s="146"/>
      <c r="J114" s="141"/>
      <c r="K114" s="141"/>
      <c r="L114" s="147"/>
      <c r="M114" s="148"/>
      <c r="N114" s="149"/>
      <c r="O114" s="149"/>
      <c r="P114" s="149"/>
      <c r="Q114" s="149"/>
      <c r="R114" s="149"/>
      <c r="S114" s="149"/>
      <c r="T114" s="150"/>
      <c r="AT114" s="151" t="s">
        <v>111</v>
      </c>
      <c r="AU114" s="151" t="s">
        <v>50</v>
      </c>
      <c r="AV114" s="7" t="s">
        <v>50</v>
      </c>
      <c r="AW114" s="7" t="s">
        <v>24</v>
      </c>
      <c r="AX114" s="7" t="s">
        <v>47</v>
      </c>
      <c r="AY114" s="151" t="s">
        <v>102</v>
      </c>
    </row>
    <row r="115" spans="2:65" s="7" customFormat="1" x14ac:dyDescent="0.3">
      <c r="B115" s="140"/>
      <c r="C115" s="141"/>
      <c r="D115" s="142" t="s">
        <v>111</v>
      </c>
      <c r="E115" s="143" t="s">
        <v>12</v>
      </c>
      <c r="F115" s="144" t="s">
        <v>506</v>
      </c>
      <c r="G115" s="141"/>
      <c r="H115" s="145">
        <v>139.26</v>
      </c>
      <c r="I115" s="146"/>
      <c r="J115" s="141"/>
      <c r="K115" s="141"/>
      <c r="L115" s="147"/>
      <c r="M115" s="148"/>
      <c r="N115" s="149"/>
      <c r="O115" s="149"/>
      <c r="P115" s="149"/>
      <c r="Q115" s="149"/>
      <c r="R115" s="149"/>
      <c r="S115" s="149"/>
      <c r="T115" s="150"/>
      <c r="AT115" s="151" t="s">
        <v>111</v>
      </c>
      <c r="AU115" s="151" t="s">
        <v>50</v>
      </c>
      <c r="AV115" s="7" t="s">
        <v>50</v>
      </c>
      <c r="AW115" s="7" t="s">
        <v>24</v>
      </c>
      <c r="AX115" s="7" t="s">
        <v>47</v>
      </c>
      <c r="AY115" s="151" t="s">
        <v>102</v>
      </c>
    </row>
    <row r="116" spans="2:65" s="7" customFormat="1" x14ac:dyDescent="0.3">
      <c r="B116" s="140"/>
      <c r="C116" s="141"/>
      <c r="D116" s="142" t="s">
        <v>111</v>
      </c>
      <c r="E116" s="143" t="s">
        <v>12</v>
      </c>
      <c r="F116" s="144" t="s">
        <v>507</v>
      </c>
      <c r="G116" s="141"/>
      <c r="H116" s="145">
        <v>107.04</v>
      </c>
      <c r="I116" s="146"/>
      <c r="J116" s="141"/>
      <c r="K116" s="141"/>
      <c r="L116" s="147"/>
      <c r="M116" s="148"/>
      <c r="N116" s="149"/>
      <c r="O116" s="149"/>
      <c r="P116" s="149"/>
      <c r="Q116" s="149"/>
      <c r="R116" s="149"/>
      <c r="S116" s="149"/>
      <c r="T116" s="150"/>
      <c r="AT116" s="151" t="s">
        <v>111</v>
      </c>
      <c r="AU116" s="151" t="s">
        <v>50</v>
      </c>
      <c r="AV116" s="7" t="s">
        <v>50</v>
      </c>
      <c r="AW116" s="7" t="s">
        <v>24</v>
      </c>
      <c r="AX116" s="7" t="s">
        <v>47</v>
      </c>
      <c r="AY116" s="151" t="s">
        <v>102</v>
      </c>
    </row>
    <row r="117" spans="2:65" s="7" customFormat="1" x14ac:dyDescent="0.3">
      <c r="B117" s="140"/>
      <c r="C117" s="141"/>
      <c r="D117" s="142" t="s">
        <v>111</v>
      </c>
      <c r="E117" s="143" t="s">
        <v>12</v>
      </c>
      <c r="F117" s="144" t="s">
        <v>508</v>
      </c>
      <c r="G117" s="141"/>
      <c r="H117" s="145">
        <v>95.22</v>
      </c>
      <c r="I117" s="146"/>
      <c r="J117" s="141"/>
      <c r="K117" s="141"/>
      <c r="L117" s="147"/>
      <c r="M117" s="148"/>
      <c r="N117" s="149"/>
      <c r="O117" s="149"/>
      <c r="P117" s="149"/>
      <c r="Q117" s="149"/>
      <c r="R117" s="149"/>
      <c r="S117" s="149"/>
      <c r="T117" s="150"/>
      <c r="AT117" s="151" t="s">
        <v>111</v>
      </c>
      <c r="AU117" s="151" t="s">
        <v>50</v>
      </c>
      <c r="AV117" s="7" t="s">
        <v>50</v>
      </c>
      <c r="AW117" s="7" t="s">
        <v>24</v>
      </c>
      <c r="AX117" s="7" t="s">
        <v>47</v>
      </c>
      <c r="AY117" s="151" t="s">
        <v>102</v>
      </c>
    </row>
    <row r="118" spans="2:65" s="7" customFormat="1" x14ac:dyDescent="0.3">
      <c r="B118" s="140"/>
      <c r="C118" s="141"/>
      <c r="D118" s="142" t="s">
        <v>111</v>
      </c>
      <c r="E118" s="143" t="s">
        <v>12</v>
      </c>
      <c r="F118" s="144" t="s">
        <v>509</v>
      </c>
      <c r="G118" s="141"/>
      <c r="H118" s="145">
        <v>40.14</v>
      </c>
      <c r="I118" s="146"/>
      <c r="J118" s="141"/>
      <c r="K118" s="141"/>
      <c r="L118" s="147"/>
      <c r="M118" s="148"/>
      <c r="N118" s="149"/>
      <c r="O118" s="149"/>
      <c r="P118" s="149"/>
      <c r="Q118" s="149"/>
      <c r="R118" s="149"/>
      <c r="S118" s="149"/>
      <c r="T118" s="150"/>
      <c r="AT118" s="151" t="s">
        <v>111</v>
      </c>
      <c r="AU118" s="151" t="s">
        <v>50</v>
      </c>
      <c r="AV118" s="7" t="s">
        <v>50</v>
      </c>
      <c r="AW118" s="7" t="s">
        <v>24</v>
      </c>
      <c r="AX118" s="7" t="s">
        <v>47</v>
      </c>
      <c r="AY118" s="151" t="s">
        <v>102</v>
      </c>
    </row>
    <row r="119" spans="2:65" s="7" customFormat="1" x14ac:dyDescent="0.3">
      <c r="B119" s="140"/>
      <c r="C119" s="141"/>
      <c r="D119" s="142" t="s">
        <v>111</v>
      </c>
      <c r="E119" s="143" t="s">
        <v>12</v>
      </c>
      <c r="F119" s="144" t="s">
        <v>510</v>
      </c>
      <c r="G119" s="141"/>
      <c r="H119" s="145">
        <v>47.6</v>
      </c>
      <c r="I119" s="146"/>
      <c r="J119" s="141"/>
      <c r="K119" s="141"/>
      <c r="L119" s="147"/>
      <c r="M119" s="148"/>
      <c r="N119" s="149"/>
      <c r="O119" s="149"/>
      <c r="P119" s="149"/>
      <c r="Q119" s="149"/>
      <c r="R119" s="149"/>
      <c r="S119" s="149"/>
      <c r="T119" s="150"/>
      <c r="AT119" s="151" t="s">
        <v>111</v>
      </c>
      <c r="AU119" s="151" t="s">
        <v>50</v>
      </c>
      <c r="AV119" s="7" t="s">
        <v>50</v>
      </c>
      <c r="AW119" s="7" t="s">
        <v>24</v>
      </c>
      <c r="AX119" s="7" t="s">
        <v>47</v>
      </c>
      <c r="AY119" s="151" t="s">
        <v>102</v>
      </c>
    </row>
    <row r="120" spans="2:65" s="7" customFormat="1" x14ac:dyDescent="0.3">
      <c r="B120" s="140"/>
      <c r="C120" s="141"/>
      <c r="D120" s="142" t="s">
        <v>111</v>
      </c>
      <c r="E120" s="143" t="s">
        <v>12</v>
      </c>
      <c r="F120" s="144" t="s">
        <v>511</v>
      </c>
      <c r="G120" s="141"/>
      <c r="H120" s="145">
        <v>25.92</v>
      </c>
      <c r="I120" s="146"/>
      <c r="J120" s="141"/>
      <c r="K120" s="141"/>
      <c r="L120" s="147"/>
      <c r="M120" s="148"/>
      <c r="N120" s="149"/>
      <c r="O120" s="149"/>
      <c r="P120" s="149"/>
      <c r="Q120" s="149"/>
      <c r="R120" s="149"/>
      <c r="S120" s="149"/>
      <c r="T120" s="150"/>
      <c r="AT120" s="151" t="s">
        <v>111</v>
      </c>
      <c r="AU120" s="151" t="s">
        <v>50</v>
      </c>
      <c r="AV120" s="7" t="s">
        <v>50</v>
      </c>
      <c r="AW120" s="7" t="s">
        <v>24</v>
      </c>
      <c r="AX120" s="7" t="s">
        <v>47</v>
      </c>
      <c r="AY120" s="151" t="s">
        <v>102</v>
      </c>
    </row>
    <row r="121" spans="2:65" s="7" customFormat="1" x14ac:dyDescent="0.3">
      <c r="B121" s="140"/>
      <c r="C121" s="141"/>
      <c r="D121" s="142" t="s">
        <v>111</v>
      </c>
      <c r="E121" s="143" t="s">
        <v>12</v>
      </c>
      <c r="F121" s="144" t="s">
        <v>512</v>
      </c>
      <c r="G121" s="141"/>
      <c r="H121" s="145">
        <v>49.63</v>
      </c>
      <c r="I121" s="146"/>
      <c r="J121" s="141"/>
      <c r="K121" s="141"/>
      <c r="L121" s="147"/>
      <c r="M121" s="148"/>
      <c r="N121" s="149"/>
      <c r="O121" s="149"/>
      <c r="P121" s="149"/>
      <c r="Q121" s="149"/>
      <c r="R121" s="149"/>
      <c r="S121" s="149"/>
      <c r="T121" s="150"/>
      <c r="AT121" s="151" t="s">
        <v>111</v>
      </c>
      <c r="AU121" s="151" t="s">
        <v>50</v>
      </c>
      <c r="AV121" s="7" t="s">
        <v>50</v>
      </c>
      <c r="AW121" s="7" t="s">
        <v>24</v>
      </c>
      <c r="AX121" s="7" t="s">
        <v>47</v>
      </c>
      <c r="AY121" s="151" t="s">
        <v>102</v>
      </c>
    </row>
    <row r="122" spans="2:65" s="7" customFormat="1" x14ac:dyDescent="0.3">
      <c r="B122" s="140"/>
      <c r="C122" s="141"/>
      <c r="D122" s="142" t="s">
        <v>111</v>
      </c>
      <c r="E122" s="143" t="s">
        <v>12</v>
      </c>
      <c r="F122" s="144" t="s">
        <v>513</v>
      </c>
      <c r="G122" s="141"/>
      <c r="H122" s="145">
        <v>41.76</v>
      </c>
      <c r="I122" s="146"/>
      <c r="J122" s="141"/>
      <c r="K122" s="141"/>
      <c r="L122" s="147"/>
      <c r="M122" s="148"/>
      <c r="N122" s="149"/>
      <c r="O122" s="149"/>
      <c r="P122" s="149"/>
      <c r="Q122" s="149"/>
      <c r="R122" s="149"/>
      <c r="S122" s="149"/>
      <c r="T122" s="150"/>
      <c r="AT122" s="151" t="s">
        <v>111</v>
      </c>
      <c r="AU122" s="151" t="s">
        <v>50</v>
      </c>
      <c r="AV122" s="7" t="s">
        <v>50</v>
      </c>
      <c r="AW122" s="7" t="s">
        <v>24</v>
      </c>
      <c r="AX122" s="7" t="s">
        <v>47</v>
      </c>
      <c r="AY122" s="151" t="s">
        <v>102</v>
      </c>
    </row>
    <row r="123" spans="2:65" s="7" customFormat="1" x14ac:dyDescent="0.3">
      <c r="B123" s="140"/>
      <c r="C123" s="141"/>
      <c r="D123" s="142" t="s">
        <v>111</v>
      </c>
      <c r="E123" s="143" t="s">
        <v>12</v>
      </c>
      <c r="F123" s="144" t="s">
        <v>514</v>
      </c>
      <c r="G123" s="141"/>
      <c r="H123" s="145">
        <v>80.959999999999994</v>
      </c>
      <c r="I123" s="146"/>
      <c r="J123" s="141"/>
      <c r="K123" s="141"/>
      <c r="L123" s="147"/>
      <c r="M123" s="148"/>
      <c r="N123" s="149"/>
      <c r="O123" s="149"/>
      <c r="P123" s="149"/>
      <c r="Q123" s="149"/>
      <c r="R123" s="149"/>
      <c r="S123" s="149"/>
      <c r="T123" s="150"/>
      <c r="AT123" s="151" t="s">
        <v>111</v>
      </c>
      <c r="AU123" s="151" t="s">
        <v>50</v>
      </c>
      <c r="AV123" s="7" t="s">
        <v>50</v>
      </c>
      <c r="AW123" s="7" t="s">
        <v>24</v>
      </c>
      <c r="AX123" s="7" t="s">
        <v>47</v>
      </c>
      <c r="AY123" s="151" t="s">
        <v>102</v>
      </c>
    </row>
    <row r="124" spans="2:65" s="7" customFormat="1" x14ac:dyDescent="0.3">
      <c r="B124" s="140"/>
      <c r="C124" s="141"/>
      <c r="D124" s="142" t="s">
        <v>111</v>
      </c>
      <c r="E124" s="143" t="s">
        <v>12</v>
      </c>
      <c r="F124" s="144" t="s">
        <v>515</v>
      </c>
      <c r="G124" s="141"/>
      <c r="H124" s="145">
        <v>40.799999999999997</v>
      </c>
      <c r="I124" s="146"/>
      <c r="J124" s="141"/>
      <c r="K124" s="141"/>
      <c r="L124" s="147"/>
      <c r="M124" s="148"/>
      <c r="N124" s="149"/>
      <c r="O124" s="149"/>
      <c r="P124" s="149"/>
      <c r="Q124" s="149"/>
      <c r="R124" s="149"/>
      <c r="S124" s="149"/>
      <c r="T124" s="150"/>
      <c r="AT124" s="151" t="s">
        <v>111</v>
      </c>
      <c r="AU124" s="151" t="s">
        <v>50</v>
      </c>
      <c r="AV124" s="7" t="s">
        <v>50</v>
      </c>
      <c r="AW124" s="7" t="s">
        <v>24</v>
      </c>
      <c r="AX124" s="7" t="s">
        <v>47</v>
      </c>
      <c r="AY124" s="151" t="s">
        <v>102</v>
      </c>
    </row>
    <row r="125" spans="2:65" s="7" customFormat="1" x14ac:dyDescent="0.3">
      <c r="B125" s="140"/>
      <c r="C125" s="141"/>
      <c r="D125" s="142" t="s">
        <v>111</v>
      </c>
      <c r="E125" s="143" t="s">
        <v>12</v>
      </c>
      <c r="F125" s="144" t="s">
        <v>516</v>
      </c>
      <c r="G125" s="141"/>
      <c r="H125" s="145">
        <v>4</v>
      </c>
      <c r="I125" s="146"/>
      <c r="J125" s="141"/>
      <c r="K125" s="141"/>
      <c r="L125" s="147"/>
      <c r="M125" s="148"/>
      <c r="N125" s="149"/>
      <c r="O125" s="149"/>
      <c r="P125" s="149"/>
      <c r="Q125" s="149"/>
      <c r="R125" s="149"/>
      <c r="S125" s="149"/>
      <c r="T125" s="150"/>
      <c r="AT125" s="151" t="s">
        <v>111</v>
      </c>
      <c r="AU125" s="151" t="s">
        <v>50</v>
      </c>
      <c r="AV125" s="7" t="s">
        <v>50</v>
      </c>
      <c r="AW125" s="7" t="s">
        <v>24</v>
      </c>
      <c r="AX125" s="7" t="s">
        <v>47</v>
      </c>
      <c r="AY125" s="151" t="s">
        <v>102</v>
      </c>
    </row>
    <row r="126" spans="2:65" s="7" customFormat="1" x14ac:dyDescent="0.3">
      <c r="B126" s="140"/>
      <c r="C126" s="141"/>
      <c r="D126" s="142" t="s">
        <v>111</v>
      </c>
      <c r="E126" s="143" t="s">
        <v>12</v>
      </c>
      <c r="F126" s="144" t="s">
        <v>517</v>
      </c>
      <c r="G126" s="141"/>
      <c r="H126" s="145">
        <v>24.8</v>
      </c>
      <c r="I126" s="146"/>
      <c r="J126" s="141"/>
      <c r="K126" s="141"/>
      <c r="L126" s="147"/>
      <c r="M126" s="148"/>
      <c r="N126" s="149"/>
      <c r="O126" s="149"/>
      <c r="P126" s="149"/>
      <c r="Q126" s="149"/>
      <c r="R126" s="149"/>
      <c r="S126" s="149"/>
      <c r="T126" s="150"/>
      <c r="AT126" s="151" t="s">
        <v>111</v>
      </c>
      <c r="AU126" s="151" t="s">
        <v>50</v>
      </c>
      <c r="AV126" s="7" t="s">
        <v>50</v>
      </c>
      <c r="AW126" s="7" t="s">
        <v>24</v>
      </c>
      <c r="AX126" s="7" t="s">
        <v>47</v>
      </c>
      <c r="AY126" s="151" t="s">
        <v>102</v>
      </c>
    </row>
    <row r="127" spans="2:65" s="7" customFormat="1" x14ac:dyDescent="0.3">
      <c r="B127" s="140"/>
      <c r="C127" s="141"/>
      <c r="D127" s="142" t="s">
        <v>111</v>
      </c>
      <c r="E127" s="143" t="s">
        <v>12</v>
      </c>
      <c r="F127" s="144" t="s">
        <v>518</v>
      </c>
      <c r="G127" s="141"/>
      <c r="H127" s="145">
        <v>17.96</v>
      </c>
      <c r="I127" s="146"/>
      <c r="J127" s="141"/>
      <c r="K127" s="141"/>
      <c r="L127" s="147"/>
      <c r="M127" s="148"/>
      <c r="N127" s="149"/>
      <c r="O127" s="149"/>
      <c r="P127" s="149"/>
      <c r="Q127" s="149"/>
      <c r="R127" s="149"/>
      <c r="S127" s="149"/>
      <c r="T127" s="150"/>
      <c r="AT127" s="151" t="s">
        <v>111</v>
      </c>
      <c r="AU127" s="151" t="s">
        <v>50</v>
      </c>
      <c r="AV127" s="7" t="s">
        <v>50</v>
      </c>
      <c r="AW127" s="7" t="s">
        <v>24</v>
      </c>
      <c r="AX127" s="7" t="s">
        <v>47</v>
      </c>
      <c r="AY127" s="151" t="s">
        <v>102</v>
      </c>
    </row>
    <row r="128" spans="2:65" s="8" customFormat="1" x14ac:dyDescent="0.3">
      <c r="B128" s="152"/>
      <c r="C128" s="153"/>
      <c r="D128" s="154" t="s">
        <v>111</v>
      </c>
      <c r="E128" s="155" t="s">
        <v>12</v>
      </c>
      <c r="F128" s="156" t="s">
        <v>112</v>
      </c>
      <c r="G128" s="153"/>
      <c r="H128" s="157">
        <v>1097.95</v>
      </c>
      <c r="I128" s="158"/>
      <c r="J128" s="153"/>
      <c r="K128" s="153"/>
      <c r="L128" s="159"/>
      <c r="M128" s="160"/>
      <c r="N128" s="161"/>
      <c r="O128" s="161"/>
      <c r="P128" s="161"/>
      <c r="Q128" s="161"/>
      <c r="R128" s="161"/>
      <c r="S128" s="161"/>
      <c r="T128" s="162"/>
      <c r="AT128" s="163" t="s">
        <v>111</v>
      </c>
      <c r="AU128" s="163" t="s">
        <v>50</v>
      </c>
      <c r="AV128" s="8" t="s">
        <v>109</v>
      </c>
      <c r="AW128" s="8" t="s">
        <v>24</v>
      </c>
      <c r="AX128" s="8" t="s">
        <v>49</v>
      </c>
      <c r="AY128" s="163" t="s">
        <v>102</v>
      </c>
    </row>
    <row r="129" spans="2:65" s="1" customFormat="1" ht="22.5" customHeight="1" x14ac:dyDescent="0.3">
      <c r="B129" s="24"/>
      <c r="C129" s="164" t="s">
        <v>109</v>
      </c>
      <c r="D129" s="164" t="s">
        <v>113</v>
      </c>
      <c r="E129" s="165" t="s">
        <v>123</v>
      </c>
      <c r="F129" s="166" t="s">
        <v>124</v>
      </c>
      <c r="G129" s="167" t="s">
        <v>108</v>
      </c>
      <c r="H129" s="168">
        <v>1152.848</v>
      </c>
      <c r="I129" s="169"/>
      <c r="J129" s="170">
        <f>ROUND(I129*H129,2)</f>
        <v>0</v>
      </c>
      <c r="K129" s="166" t="s">
        <v>116</v>
      </c>
      <c r="L129" s="171"/>
      <c r="M129" s="172" t="s">
        <v>12</v>
      </c>
      <c r="N129" s="173" t="s">
        <v>31</v>
      </c>
      <c r="O129" s="25"/>
      <c r="P129" s="137">
        <f>O129*H129</f>
        <v>0</v>
      </c>
      <c r="Q129" s="137">
        <v>4.0000000000000003E-5</v>
      </c>
      <c r="R129" s="137">
        <f>Q129*H129</f>
        <v>4.6113920000000003E-2</v>
      </c>
      <c r="S129" s="137">
        <v>0</v>
      </c>
      <c r="T129" s="138">
        <f>S129*H129</f>
        <v>0</v>
      </c>
      <c r="AR129" s="13" t="s">
        <v>117</v>
      </c>
      <c r="AT129" s="13" t="s">
        <v>113</v>
      </c>
      <c r="AU129" s="13" t="s">
        <v>50</v>
      </c>
      <c r="AY129" s="13" t="s">
        <v>102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3" t="s">
        <v>49</v>
      </c>
      <c r="BK129" s="139">
        <f>ROUND(I129*H129,2)</f>
        <v>0</v>
      </c>
      <c r="BL129" s="13" t="s">
        <v>109</v>
      </c>
      <c r="BM129" s="13" t="s">
        <v>125</v>
      </c>
    </row>
    <row r="130" spans="2:65" s="7" customFormat="1" x14ac:dyDescent="0.3">
      <c r="B130" s="140"/>
      <c r="C130" s="141"/>
      <c r="D130" s="154" t="s">
        <v>111</v>
      </c>
      <c r="E130" s="141"/>
      <c r="F130" s="174" t="s">
        <v>519</v>
      </c>
      <c r="G130" s="141"/>
      <c r="H130" s="175">
        <v>1152.848</v>
      </c>
      <c r="I130" s="146"/>
      <c r="J130" s="141"/>
      <c r="K130" s="141"/>
      <c r="L130" s="147"/>
      <c r="M130" s="148"/>
      <c r="N130" s="149"/>
      <c r="O130" s="149"/>
      <c r="P130" s="149"/>
      <c r="Q130" s="149"/>
      <c r="R130" s="149"/>
      <c r="S130" s="149"/>
      <c r="T130" s="150"/>
      <c r="AT130" s="151" t="s">
        <v>111</v>
      </c>
      <c r="AU130" s="151" t="s">
        <v>50</v>
      </c>
      <c r="AV130" s="7" t="s">
        <v>50</v>
      </c>
      <c r="AW130" s="7" t="s">
        <v>3</v>
      </c>
      <c r="AX130" s="7" t="s">
        <v>49</v>
      </c>
      <c r="AY130" s="151" t="s">
        <v>102</v>
      </c>
    </row>
    <row r="131" spans="2:65" s="1" customFormat="1" ht="31.5" customHeight="1" x14ac:dyDescent="0.3">
      <c r="B131" s="24"/>
      <c r="C131" s="128" t="s">
        <v>126</v>
      </c>
      <c r="D131" s="128" t="s">
        <v>105</v>
      </c>
      <c r="E131" s="129" t="s">
        <v>127</v>
      </c>
      <c r="F131" s="130" t="s">
        <v>128</v>
      </c>
      <c r="G131" s="131" t="s">
        <v>108</v>
      </c>
      <c r="H131" s="132">
        <v>1340.14</v>
      </c>
      <c r="I131" s="133"/>
      <c r="J131" s="134">
        <f>ROUND(I131*H131,2)</f>
        <v>0</v>
      </c>
      <c r="K131" s="130" t="s">
        <v>12</v>
      </c>
      <c r="L131" s="34"/>
      <c r="M131" s="135" t="s">
        <v>12</v>
      </c>
      <c r="N131" s="136" t="s">
        <v>31</v>
      </c>
      <c r="O131" s="25"/>
      <c r="P131" s="137">
        <f>O131*H131</f>
        <v>0</v>
      </c>
      <c r="Q131" s="137">
        <v>3.2000000000000002E-3</v>
      </c>
      <c r="R131" s="137">
        <f>Q131*H131</f>
        <v>4.2884480000000007</v>
      </c>
      <c r="S131" s="137">
        <v>0</v>
      </c>
      <c r="T131" s="138">
        <f>S131*H131</f>
        <v>0</v>
      </c>
      <c r="AR131" s="13" t="s">
        <v>109</v>
      </c>
      <c r="AT131" s="13" t="s">
        <v>105</v>
      </c>
      <c r="AU131" s="13" t="s">
        <v>50</v>
      </c>
      <c r="AY131" s="13" t="s">
        <v>102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3" t="s">
        <v>49</v>
      </c>
      <c r="BK131" s="139">
        <f>ROUND(I131*H131,2)</f>
        <v>0</v>
      </c>
      <c r="BL131" s="13" t="s">
        <v>109</v>
      </c>
      <c r="BM131" s="13" t="s">
        <v>129</v>
      </c>
    </row>
    <row r="132" spans="2:65" s="7" customFormat="1" x14ac:dyDescent="0.3">
      <c r="B132" s="140"/>
      <c r="C132" s="141"/>
      <c r="D132" s="142" t="s">
        <v>111</v>
      </c>
      <c r="E132" s="143" t="s">
        <v>12</v>
      </c>
      <c r="F132" s="144" t="s">
        <v>520</v>
      </c>
      <c r="G132" s="141"/>
      <c r="H132" s="145">
        <v>467.64</v>
      </c>
      <c r="I132" s="146"/>
      <c r="J132" s="141"/>
      <c r="K132" s="141"/>
      <c r="L132" s="147"/>
      <c r="M132" s="148"/>
      <c r="N132" s="149"/>
      <c r="O132" s="149"/>
      <c r="P132" s="149"/>
      <c r="Q132" s="149"/>
      <c r="R132" s="149"/>
      <c r="S132" s="149"/>
      <c r="T132" s="150"/>
      <c r="AT132" s="151" t="s">
        <v>111</v>
      </c>
      <c r="AU132" s="151" t="s">
        <v>50</v>
      </c>
      <c r="AV132" s="7" t="s">
        <v>50</v>
      </c>
      <c r="AW132" s="7" t="s">
        <v>24</v>
      </c>
      <c r="AX132" s="7" t="s">
        <v>47</v>
      </c>
      <c r="AY132" s="151" t="s">
        <v>102</v>
      </c>
    </row>
    <row r="133" spans="2:65" s="7" customFormat="1" x14ac:dyDescent="0.3">
      <c r="B133" s="140"/>
      <c r="C133" s="141"/>
      <c r="D133" s="142" t="s">
        <v>111</v>
      </c>
      <c r="E133" s="143" t="s">
        <v>12</v>
      </c>
      <c r="F133" s="144" t="s">
        <v>521</v>
      </c>
      <c r="G133" s="141"/>
      <c r="H133" s="145">
        <v>168.52</v>
      </c>
      <c r="I133" s="146"/>
      <c r="J133" s="141"/>
      <c r="K133" s="141"/>
      <c r="L133" s="147"/>
      <c r="M133" s="148"/>
      <c r="N133" s="149"/>
      <c r="O133" s="149"/>
      <c r="P133" s="149"/>
      <c r="Q133" s="149"/>
      <c r="R133" s="149"/>
      <c r="S133" s="149"/>
      <c r="T133" s="150"/>
      <c r="AT133" s="151" t="s">
        <v>111</v>
      </c>
      <c r="AU133" s="151" t="s">
        <v>50</v>
      </c>
      <c r="AV133" s="7" t="s">
        <v>50</v>
      </c>
      <c r="AW133" s="7" t="s">
        <v>24</v>
      </c>
      <c r="AX133" s="7" t="s">
        <v>47</v>
      </c>
      <c r="AY133" s="151" t="s">
        <v>102</v>
      </c>
    </row>
    <row r="134" spans="2:65" s="7" customFormat="1" x14ac:dyDescent="0.3">
      <c r="B134" s="140"/>
      <c r="C134" s="141"/>
      <c r="D134" s="142" t="s">
        <v>111</v>
      </c>
      <c r="E134" s="143" t="s">
        <v>12</v>
      </c>
      <c r="F134" s="144" t="s">
        <v>522</v>
      </c>
      <c r="G134" s="141"/>
      <c r="H134" s="145">
        <v>130.24</v>
      </c>
      <c r="I134" s="146"/>
      <c r="J134" s="141"/>
      <c r="K134" s="141"/>
      <c r="L134" s="147"/>
      <c r="M134" s="148"/>
      <c r="N134" s="149"/>
      <c r="O134" s="149"/>
      <c r="P134" s="149"/>
      <c r="Q134" s="149"/>
      <c r="R134" s="149"/>
      <c r="S134" s="149"/>
      <c r="T134" s="150"/>
      <c r="AT134" s="151" t="s">
        <v>111</v>
      </c>
      <c r="AU134" s="151" t="s">
        <v>50</v>
      </c>
      <c r="AV134" s="7" t="s">
        <v>50</v>
      </c>
      <c r="AW134" s="7" t="s">
        <v>24</v>
      </c>
      <c r="AX134" s="7" t="s">
        <v>47</v>
      </c>
      <c r="AY134" s="151" t="s">
        <v>102</v>
      </c>
    </row>
    <row r="135" spans="2:65" s="7" customFormat="1" x14ac:dyDescent="0.3">
      <c r="B135" s="140"/>
      <c r="C135" s="141"/>
      <c r="D135" s="142" t="s">
        <v>111</v>
      </c>
      <c r="E135" s="143" t="s">
        <v>12</v>
      </c>
      <c r="F135" s="144" t="s">
        <v>523</v>
      </c>
      <c r="G135" s="141"/>
      <c r="H135" s="145">
        <v>113.04</v>
      </c>
      <c r="I135" s="146"/>
      <c r="J135" s="141"/>
      <c r="K135" s="141"/>
      <c r="L135" s="147"/>
      <c r="M135" s="148"/>
      <c r="N135" s="149"/>
      <c r="O135" s="149"/>
      <c r="P135" s="149"/>
      <c r="Q135" s="149"/>
      <c r="R135" s="149"/>
      <c r="S135" s="149"/>
      <c r="T135" s="150"/>
      <c r="AT135" s="151" t="s">
        <v>111</v>
      </c>
      <c r="AU135" s="151" t="s">
        <v>50</v>
      </c>
      <c r="AV135" s="7" t="s">
        <v>50</v>
      </c>
      <c r="AW135" s="7" t="s">
        <v>24</v>
      </c>
      <c r="AX135" s="7" t="s">
        <v>47</v>
      </c>
      <c r="AY135" s="151" t="s">
        <v>102</v>
      </c>
    </row>
    <row r="136" spans="2:65" s="7" customFormat="1" x14ac:dyDescent="0.3">
      <c r="B136" s="140"/>
      <c r="C136" s="141"/>
      <c r="D136" s="142" t="s">
        <v>111</v>
      </c>
      <c r="E136" s="143" t="s">
        <v>12</v>
      </c>
      <c r="F136" s="144" t="s">
        <v>524</v>
      </c>
      <c r="G136" s="141"/>
      <c r="H136" s="145">
        <v>48.84</v>
      </c>
      <c r="I136" s="146"/>
      <c r="J136" s="141"/>
      <c r="K136" s="141"/>
      <c r="L136" s="147"/>
      <c r="M136" s="148"/>
      <c r="N136" s="149"/>
      <c r="O136" s="149"/>
      <c r="P136" s="149"/>
      <c r="Q136" s="149"/>
      <c r="R136" s="149"/>
      <c r="S136" s="149"/>
      <c r="T136" s="150"/>
      <c r="AT136" s="151" t="s">
        <v>111</v>
      </c>
      <c r="AU136" s="151" t="s">
        <v>50</v>
      </c>
      <c r="AV136" s="7" t="s">
        <v>50</v>
      </c>
      <c r="AW136" s="7" t="s">
        <v>24</v>
      </c>
      <c r="AX136" s="7" t="s">
        <v>47</v>
      </c>
      <c r="AY136" s="151" t="s">
        <v>102</v>
      </c>
    </row>
    <row r="137" spans="2:65" s="7" customFormat="1" x14ac:dyDescent="0.3">
      <c r="B137" s="140"/>
      <c r="C137" s="141"/>
      <c r="D137" s="142" t="s">
        <v>111</v>
      </c>
      <c r="E137" s="143" t="s">
        <v>12</v>
      </c>
      <c r="F137" s="144" t="s">
        <v>525</v>
      </c>
      <c r="G137" s="141"/>
      <c r="H137" s="145">
        <v>58.52</v>
      </c>
      <c r="I137" s="146"/>
      <c r="J137" s="141"/>
      <c r="K137" s="141"/>
      <c r="L137" s="147"/>
      <c r="M137" s="148"/>
      <c r="N137" s="149"/>
      <c r="O137" s="149"/>
      <c r="P137" s="149"/>
      <c r="Q137" s="149"/>
      <c r="R137" s="149"/>
      <c r="S137" s="149"/>
      <c r="T137" s="150"/>
      <c r="AT137" s="151" t="s">
        <v>111</v>
      </c>
      <c r="AU137" s="151" t="s">
        <v>50</v>
      </c>
      <c r="AV137" s="7" t="s">
        <v>50</v>
      </c>
      <c r="AW137" s="7" t="s">
        <v>24</v>
      </c>
      <c r="AX137" s="7" t="s">
        <v>47</v>
      </c>
      <c r="AY137" s="151" t="s">
        <v>102</v>
      </c>
    </row>
    <row r="138" spans="2:65" s="7" customFormat="1" x14ac:dyDescent="0.3">
      <c r="B138" s="140"/>
      <c r="C138" s="141"/>
      <c r="D138" s="142" t="s">
        <v>111</v>
      </c>
      <c r="E138" s="143" t="s">
        <v>12</v>
      </c>
      <c r="F138" s="144" t="s">
        <v>526</v>
      </c>
      <c r="G138" s="141"/>
      <c r="H138" s="145">
        <v>30.48</v>
      </c>
      <c r="I138" s="146"/>
      <c r="J138" s="141"/>
      <c r="K138" s="141"/>
      <c r="L138" s="147"/>
      <c r="M138" s="148"/>
      <c r="N138" s="149"/>
      <c r="O138" s="149"/>
      <c r="P138" s="149"/>
      <c r="Q138" s="149"/>
      <c r="R138" s="149"/>
      <c r="S138" s="149"/>
      <c r="T138" s="150"/>
      <c r="AT138" s="151" t="s">
        <v>111</v>
      </c>
      <c r="AU138" s="151" t="s">
        <v>50</v>
      </c>
      <c r="AV138" s="7" t="s">
        <v>50</v>
      </c>
      <c r="AW138" s="7" t="s">
        <v>24</v>
      </c>
      <c r="AX138" s="7" t="s">
        <v>47</v>
      </c>
      <c r="AY138" s="151" t="s">
        <v>102</v>
      </c>
    </row>
    <row r="139" spans="2:65" s="7" customFormat="1" x14ac:dyDescent="0.3">
      <c r="B139" s="140"/>
      <c r="C139" s="141"/>
      <c r="D139" s="142" t="s">
        <v>111</v>
      </c>
      <c r="E139" s="143" t="s">
        <v>12</v>
      </c>
      <c r="F139" s="144" t="s">
        <v>527</v>
      </c>
      <c r="G139" s="141"/>
      <c r="H139" s="145">
        <v>60.62</v>
      </c>
      <c r="I139" s="146"/>
      <c r="J139" s="141"/>
      <c r="K139" s="141"/>
      <c r="L139" s="147"/>
      <c r="M139" s="148"/>
      <c r="N139" s="149"/>
      <c r="O139" s="149"/>
      <c r="P139" s="149"/>
      <c r="Q139" s="149"/>
      <c r="R139" s="149"/>
      <c r="S139" s="149"/>
      <c r="T139" s="150"/>
      <c r="AT139" s="151" t="s">
        <v>111</v>
      </c>
      <c r="AU139" s="151" t="s">
        <v>50</v>
      </c>
      <c r="AV139" s="7" t="s">
        <v>50</v>
      </c>
      <c r="AW139" s="7" t="s">
        <v>24</v>
      </c>
      <c r="AX139" s="7" t="s">
        <v>47</v>
      </c>
      <c r="AY139" s="151" t="s">
        <v>102</v>
      </c>
    </row>
    <row r="140" spans="2:65" s="7" customFormat="1" x14ac:dyDescent="0.3">
      <c r="B140" s="140"/>
      <c r="C140" s="141"/>
      <c r="D140" s="142" t="s">
        <v>111</v>
      </c>
      <c r="E140" s="143" t="s">
        <v>12</v>
      </c>
      <c r="F140" s="144" t="s">
        <v>528</v>
      </c>
      <c r="G140" s="141"/>
      <c r="H140" s="145">
        <v>50.4</v>
      </c>
      <c r="I140" s="146"/>
      <c r="J140" s="141"/>
      <c r="K140" s="141"/>
      <c r="L140" s="147"/>
      <c r="M140" s="148"/>
      <c r="N140" s="149"/>
      <c r="O140" s="149"/>
      <c r="P140" s="149"/>
      <c r="Q140" s="149"/>
      <c r="R140" s="149"/>
      <c r="S140" s="149"/>
      <c r="T140" s="150"/>
      <c r="AT140" s="151" t="s">
        <v>111</v>
      </c>
      <c r="AU140" s="151" t="s">
        <v>50</v>
      </c>
      <c r="AV140" s="7" t="s">
        <v>50</v>
      </c>
      <c r="AW140" s="7" t="s">
        <v>24</v>
      </c>
      <c r="AX140" s="7" t="s">
        <v>47</v>
      </c>
      <c r="AY140" s="151" t="s">
        <v>102</v>
      </c>
    </row>
    <row r="141" spans="2:65" s="7" customFormat="1" x14ac:dyDescent="0.3">
      <c r="B141" s="140"/>
      <c r="C141" s="141"/>
      <c r="D141" s="142" t="s">
        <v>111</v>
      </c>
      <c r="E141" s="143" t="s">
        <v>12</v>
      </c>
      <c r="F141" s="144" t="s">
        <v>529</v>
      </c>
      <c r="G141" s="141"/>
      <c r="H141" s="145">
        <v>102.08</v>
      </c>
      <c r="I141" s="146"/>
      <c r="J141" s="141"/>
      <c r="K141" s="141"/>
      <c r="L141" s="147"/>
      <c r="M141" s="148"/>
      <c r="N141" s="149"/>
      <c r="O141" s="149"/>
      <c r="P141" s="149"/>
      <c r="Q141" s="149"/>
      <c r="R141" s="149"/>
      <c r="S141" s="149"/>
      <c r="T141" s="150"/>
      <c r="AT141" s="151" t="s">
        <v>111</v>
      </c>
      <c r="AU141" s="151" t="s">
        <v>50</v>
      </c>
      <c r="AV141" s="7" t="s">
        <v>50</v>
      </c>
      <c r="AW141" s="7" t="s">
        <v>24</v>
      </c>
      <c r="AX141" s="7" t="s">
        <v>47</v>
      </c>
      <c r="AY141" s="151" t="s">
        <v>102</v>
      </c>
    </row>
    <row r="142" spans="2:65" s="7" customFormat="1" x14ac:dyDescent="0.3">
      <c r="B142" s="140"/>
      <c r="C142" s="141"/>
      <c r="D142" s="142" t="s">
        <v>111</v>
      </c>
      <c r="E142" s="143" t="s">
        <v>12</v>
      </c>
      <c r="F142" s="144" t="s">
        <v>530</v>
      </c>
      <c r="G142" s="141"/>
      <c r="H142" s="145">
        <v>51.2</v>
      </c>
      <c r="I142" s="146"/>
      <c r="J142" s="141"/>
      <c r="K142" s="141"/>
      <c r="L142" s="147"/>
      <c r="M142" s="148"/>
      <c r="N142" s="149"/>
      <c r="O142" s="149"/>
      <c r="P142" s="149"/>
      <c r="Q142" s="149"/>
      <c r="R142" s="149"/>
      <c r="S142" s="149"/>
      <c r="T142" s="150"/>
      <c r="AT142" s="151" t="s">
        <v>111</v>
      </c>
      <c r="AU142" s="151" t="s">
        <v>50</v>
      </c>
      <c r="AV142" s="7" t="s">
        <v>50</v>
      </c>
      <c r="AW142" s="7" t="s">
        <v>24</v>
      </c>
      <c r="AX142" s="7" t="s">
        <v>47</v>
      </c>
      <c r="AY142" s="151" t="s">
        <v>102</v>
      </c>
    </row>
    <row r="143" spans="2:65" s="7" customFormat="1" x14ac:dyDescent="0.3">
      <c r="B143" s="140"/>
      <c r="C143" s="141"/>
      <c r="D143" s="142" t="s">
        <v>111</v>
      </c>
      <c r="E143" s="143" t="s">
        <v>12</v>
      </c>
      <c r="F143" s="144" t="s">
        <v>531</v>
      </c>
      <c r="G143" s="141"/>
      <c r="H143" s="145">
        <v>5.2</v>
      </c>
      <c r="I143" s="146"/>
      <c r="J143" s="141"/>
      <c r="K143" s="141"/>
      <c r="L143" s="147"/>
      <c r="M143" s="148"/>
      <c r="N143" s="149"/>
      <c r="O143" s="149"/>
      <c r="P143" s="149"/>
      <c r="Q143" s="149"/>
      <c r="R143" s="149"/>
      <c r="S143" s="149"/>
      <c r="T143" s="150"/>
      <c r="AT143" s="151" t="s">
        <v>111</v>
      </c>
      <c r="AU143" s="151" t="s">
        <v>50</v>
      </c>
      <c r="AV143" s="7" t="s">
        <v>50</v>
      </c>
      <c r="AW143" s="7" t="s">
        <v>24</v>
      </c>
      <c r="AX143" s="7" t="s">
        <v>47</v>
      </c>
      <c r="AY143" s="151" t="s">
        <v>102</v>
      </c>
    </row>
    <row r="144" spans="2:65" s="7" customFormat="1" x14ac:dyDescent="0.3">
      <c r="B144" s="140"/>
      <c r="C144" s="141"/>
      <c r="D144" s="142" t="s">
        <v>111</v>
      </c>
      <c r="E144" s="143" t="s">
        <v>12</v>
      </c>
      <c r="F144" s="144" t="s">
        <v>532</v>
      </c>
      <c r="G144" s="141"/>
      <c r="H144" s="145">
        <v>32</v>
      </c>
      <c r="I144" s="146"/>
      <c r="J144" s="141"/>
      <c r="K144" s="141"/>
      <c r="L144" s="147"/>
      <c r="M144" s="148"/>
      <c r="N144" s="149"/>
      <c r="O144" s="149"/>
      <c r="P144" s="149"/>
      <c r="Q144" s="149"/>
      <c r="R144" s="149"/>
      <c r="S144" s="149"/>
      <c r="T144" s="150"/>
      <c r="AT144" s="151" t="s">
        <v>111</v>
      </c>
      <c r="AU144" s="151" t="s">
        <v>50</v>
      </c>
      <c r="AV144" s="7" t="s">
        <v>50</v>
      </c>
      <c r="AW144" s="7" t="s">
        <v>24</v>
      </c>
      <c r="AX144" s="7" t="s">
        <v>47</v>
      </c>
      <c r="AY144" s="151" t="s">
        <v>102</v>
      </c>
    </row>
    <row r="145" spans="2:65" s="7" customFormat="1" x14ac:dyDescent="0.3">
      <c r="B145" s="140"/>
      <c r="C145" s="141"/>
      <c r="D145" s="142" t="s">
        <v>111</v>
      </c>
      <c r="E145" s="143" t="s">
        <v>12</v>
      </c>
      <c r="F145" s="144" t="s">
        <v>533</v>
      </c>
      <c r="G145" s="141"/>
      <c r="H145" s="145">
        <v>21.36</v>
      </c>
      <c r="I145" s="146"/>
      <c r="J145" s="141"/>
      <c r="K145" s="141"/>
      <c r="L145" s="147"/>
      <c r="M145" s="148"/>
      <c r="N145" s="149"/>
      <c r="O145" s="149"/>
      <c r="P145" s="149"/>
      <c r="Q145" s="149"/>
      <c r="R145" s="149"/>
      <c r="S145" s="149"/>
      <c r="T145" s="150"/>
      <c r="AT145" s="151" t="s">
        <v>111</v>
      </c>
      <c r="AU145" s="151" t="s">
        <v>50</v>
      </c>
      <c r="AV145" s="7" t="s">
        <v>50</v>
      </c>
      <c r="AW145" s="7" t="s">
        <v>24</v>
      </c>
      <c r="AX145" s="7" t="s">
        <v>47</v>
      </c>
      <c r="AY145" s="151" t="s">
        <v>102</v>
      </c>
    </row>
    <row r="146" spans="2:65" s="8" customFormat="1" x14ac:dyDescent="0.3">
      <c r="B146" s="152"/>
      <c r="C146" s="153"/>
      <c r="D146" s="154" t="s">
        <v>111</v>
      </c>
      <c r="E146" s="155" t="s">
        <v>12</v>
      </c>
      <c r="F146" s="156" t="s">
        <v>112</v>
      </c>
      <c r="G146" s="153"/>
      <c r="H146" s="157">
        <v>1340.14</v>
      </c>
      <c r="I146" s="158"/>
      <c r="J146" s="153"/>
      <c r="K146" s="153"/>
      <c r="L146" s="159"/>
      <c r="M146" s="160"/>
      <c r="N146" s="161"/>
      <c r="O146" s="161"/>
      <c r="P146" s="161"/>
      <c r="Q146" s="161"/>
      <c r="R146" s="161"/>
      <c r="S146" s="161"/>
      <c r="T146" s="162"/>
      <c r="AT146" s="163" t="s">
        <v>111</v>
      </c>
      <c r="AU146" s="163" t="s">
        <v>50</v>
      </c>
      <c r="AV146" s="8" t="s">
        <v>109</v>
      </c>
      <c r="AW146" s="8" t="s">
        <v>24</v>
      </c>
      <c r="AX146" s="8" t="s">
        <v>49</v>
      </c>
      <c r="AY146" s="163" t="s">
        <v>102</v>
      </c>
    </row>
    <row r="147" spans="2:65" s="1" customFormat="1" ht="22.5" customHeight="1" x14ac:dyDescent="0.3">
      <c r="B147" s="24"/>
      <c r="C147" s="164" t="s">
        <v>130</v>
      </c>
      <c r="D147" s="164" t="s">
        <v>113</v>
      </c>
      <c r="E147" s="165" t="s">
        <v>131</v>
      </c>
      <c r="F147" s="166" t="s">
        <v>132</v>
      </c>
      <c r="G147" s="167" t="s">
        <v>133</v>
      </c>
      <c r="H147" s="168">
        <v>23.452000000000002</v>
      </c>
      <c r="I147" s="169"/>
      <c r="J147" s="170">
        <f>ROUND(I147*H147,2)</f>
        <v>0</v>
      </c>
      <c r="K147" s="166" t="s">
        <v>116</v>
      </c>
      <c r="L147" s="171"/>
      <c r="M147" s="172" t="s">
        <v>12</v>
      </c>
      <c r="N147" s="173" t="s">
        <v>31</v>
      </c>
      <c r="O147" s="25"/>
      <c r="P147" s="137">
        <f>O147*H147</f>
        <v>0</v>
      </c>
      <c r="Q147" s="137">
        <v>3.2000000000000001E-2</v>
      </c>
      <c r="R147" s="137">
        <f>Q147*H147</f>
        <v>0.75046400000000002</v>
      </c>
      <c r="S147" s="137">
        <v>0</v>
      </c>
      <c r="T147" s="138">
        <f>S147*H147</f>
        <v>0</v>
      </c>
      <c r="AR147" s="13" t="s">
        <v>117</v>
      </c>
      <c r="AT147" s="13" t="s">
        <v>113</v>
      </c>
      <c r="AU147" s="13" t="s">
        <v>50</v>
      </c>
      <c r="AY147" s="13" t="s">
        <v>102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3" t="s">
        <v>49</v>
      </c>
      <c r="BK147" s="139">
        <f>ROUND(I147*H147,2)</f>
        <v>0</v>
      </c>
      <c r="BL147" s="13" t="s">
        <v>109</v>
      </c>
      <c r="BM147" s="13" t="s">
        <v>134</v>
      </c>
    </row>
    <row r="148" spans="2:65" s="7" customFormat="1" x14ac:dyDescent="0.3">
      <c r="B148" s="140"/>
      <c r="C148" s="141"/>
      <c r="D148" s="142" t="s">
        <v>111</v>
      </c>
      <c r="E148" s="143" t="s">
        <v>12</v>
      </c>
      <c r="F148" s="144" t="s">
        <v>534</v>
      </c>
      <c r="G148" s="141"/>
      <c r="H148" s="145">
        <v>23.452000000000002</v>
      </c>
      <c r="I148" s="146"/>
      <c r="J148" s="141"/>
      <c r="K148" s="141"/>
      <c r="L148" s="147"/>
      <c r="M148" s="148"/>
      <c r="N148" s="149"/>
      <c r="O148" s="149"/>
      <c r="P148" s="149"/>
      <c r="Q148" s="149"/>
      <c r="R148" s="149"/>
      <c r="S148" s="149"/>
      <c r="T148" s="150"/>
      <c r="AT148" s="151" t="s">
        <v>111</v>
      </c>
      <c r="AU148" s="151" t="s">
        <v>50</v>
      </c>
      <c r="AV148" s="7" t="s">
        <v>50</v>
      </c>
      <c r="AW148" s="7" t="s">
        <v>24</v>
      </c>
      <c r="AX148" s="7" t="s">
        <v>47</v>
      </c>
      <c r="AY148" s="151" t="s">
        <v>102</v>
      </c>
    </row>
    <row r="149" spans="2:65" s="8" customFormat="1" x14ac:dyDescent="0.3">
      <c r="B149" s="152"/>
      <c r="C149" s="153"/>
      <c r="D149" s="154" t="s">
        <v>111</v>
      </c>
      <c r="E149" s="155" t="s">
        <v>12</v>
      </c>
      <c r="F149" s="156" t="s">
        <v>112</v>
      </c>
      <c r="G149" s="153"/>
      <c r="H149" s="157">
        <v>23.452000000000002</v>
      </c>
      <c r="I149" s="158"/>
      <c r="J149" s="153"/>
      <c r="K149" s="153"/>
      <c r="L149" s="159"/>
      <c r="M149" s="160"/>
      <c r="N149" s="161"/>
      <c r="O149" s="161"/>
      <c r="P149" s="161"/>
      <c r="Q149" s="161"/>
      <c r="R149" s="161"/>
      <c r="S149" s="161"/>
      <c r="T149" s="162"/>
      <c r="AT149" s="163" t="s">
        <v>111</v>
      </c>
      <c r="AU149" s="163" t="s">
        <v>50</v>
      </c>
      <c r="AV149" s="8" t="s">
        <v>109</v>
      </c>
      <c r="AW149" s="8" t="s">
        <v>24</v>
      </c>
      <c r="AX149" s="8" t="s">
        <v>49</v>
      </c>
      <c r="AY149" s="163" t="s">
        <v>102</v>
      </c>
    </row>
    <row r="150" spans="2:65" s="1" customFormat="1" ht="22.5" customHeight="1" x14ac:dyDescent="0.3">
      <c r="B150" s="24"/>
      <c r="C150" s="128" t="s">
        <v>135</v>
      </c>
      <c r="D150" s="128" t="s">
        <v>105</v>
      </c>
      <c r="E150" s="129" t="s">
        <v>136</v>
      </c>
      <c r="F150" s="130" t="s">
        <v>137</v>
      </c>
      <c r="G150" s="131" t="s">
        <v>138</v>
      </c>
      <c r="H150" s="132">
        <v>444.39600000000002</v>
      </c>
      <c r="I150" s="133"/>
      <c r="J150" s="134">
        <f>ROUND(I150*H150,2)</f>
        <v>0</v>
      </c>
      <c r="K150" s="130" t="s">
        <v>116</v>
      </c>
      <c r="L150" s="34"/>
      <c r="M150" s="135" t="s">
        <v>12</v>
      </c>
      <c r="N150" s="136" t="s">
        <v>31</v>
      </c>
      <c r="O150" s="25"/>
      <c r="P150" s="137">
        <f>O150*H150</f>
        <v>0</v>
      </c>
      <c r="Q150" s="137">
        <v>3.0450000000000001E-2</v>
      </c>
      <c r="R150" s="137">
        <f>Q150*H150</f>
        <v>13.5318582</v>
      </c>
      <c r="S150" s="137">
        <v>0</v>
      </c>
      <c r="T150" s="138">
        <f>S150*H150</f>
        <v>0</v>
      </c>
      <c r="AR150" s="13" t="s">
        <v>109</v>
      </c>
      <c r="AT150" s="13" t="s">
        <v>105</v>
      </c>
      <c r="AU150" s="13" t="s">
        <v>50</v>
      </c>
      <c r="AY150" s="13" t="s">
        <v>102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3" t="s">
        <v>49</v>
      </c>
      <c r="BK150" s="139">
        <f>ROUND(I150*H150,2)</f>
        <v>0</v>
      </c>
      <c r="BL150" s="13" t="s">
        <v>109</v>
      </c>
      <c r="BM150" s="13" t="s">
        <v>139</v>
      </c>
    </row>
    <row r="151" spans="2:65" s="9" customFormat="1" x14ac:dyDescent="0.3">
      <c r="B151" s="176"/>
      <c r="C151" s="177"/>
      <c r="D151" s="142" t="s">
        <v>111</v>
      </c>
      <c r="E151" s="178" t="s">
        <v>12</v>
      </c>
      <c r="F151" s="179" t="s">
        <v>140</v>
      </c>
      <c r="G151" s="177"/>
      <c r="H151" s="180" t="s">
        <v>12</v>
      </c>
      <c r="I151" s="181"/>
      <c r="J151" s="177"/>
      <c r="K151" s="177"/>
      <c r="L151" s="182"/>
      <c r="M151" s="183"/>
      <c r="N151" s="184"/>
      <c r="O151" s="184"/>
      <c r="P151" s="184"/>
      <c r="Q151" s="184"/>
      <c r="R151" s="184"/>
      <c r="S151" s="184"/>
      <c r="T151" s="185"/>
      <c r="AT151" s="186" t="s">
        <v>111</v>
      </c>
      <c r="AU151" s="186" t="s">
        <v>50</v>
      </c>
      <c r="AV151" s="9" t="s">
        <v>49</v>
      </c>
      <c r="AW151" s="9" t="s">
        <v>24</v>
      </c>
      <c r="AX151" s="9" t="s">
        <v>47</v>
      </c>
      <c r="AY151" s="186" t="s">
        <v>102</v>
      </c>
    </row>
    <row r="152" spans="2:65" s="9" customFormat="1" x14ac:dyDescent="0.3">
      <c r="B152" s="176"/>
      <c r="C152" s="177"/>
      <c r="D152" s="142" t="s">
        <v>111</v>
      </c>
      <c r="E152" s="178" t="s">
        <v>12</v>
      </c>
      <c r="F152" s="179" t="s">
        <v>141</v>
      </c>
      <c r="G152" s="177"/>
      <c r="H152" s="180" t="s">
        <v>12</v>
      </c>
      <c r="I152" s="181"/>
      <c r="J152" s="177"/>
      <c r="K152" s="177"/>
      <c r="L152" s="182"/>
      <c r="M152" s="183"/>
      <c r="N152" s="184"/>
      <c r="O152" s="184"/>
      <c r="P152" s="184"/>
      <c r="Q152" s="184"/>
      <c r="R152" s="184"/>
      <c r="S152" s="184"/>
      <c r="T152" s="185"/>
      <c r="AT152" s="186" t="s">
        <v>111</v>
      </c>
      <c r="AU152" s="186" t="s">
        <v>50</v>
      </c>
      <c r="AV152" s="9" t="s">
        <v>49</v>
      </c>
      <c r="AW152" s="9" t="s">
        <v>24</v>
      </c>
      <c r="AX152" s="9" t="s">
        <v>47</v>
      </c>
      <c r="AY152" s="186" t="s">
        <v>102</v>
      </c>
    </row>
    <row r="153" spans="2:65" s="7" customFormat="1" x14ac:dyDescent="0.3">
      <c r="B153" s="140"/>
      <c r="C153" s="141"/>
      <c r="D153" s="142" t="s">
        <v>111</v>
      </c>
      <c r="E153" s="143" t="s">
        <v>12</v>
      </c>
      <c r="F153" s="144" t="s">
        <v>535</v>
      </c>
      <c r="G153" s="141"/>
      <c r="H153" s="145">
        <v>76.572000000000003</v>
      </c>
      <c r="I153" s="146"/>
      <c r="J153" s="141"/>
      <c r="K153" s="141"/>
      <c r="L153" s="147"/>
      <c r="M153" s="148"/>
      <c r="N153" s="149"/>
      <c r="O153" s="149"/>
      <c r="P153" s="149"/>
      <c r="Q153" s="149"/>
      <c r="R153" s="149"/>
      <c r="S153" s="149"/>
      <c r="T153" s="150"/>
      <c r="AT153" s="151" t="s">
        <v>111</v>
      </c>
      <c r="AU153" s="151" t="s">
        <v>50</v>
      </c>
      <c r="AV153" s="7" t="s">
        <v>50</v>
      </c>
      <c r="AW153" s="7" t="s">
        <v>24</v>
      </c>
      <c r="AX153" s="7" t="s">
        <v>47</v>
      </c>
      <c r="AY153" s="151" t="s">
        <v>102</v>
      </c>
    </row>
    <row r="154" spans="2:65" s="7" customFormat="1" x14ac:dyDescent="0.3">
      <c r="B154" s="140"/>
      <c r="C154" s="141"/>
      <c r="D154" s="142" t="s">
        <v>111</v>
      </c>
      <c r="E154" s="143" t="s">
        <v>12</v>
      </c>
      <c r="F154" s="144" t="s">
        <v>536</v>
      </c>
      <c r="G154" s="141"/>
      <c r="H154" s="145">
        <v>19.852</v>
      </c>
      <c r="I154" s="146"/>
      <c r="J154" s="141"/>
      <c r="K154" s="141"/>
      <c r="L154" s="147"/>
      <c r="M154" s="148"/>
      <c r="N154" s="149"/>
      <c r="O154" s="149"/>
      <c r="P154" s="149"/>
      <c r="Q154" s="149"/>
      <c r="R154" s="149"/>
      <c r="S154" s="149"/>
      <c r="T154" s="150"/>
      <c r="AT154" s="151" t="s">
        <v>111</v>
      </c>
      <c r="AU154" s="151" t="s">
        <v>50</v>
      </c>
      <c r="AV154" s="7" t="s">
        <v>50</v>
      </c>
      <c r="AW154" s="7" t="s">
        <v>24</v>
      </c>
      <c r="AX154" s="7" t="s">
        <v>47</v>
      </c>
      <c r="AY154" s="151" t="s">
        <v>102</v>
      </c>
    </row>
    <row r="155" spans="2:65" s="7" customFormat="1" x14ac:dyDescent="0.3">
      <c r="B155" s="140"/>
      <c r="C155" s="141"/>
      <c r="D155" s="142" t="s">
        <v>111</v>
      </c>
      <c r="E155" s="143" t="s">
        <v>12</v>
      </c>
      <c r="F155" s="144" t="s">
        <v>537</v>
      </c>
      <c r="G155" s="141"/>
      <c r="H155" s="145">
        <v>5.7430000000000003</v>
      </c>
      <c r="I155" s="146"/>
      <c r="J155" s="141"/>
      <c r="K155" s="141"/>
      <c r="L155" s="147"/>
      <c r="M155" s="148"/>
      <c r="N155" s="149"/>
      <c r="O155" s="149"/>
      <c r="P155" s="149"/>
      <c r="Q155" s="149"/>
      <c r="R155" s="149"/>
      <c r="S155" s="149"/>
      <c r="T155" s="150"/>
      <c r="AT155" s="151" t="s">
        <v>111</v>
      </c>
      <c r="AU155" s="151" t="s">
        <v>50</v>
      </c>
      <c r="AV155" s="7" t="s">
        <v>50</v>
      </c>
      <c r="AW155" s="7" t="s">
        <v>24</v>
      </c>
      <c r="AX155" s="7" t="s">
        <v>47</v>
      </c>
      <c r="AY155" s="151" t="s">
        <v>102</v>
      </c>
    </row>
    <row r="156" spans="2:65" s="7" customFormat="1" x14ac:dyDescent="0.3">
      <c r="B156" s="140"/>
      <c r="C156" s="141"/>
      <c r="D156" s="142" t="s">
        <v>111</v>
      </c>
      <c r="E156" s="143" t="s">
        <v>12</v>
      </c>
      <c r="F156" s="144" t="s">
        <v>538</v>
      </c>
      <c r="G156" s="141"/>
      <c r="H156" s="145">
        <v>58.988999999999997</v>
      </c>
      <c r="I156" s="146"/>
      <c r="J156" s="141"/>
      <c r="K156" s="141"/>
      <c r="L156" s="147"/>
      <c r="M156" s="148"/>
      <c r="N156" s="149"/>
      <c r="O156" s="149"/>
      <c r="P156" s="149"/>
      <c r="Q156" s="149"/>
      <c r="R156" s="149"/>
      <c r="S156" s="149"/>
      <c r="T156" s="150"/>
      <c r="AT156" s="151" t="s">
        <v>111</v>
      </c>
      <c r="AU156" s="151" t="s">
        <v>50</v>
      </c>
      <c r="AV156" s="7" t="s">
        <v>50</v>
      </c>
      <c r="AW156" s="7" t="s">
        <v>24</v>
      </c>
      <c r="AX156" s="7" t="s">
        <v>47</v>
      </c>
      <c r="AY156" s="151" t="s">
        <v>102</v>
      </c>
    </row>
    <row r="157" spans="2:65" s="9" customFormat="1" x14ac:dyDescent="0.3">
      <c r="B157" s="176"/>
      <c r="C157" s="177"/>
      <c r="D157" s="142" t="s">
        <v>111</v>
      </c>
      <c r="E157" s="178" t="s">
        <v>12</v>
      </c>
      <c r="F157" s="179" t="s">
        <v>142</v>
      </c>
      <c r="G157" s="177"/>
      <c r="H157" s="180" t="s">
        <v>12</v>
      </c>
      <c r="I157" s="181"/>
      <c r="J157" s="177"/>
      <c r="K157" s="177"/>
      <c r="L157" s="182"/>
      <c r="M157" s="183"/>
      <c r="N157" s="184"/>
      <c r="O157" s="184"/>
      <c r="P157" s="184"/>
      <c r="Q157" s="184"/>
      <c r="R157" s="184"/>
      <c r="S157" s="184"/>
      <c r="T157" s="185"/>
      <c r="AT157" s="186" t="s">
        <v>111</v>
      </c>
      <c r="AU157" s="186" t="s">
        <v>50</v>
      </c>
      <c r="AV157" s="9" t="s">
        <v>49</v>
      </c>
      <c r="AW157" s="9" t="s">
        <v>24</v>
      </c>
      <c r="AX157" s="9" t="s">
        <v>47</v>
      </c>
      <c r="AY157" s="186" t="s">
        <v>102</v>
      </c>
    </row>
    <row r="158" spans="2:65" s="7" customFormat="1" x14ac:dyDescent="0.3">
      <c r="B158" s="140"/>
      <c r="C158" s="141"/>
      <c r="D158" s="142" t="s">
        <v>111</v>
      </c>
      <c r="E158" s="143" t="s">
        <v>12</v>
      </c>
      <c r="F158" s="144" t="s">
        <v>539</v>
      </c>
      <c r="G158" s="141"/>
      <c r="H158" s="145">
        <v>33.042999999999999</v>
      </c>
      <c r="I158" s="146"/>
      <c r="J158" s="141"/>
      <c r="K158" s="141"/>
      <c r="L158" s="147"/>
      <c r="M158" s="148"/>
      <c r="N158" s="149"/>
      <c r="O158" s="149"/>
      <c r="P158" s="149"/>
      <c r="Q158" s="149"/>
      <c r="R158" s="149"/>
      <c r="S158" s="149"/>
      <c r="T158" s="150"/>
      <c r="AT158" s="151" t="s">
        <v>111</v>
      </c>
      <c r="AU158" s="151" t="s">
        <v>50</v>
      </c>
      <c r="AV158" s="7" t="s">
        <v>50</v>
      </c>
      <c r="AW158" s="7" t="s">
        <v>24</v>
      </c>
      <c r="AX158" s="7" t="s">
        <v>47</v>
      </c>
      <c r="AY158" s="151" t="s">
        <v>102</v>
      </c>
    </row>
    <row r="159" spans="2:65" s="7" customFormat="1" x14ac:dyDescent="0.3">
      <c r="B159" s="140"/>
      <c r="C159" s="141"/>
      <c r="D159" s="142" t="s">
        <v>111</v>
      </c>
      <c r="E159" s="143" t="s">
        <v>12</v>
      </c>
      <c r="F159" s="144" t="s">
        <v>540</v>
      </c>
      <c r="G159" s="141"/>
      <c r="H159" s="145">
        <v>9.6219999999999999</v>
      </c>
      <c r="I159" s="146"/>
      <c r="J159" s="141"/>
      <c r="K159" s="141"/>
      <c r="L159" s="147"/>
      <c r="M159" s="148"/>
      <c r="N159" s="149"/>
      <c r="O159" s="149"/>
      <c r="P159" s="149"/>
      <c r="Q159" s="149"/>
      <c r="R159" s="149"/>
      <c r="S159" s="149"/>
      <c r="T159" s="150"/>
      <c r="AT159" s="151" t="s">
        <v>111</v>
      </c>
      <c r="AU159" s="151" t="s">
        <v>50</v>
      </c>
      <c r="AV159" s="7" t="s">
        <v>50</v>
      </c>
      <c r="AW159" s="7" t="s">
        <v>24</v>
      </c>
      <c r="AX159" s="7" t="s">
        <v>47</v>
      </c>
      <c r="AY159" s="151" t="s">
        <v>102</v>
      </c>
    </row>
    <row r="160" spans="2:65" s="9" customFormat="1" x14ac:dyDescent="0.3">
      <c r="B160" s="176"/>
      <c r="C160" s="177"/>
      <c r="D160" s="142" t="s">
        <v>111</v>
      </c>
      <c r="E160" s="178" t="s">
        <v>12</v>
      </c>
      <c r="F160" s="179" t="s">
        <v>143</v>
      </c>
      <c r="G160" s="177"/>
      <c r="H160" s="180" t="s">
        <v>12</v>
      </c>
      <c r="I160" s="181"/>
      <c r="J160" s="177"/>
      <c r="K160" s="177"/>
      <c r="L160" s="182"/>
      <c r="M160" s="183"/>
      <c r="N160" s="184"/>
      <c r="O160" s="184"/>
      <c r="P160" s="184"/>
      <c r="Q160" s="184"/>
      <c r="R160" s="184"/>
      <c r="S160" s="184"/>
      <c r="T160" s="185"/>
      <c r="AT160" s="186" t="s">
        <v>111</v>
      </c>
      <c r="AU160" s="186" t="s">
        <v>50</v>
      </c>
      <c r="AV160" s="9" t="s">
        <v>49</v>
      </c>
      <c r="AW160" s="9" t="s">
        <v>24</v>
      </c>
      <c r="AX160" s="9" t="s">
        <v>47</v>
      </c>
      <c r="AY160" s="186" t="s">
        <v>102</v>
      </c>
    </row>
    <row r="161" spans="2:51" s="7" customFormat="1" x14ac:dyDescent="0.3">
      <c r="B161" s="140"/>
      <c r="C161" s="141"/>
      <c r="D161" s="142" t="s">
        <v>111</v>
      </c>
      <c r="E161" s="143" t="s">
        <v>12</v>
      </c>
      <c r="F161" s="144" t="s">
        <v>541</v>
      </c>
      <c r="G161" s="141"/>
      <c r="H161" s="145">
        <v>11.641</v>
      </c>
      <c r="I161" s="146"/>
      <c r="J161" s="141"/>
      <c r="K161" s="141"/>
      <c r="L161" s="147"/>
      <c r="M161" s="148"/>
      <c r="N161" s="149"/>
      <c r="O161" s="149"/>
      <c r="P161" s="149"/>
      <c r="Q161" s="149"/>
      <c r="R161" s="149"/>
      <c r="S161" s="149"/>
      <c r="T161" s="150"/>
      <c r="AT161" s="151" t="s">
        <v>111</v>
      </c>
      <c r="AU161" s="151" t="s">
        <v>50</v>
      </c>
      <c r="AV161" s="7" t="s">
        <v>50</v>
      </c>
      <c r="AW161" s="7" t="s">
        <v>24</v>
      </c>
      <c r="AX161" s="7" t="s">
        <v>47</v>
      </c>
      <c r="AY161" s="151" t="s">
        <v>102</v>
      </c>
    </row>
    <row r="162" spans="2:51" s="7" customFormat="1" x14ac:dyDescent="0.3">
      <c r="B162" s="140"/>
      <c r="C162" s="141"/>
      <c r="D162" s="142" t="s">
        <v>111</v>
      </c>
      <c r="E162" s="143" t="s">
        <v>12</v>
      </c>
      <c r="F162" s="144" t="s">
        <v>542</v>
      </c>
      <c r="G162" s="141"/>
      <c r="H162" s="145">
        <v>15.253</v>
      </c>
      <c r="I162" s="146"/>
      <c r="J162" s="141"/>
      <c r="K162" s="141"/>
      <c r="L162" s="147"/>
      <c r="M162" s="148"/>
      <c r="N162" s="149"/>
      <c r="O162" s="149"/>
      <c r="P162" s="149"/>
      <c r="Q162" s="149"/>
      <c r="R162" s="149"/>
      <c r="S162" s="149"/>
      <c r="T162" s="150"/>
      <c r="AT162" s="151" t="s">
        <v>111</v>
      </c>
      <c r="AU162" s="151" t="s">
        <v>50</v>
      </c>
      <c r="AV162" s="7" t="s">
        <v>50</v>
      </c>
      <c r="AW162" s="7" t="s">
        <v>24</v>
      </c>
      <c r="AX162" s="7" t="s">
        <v>47</v>
      </c>
      <c r="AY162" s="151" t="s">
        <v>102</v>
      </c>
    </row>
    <row r="163" spans="2:51" s="7" customFormat="1" x14ac:dyDescent="0.3">
      <c r="B163" s="140"/>
      <c r="C163" s="141"/>
      <c r="D163" s="142" t="s">
        <v>111</v>
      </c>
      <c r="E163" s="143" t="s">
        <v>12</v>
      </c>
      <c r="F163" s="144" t="s">
        <v>543</v>
      </c>
      <c r="G163" s="141"/>
      <c r="H163" s="145">
        <v>13.648</v>
      </c>
      <c r="I163" s="146"/>
      <c r="J163" s="141"/>
      <c r="K163" s="141"/>
      <c r="L163" s="147"/>
      <c r="M163" s="148"/>
      <c r="N163" s="149"/>
      <c r="O163" s="149"/>
      <c r="P163" s="149"/>
      <c r="Q163" s="149"/>
      <c r="R163" s="149"/>
      <c r="S163" s="149"/>
      <c r="T163" s="150"/>
      <c r="AT163" s="151" t="s">
        <v>111</v>
      </c>
      <c r="AU163" s="151" t="s">
        <v>50</v>
      </c>
      <c r="AV163" s="7" t="s">
        <v>50</v>
      </c>
      <c r="AW163" s="7" t="s">
        <v>24</v>
      </c>
      <c r="AX163" s="7" t="s">
        <v>47</v>
      </c>
      <c r="AY163" s="151" t="s">
        <v>102</v>
      </c>
    </row>
    <row r="164" spans="2:51" s="9" customFormat="1" x14ac:dyDescent="0.3">
      <c r="B164" s="176"/>
      <c r="C164" s="177"/>
      <c r="D164" s="142" t="s">
        <v>111</v>
      </c>
      <c r="E164" s="178" t="s">
        <v>12</v>
      </c>
      <c r="F164" s="179" t="s">
        <v>144</v>
      </c>
      <c r="G164" s="177"/>
      <c r="H164" s="180" t="s">
        <v>12</v>
      </c>
      <c r="I164" s="181"/>
      <c r="J164" s="177"/>
      <c r="K164" s="177"/>
      <c r="L164" s="182"/>
      <c r="M164" s="183"/>
      <c r="N164" s="184"/>
      <c r="O164" s="184"/>
      <c r="P164" s="184"/>
      <c r="Q164" s="184"/>
      <c r="R164" s="184"/>
      <c r="S164" s="184"/>
      <c r="T164" s="185"/>
      <c r="AT164" s="186" t="s">
        <v>111</v>
      </c>
      <c r="AU164" s="186" t="s">
        <v>50</v>
      </c>
      <c r="AV164" s="9" t="s">
        <v>49</v>
      </c>
      <c r="AW164" s="9" t="s">
        <v>24</v>
      </c>
      <c r="AX164" s="9" t="s">
        <v>47</v>
      </c>
      <c r="AY164" s="186" t="s">
        <v>102</v>
      </c>
    </row>
    <row r="165" spans="2:51" s="7" customFormat="1" x14ac:dyDescent="0.3">
      <c r="B165" s="140"/>
      <c r="C165" s="141"/>
      <c r="D165" s="142" t="s">
        <v>111</v>
      </c>
      <c r="E165" s="143" t="s">
        <v>12</v>
      </c>
      <c r="F165" s="144" t="s">
        <v>544</v>
      </c>
      <c r="G165" s="141"/>
      <c r="H165" s="145">
        <v>5.29</v>
      </c>
      <c r="I165" s="146"/>
      <c r="J165" s="141"/>
      <c r="K165" s="141"/>
      <c r="L165" s="147"/>
      <c r="M165" s="148"/>
      <c r="N165" s="149"/>
      <c r="O165" s="149"/>
      <c r="P165" s="149"/>
      <c r="Q165" s="149"/>
      <c r="R165" s="149"/>
      <c r="S165" s="149"/>
      <c r="T165" s="150"/>
      <c r="AT165" s="151" t="s">
        <v>111</v>
      </c>
      <c r="AU165" s="151" t="s">
        <v>50</v>
      </c>
      <c r="AV165" s="7" t="s">
        <v>50</v>
      </c>
      <c r="AW165" s="7" t="s">
        <v>24</v>
      </c>
      <c r="AX165" s="7" t="s">
        <v>47</v>
      </c>
      <c r="AY165" s="151" t="s">
        <v>102</v>
      </c>
    </row>
    <row r="166" spans="2:51" s="7" customFormat="1" x14ac:dyDescent="0.3">
      <c r="B166" s="140"/>
      <c r="C166" s="141"/>
      <c r="D166" s="142" t="s">
        <v>111</v>
      </c>
      <c r="E166" s="143" t="s">
        <v>12</v>
      </c>
      <c r="F166" s="144" t="s">
        <v>545</v>
      </c>
      <c r="G166" s="141"/>
      <c r="H166" s="145">
        <v>27.402000000000001</v>
      </c>
      <c r="I166" s="146"/>
      <c r="J166" s="141"/>
      <c r="K166" s="141"/>
      <c r="L166" s="147"/>
      <c r="M166" s="148"/>
      <c r="N166" s="149"/>
      <c r="O166" s="149"/>
      <c r="P166" s="149"/>
      <c r="Q166" s="149"/>
      <c r="R166" s="149"/>
      <c r="S166" s="149"/>
      <c r="T166" s="150"/>
      <c r="AT166" s="151" t="s">
        <v>111</v>
      </c>
      <c r="AU166" s="151" t="s">
        <v>50</v>
      </c>
      <c r="AV166" s="7" t="s">
        <v>50</v>
      </c>
      <c r="AW166" s="7" t="s">
        <v>24</v>
      </c>
      <c r="AX166" s="7" t="s">
        <v>47</v>
      </c>
      <c r="AY166" s="151" t="s">
        <v>102</v>
      </c>
    </row>
    <row r="167" spans="2:51" s="9" customFormat="1" x14ac:dyDescent="0.3">
      <c r="B167" s="176"/>
      <c r="C167" s="177"/>
      <c r="D167" s="142" t="s">
        <v>111</v>
      </c>
      <c r="E167" s="178" t="s">
        <v>12</v>
      </c>
      <c r="F167" s="179" t="s">
        <v>145</v>
      </c>
      <c r="G167" s="177"/>
      <c r="H167" s="180" t="s">
        <v>12</v>
      </c>
      <c r="I167" s="181"/>
      <c r="J167" s="177"/>
      <c r="K167" s="177"/>
      <c r="L167" s="182"/>
      <c r="M167" s="183"/>
      <c r="N167" s="184"/>
      <c r="O167" s="184"/>
      <c r="P167" s="184"/>
      <c r="Q167" s="184"/>
      <c r="R167" s="184"/>
      <c r="S167" s="184"/>
      <c r="T167" s="185"/>
      <c r="AT167" s="186" t="s">
        <v>111</v>
      </c>
      <c r="AU167" s="186" t="s">
        <v>50</v>
      </c>
      <c r="AV167" s="9" t="s">
        <v>49</v>
      </c>
      <c r="AW167" s="9" t="s">
        <v>24</v>
      </c>
      <c r="AX167" s="9" t="s">
        <v>47</v>
      </c>
      <c r="AY167" s="186" t="s">
        <v>102</v>
      </c>
    </row>
    <row r="168" spans="2:51" s="7" customFormat="1" x14ac:dyDescent="0.3">
      <c r="B168" s="140"/>
      <c r="C168" s="141"/>
      <c r="D168" s="142" t="s">
        <v>111</v>
      </c>
      <c r="E168" s="143" t="s">
        <v>12</v>
      </c>
      <c r="F168" s="144" t="s">
        <v>542</v>
      </c>
      <c r="G168" s="141"/>
      <c r="H168" s="145">
        <v>15.253</v>
      </c>
      <c r="I168" s="146"/>
      <c r="J168" s="141"/>
      <c r="K168" s="141"/>
      <c r="L168" s="147"/>
      <c r="M168" s="148"/>
      <c r="N168" s="149"/>
      <c r="O168" s="149"/>
      <c r="P168" s="149"/>
      <c r="Q168" s="149"/>
      <c r="R168" s="149"/>
      <c r="S168" s="149"/>
      <c r="T168" s="150"/>
      <c r="AT168" s="151" t="s">
        <v>111</v>
      </c>
      <c r="AU168" s="151" t="s">
        <v>50</v>
      </c>
      <c r="AV168" s="7" t="s">
        <v>50</v>
      </c>
      <c r="AW168" s="7" t="s">
        <v>24</v>
      </c>
      <c r="AX168" s="7" t="s">
        <v>47</v>
      </c>
      <c r="AY168" s="151" t="s">
        <v>102</v>
      </c>
    </row>
    <row r="169" spans="2:51" s="9" customFormat="1" x14ac:dyDescent="0.3">
      <c r="B169" s="176"/>
      <c r="C169" s="177"/>
      <c r="D169" s="142" t="s">
        <v>111</v>
      </c>
      <c r="E169" s="178" t="s">
        <v>12</v>
      </c>
      <c r="F169" s="179" t="s">
        <v>146</v>
      </c>
      <c r="G169" s="177"/>
      <c r="H169" s="180" t="s">
        <v>12</v>
      </c>
      <c r="I169" s="181"/>
      <c r="J169" s="177"/>
      <c r="K169" s="177"/>
      <c r="L169" s="182"/>
      <c r="M169" s="183"/>
      <c r="N169" s="184"/>
      <c r="O169" s="184"/>
      <c r="P169" s="184"/>
      <c r="Q169" s="184"/>
      <c r="R169" s="184"/>
      <c r="S169" s="184"/>
      <c r="T169" s="185"/>
      <c r="AT169" s="186" t="s">
        <v>111</v>
      </c>
      <c r="AU169" s="186" t="s">
        <v>50</v>
      </c>
      <c r="AV169" s="9" t="s">
        <v>49</v>
      </c>
      <c r="AW169" s="9" t="s">
        <v>24</v>
      </c>
      <c r="AX169" s="9" t="s">
        <v>47</v>
      </c>
      <c r="AY169" s="186" t="s">
        <v>102</v>
      </c>
    </row>
    <row r="170" spans="2:51" s="7" customFormat="1" x14ac:dyDescent="0.3">
      <c r="B170" s="140"/>
      <c r="C170" s="141"/>
      <c r="D170" s="142" t="s">
        <v>111</v>
      </c>
      <c r="E170" s="143" t="s">
        <v>12</v>
      </c>
      <c r="F170" s="144" t="s">
        <v>546</v>
      </c>
      <c r="G170" s="141"/>
      <c r="H170" s="145">
        <v>21.42</v>
      </c>
      <c r="I170" s="146"/>
      <c r="J170" s="141"/>
      <c r="K170" s="141"/>
      <c r="L170" s="147"/>
      <c r="M170" s="148"/>
      <c r="N170" s="149"/>
      <c r="O170" s="149"/>
      <c r="P170" s="149"/>
      <c r="Q170" s="149"/>
      <c r="R170" s="149"/>
      <c r="S170" s="149"/>
      <c r="T170" s="150"/>
      <c r="AT170" s="151" t="s">
        <v>111</v>
      </c>
      <c r="AU170" s="151" t="s">
        <v>50</v>
      </c>
      <c r="AV170" s="7" t="s">
        <v>50</v>
      </c>
      <c r="AW170" s="7" t="s">
        <v>24</v>
      </c>
      <c r="AX170" s="7" t="s">
        <v>47</v>
      </c>
      <c r="AY170" s="151" t="s">
        <v>102</v>
      </c>
    </row>
    <row r="171" spans="2:51" s="9" customFormat="1" x14ac:dyDescent="0.3">
      <c r="B171" s="176"/>
      <c r="C171" s="177"/>
      <c r="D171" s="142" t="s">
        <v>111</v>
      </c>
      <c r="E171" s="178" t="s">
        <v>12</v>
      </c>
      <c r="F171" s="179" t="s">
        <v>547</v>
      </c>
      <c r="G171" s="177"/>
      <c r="H171" s="180" t="s">
        <v>12</v>
      </c>
      <c r="I171" s="181"/>
      <c r="J171" s="177"/>
      <c r="K171" s="177"/>
      <c r="L171" s="182"/>
      <c r="M171" s="183"/>
      <c r="N171" s="184"/>
      <c r="O171" s="184"/>
      <c r="P171" s="184"/>
      <c r="Q171" s="184"/>
      <c r="R171" s="184"/>
      <c r="S171" s="184"/>
      <c r="T171" s="185"/>
      <c r="AT171" s="186" t="s">
        <v>111</v>
      </c>
      <c r="AU171" s="186" t="s">
        <v>50</v>
      </c>
      <c r="AV171" s="9" t="s">
        <v>49</v>
      </c>
      <c r="AW171" s="9" t="s">
        <v>24</v>
      </c>
      <c r="AX171" s="9" t="s">
        <v>47</v>
      </c>
      <c r="AY171" s="186" t="s">
        <v>102</v>
      </c>
    </row>
    <row r="172" spans="2:51" s="7" customFormat="1" x14ac:dyDescent="0.3">
      <c r="B172" s="140"/>
      <c r="C172" s="141"/>
      <c r="D172" s="142" t="s">
        <v>111</v>
      </c>
      <c r="E172" s="143" t="s">
        <v>12</v>
      </c>
      <c r="F172" s="144" t="s">
        <v>548</v>
      </c>
      <c r="G172" s="141"/>
      <c r="H172" s="145">
        <v>10.627000000000001</v>
      </c>
      <c r="I172" s="146"/>
      <c r="J172" s="141"/>
      <c r="K172" s="141"/>
      <c r="L172" s="147"/>
      <c r="M172" s="148"/>
      <c r="N172" s="149"/>
      <c r="O172" s="149"/>
      <c r="P172" s="149"/>
      <c r="Q172" s="149"/>
      <c r="R172" s="149"/>
      <c r="S172" s="149"/>
      <c r="T172" s="150"/>
      <c r="AT172" s="151" t="s">
        <v>111</v>
      </c>
      <c r="AU172" s="151" t="s">
        <v>50</v>
      </c>
      <c r="AV172" s="7" t="s">
        <v>50</v>
      </c>
      <c r="AW172" s="7" t="s">
        <v>24</v>
      </c>
      <c r="AX172" s="7" t="s">
        <v>47</v>
      </c>
      <c r="AY172" s="151" t="s">
        <v>102</v>
      </c>
    </row>
    <row r="173" spans="2:51" s="9" customFormat="1" x14ac:dyDescent="0.3">
      <c r="B173" s="176"/>
      <c r="C173" s="177"/>
      <c r="D173" s="142" t="s">
        <v>111</v>
      </c>
      <c r="E173" s="178" t="s">
        <v>12</v>
      </c>
      <c r="F173" s="179" t="s">
        <v>549</v>
      </c>
      <c r="G173" s="177"/>
      <c r="H173" s="180" t="s">
        <v>12</v>
      </c>
      <c r="I173" s="181"/>
      <c r="J173" s="177"/>
      <c r="K173" s="177"/>
      <c r="L173" s="182"/>
      <c r="M173" s="183"/>
      <c r="N173" s="184"/>
      <c r="O173" s="184"/>
      <c r="P173" s="184"/>
      <c r="Q173" s="184"/>
      <c r="R173" s="184"/>
      <c r="S173" s="184"/>
      <c r="T173" s="185"/>
      <c r="AT173" s="186" t="s">
        <v>111</v>
      </c>
      <c r="AU173" s="186" t="s">
        <v>50</v>
      </c>
      <c r="AV173" s="9" t="s">
        <v>49</v>
      </c>
      <c r="AW173" s="9" t="s">
        <v>24</v>
      </c>
      <c r="AX173" s="9" t="s">
        <v>47</v>
      </c>
      <c r="AY173" s="186" t="s">
        <v>102</v>
      </c>
    </row>
    <row r="174" spans="2:51" s="7" customFormat="1" x14ac:dyDescent="0.3">
      <c r="B174" s="140"/>
      <c r="C174" s="141"/>
      <c r="D174" s="142" t="s">
        <v>111</v>
      </c>
      <c r="E174" s="143" t="s">
        <v>12</v>
      </c>
      <c r="F174" s="144" t="s">
        <v>550</v>
      </c>
      <c r="G174" s="141"/>
      <c r="H174" s="145">
        <v>19.852</v>
      </c>
      <c r="I174" s="146"/>
      <c r="J174" s="141"/>
      <c r="K174" s="141"/>
      <c r="L174" s="147"/>
      <c r="M174" s="148"/>
      <c r="N174" s="149"/>
      <c r="O174" s="149"/>
      <c r="P174" s="149"/>
      <c r="Q174" s="149"/>
      <c r="R174" s="149"/>
      <c r="S174" s="149"/>
      <c r="T174" s="150"/>
      <c r="AT174" s="151" t="s">
        <v>111</v>
      </c>
      <c r="AU174" s="151" t="s">
        <v>50</v>
      </c>
      <c r="AV174" s="7" t="s">
        <v>50</v>
      </c>
      <c r="AW174" s="7" t="s">
        <v>24</v>
      </c>
      <c r="AX174" s="7" t="s">
        <v>47</v>
      </c>
      <c r="AY174" s="151" t="s">
        <v>102</v>
      </c>
    </row>
    <row r="175" spans="2:51" s="9" customFormat="1" x14ac:dyDescent="0.3">
      <c r="B175" s="176"/>
      <c r="C175" s="177"/>
      <c r="D175" s="142" t="s">
        <v>111</v>
      </c>
      <c r="E175" s="178" t="s">
        <v>12</v>
      </c>
      <c r="F175" s="179" t="s">
        <v>551</v>
      </c>
      <c r="G175" s="177"/>
      <c r="H175" s="180" t="s">
        <v>12</v>
      </c>
      <c r="I175" s="181"/>
      <c r="J175" s="177"/>
      <c r="K175" s="177"/>
      <c r="L175" s="182"/>
      <c r="M175" s="183"/>
      <c r="N175" s="184"/>
      <c r="O175" s="184"/>
      <c r="P175" s="184"/>
      <c r="Q175" s="184"/>
      <c r="R175" s="184"/>
      <c r="S175" s="184"/>
      <c r="T175" s="185"/>
      <c r="AT175" s="186" t="s">
        <v>111</v>
      </c>
      <c r="AU175" s="186" t="s">
        <v>50</v>
      </c>
      <c r="AV175" s="9" t="s">
        <v>49</v>
      </c>
      <c r="AW175" s="9" t="s">
        <v>24</v>
      </c>
      <c r="AX175" s="9" t="s">
        <v>47</v>
      </c>
      <c r="AY175" s="186" t="s">
        <v>102</v>
      </c>
    </row>
    <row r="176" spans="2:51" s="7" customFormat="1" x14ac:dyDescent="0.3">
      <c r="B176" s="140"/>
      <c r="C176" s="141"/>
      <c r="D176" s="142" t="s">
        <v>111</v>
      </c>
      <c r="E176" s="143" t="s">
        <v>12</v>
      </c>
      <c r="F176" s="144" t="s">
        <v>552</v>
      </c>
      <c r="G176" s="141"/>
      <c r="H176" s="145">
        <v>16.704000000000001</v>
      </c>
      <c r="I176" s="146"/>
      <c r="J176" s="141"/>
      <c r="K176" s="141"/>
      <c r="L176" s="147"/>
      <c r="M176" s="148"/>
      <c r="N176" s="149"/>
      <c r="O176" s="149"/>
      <c r="P176" s="149"/>
      <c r="Q176" s="149"/>
      <c r="R176" s="149"/>
      <c r="S176" s="149"/>
      <c r="T176" s="150"/>
      <c r="AT176" s="151" t="s">
        <v>111</v>
      </c>
      <c r="AU176" s="151" t="s">
        <v>50</v>
      </c>
      <c r="AV176" s="7" t="s">
        <v>50</v>
      </c>
      <c r="AW176" s="7" t="s">
        <v>24</v>
      </c>
      <c r="AX176" s="7" t="s">
        <v>47</v>
      </c>
      <c r="AY176" s="151" t="s">
        <v>102</v>
      </c>
    </row>
    <row r="177" spans="2:65" s="9" customFormat="1" x14ac:dyDescent="0.3">
      <c r="B177" s="176"/>
      <c r="C177" s="177"/>
      <c r="D177" s="142" t="s">
        <v>111</v>
      </c>
      <c r="E177" s="178" t="s">
        <v>12</v>
      </c>
      <c r="F177" s="179" t="s">
        <v>147</v>
      </c>
      <c r="G177" s="177"/>
      <c r="H177" s="180" t="s">
        <v>12</v>
      </c>
      <c r="I177" s="181"/>
      <c r="J177" s="177"/>
      <c r="K177" s="177"/>
      <c r="L177" s="182"/>
      <c r="M177" s="183"/>
      <c r="N177" s="184"/>
      <c r="O177" s="184"/>
      <c r="P177" s="184"/>
      <c r="Q177" s="184"/>
      <c r="R177" s="184"/>
      <c r="S177" s="184"/>
      <c r="T177" s="185"/>
      <c r="AT177" s="186" t="s">
        <v>111</v>
      </c>
      <c r="AU177" s="186" t="s">
        <v>50</v>
      </c>
      <c r="AV177" s="9" t="s">
        <v>49</v>
      </c>
      <c r="AW177" s="9" t="s">
        <v>24</v>
      </c>
      <c r="AX177" s="9" t="s">
        <v>47</v>
      </c>
      <c r="AY177" s="186" t="s">
        <v>102</v>
      </c>
    </row>
    <row r="178" spans="2:65" s="7" customFormat="1" x14ac:dyDescent="0.3">
      <c r="B178" s="140"/>
      <c r="C178" s="141"/>
      <c r="D178" s="142" t="s">
        <v>111</v>
      </c>
      <c r="E178" s="143" t="s">
        <v>12</v>
      </c>
      <c r="F178" s="144" t="s">
        <v>553</v>
      </c>
      <c r="G178" s="141"/>
      <c r="H178" s="145">
        <v>46.146999999999998</v>
      </c>
      <c r="I178" s="146"/>
      <c r="J178" s="141"/>
      <c r="K178" s="141"/>
      <c r="L178" s="147"/>
      <c r="M178" s="148"/>
      <c r="N178" s="149"/>
      <c r="O178" s="149"/>
      <c r="P178" s="149"/>
      <c r="Q178" s="149"/>
      <c r="R178" s="149"/>
      <c r="S178" s="149"/>
      <c r="T178" s="150"/>
      <c r="AT178" s="151" t="s">
        <v>111</v>
      </c>
      <c r="AU178" s="151" t="s">
        <v>50</v>
      </c>
      <c r="AV178" s="7" t="s">
        <v>50</v>
      </c>
      <c r="AW178" s="7" t="s">
        <v>24</v>
      </c>
      <c r="AX178" s="7" t="s">
        <v>47</v>
      </c>
      <c r="AY178" s="151" t="s">
        <v>102</v>
      </c>
    </row>
    <row r="179" spans="2:65" s="9" customFormat="1" x14ac:dyDescent="0.3">
      <c r="B179" s="176"/>
      <c r="C179" s="177"/>
      <c r="D179" s="142" t="s">
        <v>111</v>
      </c>
      <c r="E179" s="178" t="s">
        <v>12</v>
      </c>
      <c r="F179" s="179" t="s">
        <v>148</v>
      </c>
      <c r="G179" s="177"/>
      <c r="H179" s="180" t="s">
        <v>12</v>
      </c>
      <c r="I179" s="181"/>
      <c r="J179" s="177"/>
      <c r="K179" s="177"/>
      <c r="L179" s="182"/>
      <c r="M179" s="183"/>
      <c r="N179" s="184"/>
      <c r="O179" s="184"/>
      <c r="P179" s="184"/>
      <c r="Q179" s="184"/>
      <c r="R179" s="184"/>
      <c r="S179" s="184"/>
      <c r="T179" s="185"/>
      <c r="AT179" s="186" t="s">
        <v>111</v>
      </c>
      <c r="AU179" s="186" t="s">
        <v>50</v>
      </c>
      <c r="AV179" s="9" t="s">
        <v>49</v>
      </c>
      <c r="AW179" s="9" t="s">
        <v>24</v>
      </c>
      <c r="AX179" s="9" t="s">
        <v>47</v>
      </c>
      <c r="AY179" s="186" t="s">
        <v>102</v>
      </c>
    </row>
    <row r="180" spans="2:65" s="7" customFormat="1" x14ac:dyDescent="0.3">
      <c r="B180" s="140"/>
      <c r="C180" s="141"/>
      <c r="D180" s="142" t="s">
        <v>111</v>
      </c>
      <c r="E180" s="143" t="s">
        <v>12</v>
      </c>
      <c r="F180" s="144" t="s">
        <v>554</v>
      </c>
      <c r="G180" s="141"/>
      <c r="H180" s="145">
        <v>23.256</v>
      </c>
      <c r="I180" s="146"/>
      <c r="J180" s="141"/>
      <c r="K180" s="141"/>
      <c r="L180" s="147"/>
      <c r="M180" s="148"/>
      <c r="N180" s="149"/>
      <c r="O180" s="149"/>
      <c r="P180" s="149"/>
      <c r="Q180" s="149"/>
      <c r="R180" s="149"/>
      <c r="S180" s="149"/>
      <c r="T180" s="150"/>
      <c r="AT180" s="151" t="s">
        <v>111</v>
      </c>
      <c r="AU180" s="151" t="s">
        <v>50</v>
      </c>
      <c r="AV180" s="7" t="s">
        <v>50</v>
      </c>
      <c r="AW180" s="7" t="s">
        <v>24</v>
      </c>
      <c r="AX180" s="7" t="s">
        <v>47</v>
      </c>
      <c r="AY180" s="151" t="s">
        <v>102</v>
      </c>
    </row>
    <row r="181" spans="2:65" s="9" customFormat="1" x14ac:dyDescent="0.3">
      <c r="B181" s="176"/>
      <c r="C181" s="177"/>
      <c r="D181" s="142" t="s">
        <v>111</v>
      </c>
      <c r="E181" s="178" t="s">
        <v>12</v>
      </c>
      <c r="F181" s="179" t="s">
        <v>149</v>
      </c>
      <c r="G181" s="177"/>
      <c r="H181" s="180" t="s">
        <v>12</v>
      </c>
      <c r="I181" s="181"/>
      <c r="J181" s="177"/>
      <c r="K181" s="177"/>
      <c r="L181" s="182"/>
      <c r="M181" s="183"/>
      <c r="N181" s="184"/>
      <c r="O181" s="184"/>
      <c r="P181" s="184"/>
      <c r="Q181" s="184"/>
      <c r="R181" s="184"/>
      <c r="S181" s="184"/>
      <c r="T181" s="185"/>
      <c r="AT181" s="186" t="s">
        <v>111</v>
      </c>
      <c r="AU181" s="186" t="s">
        <v>50</v>
      </c>
      <c r="AV181" s="9" t="s">
        <v>49</v>
      </c>
      <c r="AW181" s="9" t="s">
        <v>24</v>
      </c>
      <c r="AX181" s="9" t="s">
        <v>47</v>
      </c>
      <c r="AY181" s="186" t="s">
        <v>102</v>
      </c>
    </row>
    <row r="182" spans="2:65" s="7" customFormat="1" x14ac:dyDescent="0.3">
      <c r="B182" s="140"/>
      <c r="C182" s="141"/>
      <c r="D182" s="142" t="s">
        <v>111</v>
      </c>
      <c r="E182" s="143" t="s">
        <v>12</v>
      </c>
      <c r="F182" s="144" t="s">
        <v>555</v>
      </c>
      <c r="G182" s="141"/>
      <c r="H182" s="145">
        <v>2.2799999999999998</v>
      </c>
      <c r="I182" s="146"/>
      <c r="J182" s="141"/>
      <c r="K182" s="141"/>
      <c r="L182" s="147"/>
      <c r="M182" s="148"/>
      <c r="N182" s="149"/>
      <c r="O182" s="149"/>
      <c r="P182" s="149"/>
      <c r="Q182" s="149"/>
      <c r="R182" s="149"/>
      <c r="S182" s="149"/>
      <c r="T182" s="150"/>
      <c r="AT182" s="151" t="s">
        <v>111</v>
      </c>
      <c r="AU182" s="151" t="s">
        <v>50</v>
      </c>
      <c r="AV182" s="7" t="s">
        <v>50</v>
      </c>
      <c r="AW182" s="7" t="s">
        <v>24</v>
      </c>
      <c r="AX182" s="7" t="s">
        <v>47</v>
      </c>
      <c r="AY182" s="151" t="s">
        <v>102</v>
      </c>
    </row>
    <row r="183" spans="2:65" s="9" customFormat="1" x14ac:dyDescent="0.3">
      <c r="B183" s="176"/>
      <c r="C183" s="177"/>
      <c r="D183" s="142" t="s">
        <v>111</v>
      </c>
      <c r="E183" s="178" t="s">
        <v>12</v>
      </c>
      <c r="F183" s="179" t="s">
        <v>150</v>
      </c>
      <c r="G183" s="177"/>
      <c r="H183" s="180" t="s">
        <v>12</v>
      </c>
      <c r="I183" s="181"/>
      <c r="J183" s="177"/>
      <c r="K183" s="177"/>
      <c r="L183" s="182"/>
      <c r="M183" s="183"/>
      <c r="N183" s="184"/>
      <c r="O183" s="184"/>
      <c r="P183" s="184"/>
      <c r="Q183" s="184"/>
      <c r="R183" s="184"/>
      <c r="S183" s="184"/>
      <c r="T183" s="185"/>
      <c r="AT183" s="186" t="s">
        <v>111</v>
      </c>
      <c r="AU183" s="186" t="s">
        <v>50</v>
      </c>
      <c r="AV183" s="9" t="s">
        <v>49</v>
      </c>
      <c r="AW183" s="9" t="s">
        <v>24</v>
      </c>
      <c r="AX183" s="9" t="s">
        <v>47</v>
      </c>
      <c r="AY183" s="186" t="s">
        <v>102</v>
      </c>
    </row>
    <row r="184" spans="2:65" s="7" customFormat="1" x14ac:dyDescent="0.3">
      <c r="B184" s="140"/>
      <c r="C184" s="141"/>
      <c r="D184" s="142" t="s">
        <v>111</v>
      </c>
      <c r="E184" s="143" t="s">
        <v>12</v>
      </c>
      <c r="F184" s="144" t="s">
        <v>556</v>
      </c>
      <c r="G184" s="141"/>
      <c r="H184" s="145">
        <v>3.72</v>
      </c>
      <c r="I184" s="146"/>
      <c r="J184" s="141"/>
      <c r="K184" s="141"/>
      <c r="L184" s="147"/>
      <c r="M184" s="148"/>
      <c r="N184" s="149"/>
      <c r="O184" s="149"/>
      <c r="P184" s="149"/>
      <c r="Q184" s="149"/>
      <c r="R184" s="149"/>
      <c r="S184" s="149"/>
      <c r="T184" s="150"/>
      <c r="AT184" s="151" t="s">
        <v>111</v>
      </c>
      <c r="AU184" s="151" t="s">
        <v>50</v>
      </c>
      <c r="AV184" s="7" t="s">
        <v>50</v>
      </c>
      <c r="AW184" s="7" t="s">
        <v>24</v>
      </c>
      <c r="AX184" s="7" t="s">
        <v>47</v>
      </c>
      <c r="AY184" s="151" t="s">
        <v>102</v>
      </c>
    </row>
    <row r="185" spans="2:65" s="9" customFormat="1" x14ac:dyDescent="0.3">
      <c r="B185" s="176"/>
      <c r="C185" s="177"/>
      <c r="D185" s="142" t="s">
        <v>111</v>
      </c>
      <c r="E185" s="178" t="s">
        <v>12</v>
      </c>
      <c r="F185" s="179" t="s">
        <v>151</v>
      </c>
      <c r="G185" s="177"/>
      <c r="H185" s="180" t="s">
        <v>12</v>
      </c>
      <c r="I185" s="181"/>
      <c r="J185" s="177"/>
      <c r="K185" s="177"/>
      <c r="L185" s="182"/>
      <c r="M185" s="183"/>
      <c r="N185" s="184"/>
      <c r="O185" s="184"/>
      <c r="P185" s="184"/>
      <c r="Q185" s="184"/>
      <c r="R185" s="184"/>
      <c r="S185" s="184"/>
      <c r="T185" s="185"/>
      <c r="AT185" s="186" t="s">
        <v>111</v>
      </c>
      <c r="AU185" s="186" t="s">
        <v>50</v>
      </c>
      <c r="AV185" s="9" t="s">
        <v>49</v>
      </c>
      <c r="AW185" s="9" t="s">
        <v>24</v>
      </c>
      <c r="AX185" s="9" t="s">
        <v>47</v>
      </c>
      <c r="AY185" s="186" t="s">
        <v>102</v>
      </c>
    </row>
    <row r="186" spans="2:65" s="7" customFormat="1" x14ac:dyDescent="0.3">
      <c r="B186" s="140"/>
      <c r="C186" s="141"/>
      <c r="D186" s="142" t="s">
        <v>111</v>
      </c>
      <c r="E186" s="143" t="s">
        <v>12</v>
      </c>
      <c r="F186" s="144" t="s">
        <v>557</v>
      </c>
      <c r="G186" s="141"/>
      <c r="H186" s="145">
        <v>8.0820000000000007</v>
      </c>
      <c r="I186" s="146"/>
      <c r="J186" s="141"/>
      <c r="K186" s="141"/>
      <c r="L186" s="147"/>
      <c r="M186" s="148"/>
      <c r="N186" s="149"/>
      <c r="O186" s="149"/>
      <c r="P186" s="149"/>
      <c r="Q186" s="149"/>
      <c r="R186" s="149"/>
      <c r="S186" s="149"/>
      <c r="T186" s="150"/>
      <c r="AT186" s="151" t="s">
        <v>111</v>
      </c>
      <c r="AU186" s="151" t="s">
        <v>50</v>
      </c>
      <c r="AV186" s="7" t="s">
        <v>50</v>
      </c>
      <c r="AW186" s="7" t="s">
        <v>24</v>
      </c>
      <c r="AX186" s="7" t="s">
        <v>47</v>
      </c>
      <c r="AY186" s="151" t="s">
        <v>102</v>
      </c>
    </row>
    <row r="187" spans="2:65" s="8" customFormat="1" x14ac:dyDescent="0.3">
      <c r="B187" s="152"/>
      <c r="C187" s="153"/>
      <c r="D187" s="154" t="s">
        <v>111</v>
      </c>
      <c r="E187" s="155" t="s">
        <v>12</v>
      </c>
      <c r="F187" s="156" t="s">
        <v>112</v>
      </c>
      <c r="G187" s="153"/>
      <c r="H187" s="157">
        <v>444.39600000000002</v>
      </c>
      <c r="I187" s="158"/>
      <c r="J187" s="153"/>
      <c r="K187" s="153"/>
      <c r="L187" s="159"/>
      <c r="M187" s="160"/>
      <c r="N187" s="161"/>
      <c r="O187" s="161"/>
      <c r="P187" s="161"/>
      <c r="Q187" s="161"/>
      <c r="R187" s="161"/>
      <c r="S187" s="161"/>
      <c r="T187" s="162"/>
      <c r="AT187" s="163" t="s">
        <v>111</v>
      </c>
      <c r="AU187" s="163" t="s">
        <v>50</v>
      </c>
      <c r="AV187" s="8" t="s">
        <v>109</v>
      </c>
      <c r="AW187" s="8" t="s">
        <v>3</v>
      </c>
      <c r="AX187" s="8" t="s">
        <v>49</v>
      </c>
      <c r="AY187" s="163" t="s">
        <v>102</v>
      </c>
    </row>
    <row r="188" spans="2:65" s="1" customFormat="1" ht="22.5" customHeight="1" x14ac:dyDescent="0.3">
      <c r="B188" s="24"/>
      <c r="C188" s="128" t="s">
        <v>117</v>
      </c>
      <c r="D188" s="128" t="s">
        <v>105</v>
      </c>
      <c r="E188" s="129" t="s">
        <v>152</v>
      </c>
      <c r="F188" s="130" t="s">
        <v>153</v>
      </c>
      <c r="G188" s="131" t="s">
        <v>138</v>
      </c>
      <c r="H188" s="132">
        <v>444.39600000000002</v>
      </c>
      <c r="I188" s="133"/>
      <c r="J188" s="134">
        <f>ROUND(I188*H188,2)</f>
        <v>0</v>
      </c>
      <c r="K188" s="130" t="s">
        <v>12</v>
      </c>
      <c r="L188" s="34"/>
      <c r="M188" s="135" t="s">
        <v>12</v>
      </c>
      <c r="N188" s="136" t="s">
        <v>31</v>
      </c>
      <c r="O188" s="25"/>
      <c r="P188" s="137">
        <f>O188*H188</f>
        <v>0</v>
      </c>
      <c r="Q188" s="137">
        <v>4.9800000000000001E-3</v>
      </c>
      <c r="R188" s="137">
        <f>Q188*H188</f>
        <v>2.21309208</v>
      </c>
      <c r="S188" s="137">
        <v>0</v>
      </c>
      <c r="T188" s="138">
        <f>S188*H188</f>
        <v>0</v>
      </c>
      <c r="AR188" s="13" t="s">
        <v>109</v>
      </c>
      <c r="AT188" s="13" t="s">
        <v>105</v>
      </c>
      <c r="AU188" s="13" t="s">
        <v>50</v>
      </c>
      <c r="AY188" s="13" t="s">
        <v>102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3" t="s">
        <v>49</v>
      </c>
      <c r="BK188" s="139">
        <f>ROUND(I188*H188,2)</f>
        <v>0</v>
      </c>
      <c r="BL188" s="13" t="s">
        <v>109</v>
      </c>
      <c r="BM188" s="13" t="s">
        <v>154</v>
      </c>
    </row>
    <row r="189" spans="2:65" s="9" customFormat="1" x14ac:dyDescent="0.3">
      <c r="B189" s="176"/>
      <c r="C189" s="177"/>
      <c r="D189" s="142" t="s">
        <v>111</v>
      </c>
      <c r="E189" s="178" t="s">
        <v>12</v>
      </c>
      <c r="F189" s="179" t="s">
        <v>141</v>
      </c>
      <c r="G189" s="177"/>
      <c r="H189" s="180" t="s">
        <v>12</v>
      </c>
      <c r="I189" s="181"/>
      <c r="J189" s="177"/>
      <c r="K189" s="177"/>
      <c r="L189" s="182"/>
      <c r="M189" s="183"/>
      <c r="N189" s="184"/>
      <c r="O189" s="184"/>
      <c r="P189" s="184"/>
      <c r="Q189" s="184"/>
      <c r="R189" s="184"/>
      <c r="S189" s="184"/>
      <c r="T189" s="185"/>
      <c r="AT189" s="186" t="s">
        <v>111</v>
      </c>
      <c r="AU189" s="186" t="s">
        <v>50</v>
      </c>
      <c r="AV189" s="9" t="s">
        <v>49</v>
      </c>
      <c r="AW189" s="9" t="s">
        <v>24</v>
      </c>
      <c r="AX189" s="9" t="s">
        <v>47</v>
      </c>
      <c r="AY189" s="186" t="s">
        <v>102</v>
      </c>
    </row>
    <row r="190" spans="2:65" s="7" customFormat="1" x14ac:dyDescent="0.3">
      <c r="B190" s="140"/>
      <c r="C190" s="141"/>
      <c r="D190" s="142" t="s">
        <v>111</v>
      </c>
      <c r="E190" s="143" t="s">
        <v>12</v>
      </c>
      <c r="F190" s="144" t="s">
        <v>535</v>
      </c>
      <c r="G190" s="141"/>
      <c r="H190" s="145">
        <v>76.572000000000003</v>
      </c>
      <c r="I190" s="146"/>
      <c r="J190" s="141"/>
      <c r="K190" s="141"/>
      <c r="L190" s="147"/>
      <c r="M190" s="148"/>
      <c r="N190" s="149"/>
      <c r="O190" s="149"/>
      <c r="P190" s="149"/>
      <c r="Q190" s="149"/>
      <c r="R190" s="149"/>
      <c r="S190" s="149"/>
      <c r="T190" s="150"/>
      <c r="AT190" s="151" t="s">
        <v>111</v>
      </c>
      <c r="AU190" s="151" t="s">
        <v>50</v>
      </c>
      <c r="AV190" s="7" t="s">
        <v>50</v>
      </c>
      <c r="AW190" s="7" t="s">
        <v>24</v>
      </c>
      <c r="AX190" s="7" t="s">
        <v>47</v>
      </c>
      <c r="AY190" s="151" t="s">
        <v>102</v>
      </c>
    </row>
    <row r="191" spans="2:65" s="7" customFormat="1" x14ac:dyDescent="0.3">
      <c r="B191" s="140"/>
      <c r="C191" s="141"/>
      <c r="D191" s="142" t="s">
        <v>111</v>
      </c>
      <c r="E191" s="143" t="s">
        <v>12</v>
      </c>
      <c r="F191" s="144" t="s">
        <v>536</v>
      </c>
      <c r="G191" s="141"/>
      <c r="H191" s="145">
        <v>19.852</v>
      </c>
      <c r="I191" s="146"/>
      <c r="J191" s="141"/>
      <c r="K191" s="141"/>
      <c r="L191" s="147"/>
      <c r="M191" s="148"/>
      <c r="N191" s="149"/>
      <c r="O191" s="149"/>
      <c r="P191" s="149"/>
      <c r="Q191" s="149"/>
      <c r="R191" s="149"/>
      <c r="S191" s="149"/>
      <c r="T191" s="150"/>
      <c r="AT191" s="151" t="s">
        <v>111</v>
      </c>
      <c r="AU191" s="151" t="s">
        <v>50</v>
      </c>
      <c r="AV191" s="7" t="s">
        <v>50</v>
      </c>
      <c r="AW191" s="7" t="s">
        <v>24</v>
      </c>
      <c r="AX191" s="7" t="s">
        <v>47</v>
      </c>
      <c r="AY191" s="151" t="s">
        <v>102</v>
      </c>
    </row>
    <row r="192" spans="2:65" s="7" customFormat="1" x14ac:dyDescent="0.3">
      <c r="B192" s="140"/>
      <c r="C192" s="141"/>
      <c r="D192" s="142" t="s">
        <v>111</v>
      </c>
      <c r="E192" s="143" t="s">
        <v>12</v>
      </c>
      <c r="F192" s="144" t="s">
        <v>537</v>
      </c>
      <c r="G192" s="141"/>
      <c r="H192" s="145">
        <v>5.7430000000000003</v>
      </c>
      <c r="I192" s="146"/>
      <c r="J192" s="141"/>
      <c r="K192" s="141"/>
      <c r="L192" s="147"/>
      <c r="M192" s="148"/>
      <c r="N192" s="149"/>
      <c r="O192" s="149"/>
      <c r="P192" s="149"/>
      <c r="Q192" s="149"/>
      <c r="R192" s="149"/>
      <c r="S192" s="149"/>
      <c r="T192" s="150"/>
      <c r="AT192" s="151" t="s">
        <v>111</v>
      </c>
      <c r="AU192" s="151" t="s">
        <v>50</v>
      </c>
      <c r="AV192" s="7" t="s">
        <v>50</v>
      </c>
      <c r="AW192" s="7" t="s">
        <v>24</v>
      </c>
      <c r="AX192" s="7" t="s">
        <v>47</v>
      </c>
      <c r="AY192" s="151" t="s">
        <v>102</v>
      </c>
    </row>
    <row r="193" spans="2:51" s="7" customFormat="1" x14ac:dyDescent="0.3">
      <c r="B193" s="140"/>
      <c r="C193" s="141"/>
      <c r="D193" s="142" t="s">
        <v>111</v>
      </c>
      <c r="E193" s="143" t="s">
        <v>12</v>
      </c>
      <c r="F193" s="144" t="s">
        <v>538</v>
      </c>
      <c r="G193" s="141"/>
      <c r="H193" s="145">
        <v>58.988999999999997</v>
      </c>
      <c r="I193" s="146"/>
      <c r="J193" s="141"/>
      <c r="K193" s="141"/>
      <c r="L193" s="147"/>
      <c r="M193" s="148"/>
      <c r="N193" s="149"/>
      <c r="O193" s="149"/>
      <c r="P193" s="149"/>
      <c r="Q193" s="149"/>
      <c r="R193" s="149"/>
      <c r="S193" s="149"/>
      <c r="T193" s="150"/>
      <c r="AT193" s="151" t="s">
        <v>111</v>
      </c>
      <c r="AU193" s="151" t="s">
        <v>50</v>
      </c>
      <c r="AV193" s="7" t="s">
        <v>50</v>
      </c>
      <c r="AW193" s="7" t="s">
        <v>24</v>
      </c>
      <c r="AX193" s="7" t="s">
        <v>47</v>
      </c>
      <c r="AY193" s="151" t="s">
        <v>102</v>
      </c>
    </row>
    <row r="194" spans="2:51" s="9" customFormat="1" x14ac:dyDescent="0.3">
      <c r="B194" s="176"/>
      <c r="C194" s="177"/>
      <c r="D194" s="142" t="s">
        <v>111</v>
      </c>
      <c r="E194" s="178" t="s">
        <v>12</v>
      </c>
      <c r="F194" s="179" t="s">
        <v>142</v>
      </c>
      <c r="G194" s="177"/>
      <c r="H194" s="180" t="s">
        <v>12</v>
      </c>
      <c r="I194" s="181"/>
      <c r="J194" s="177"/>
      <c r="K194" s="177"/>
      <c r="L194" s="182"/>
      <c r="M194" s="183"/>
      <c r="N194" s="184"/>
      <c r="O194" s="184"/>
      <c r="P194" s="184"/>
      <c r="Q194" s="184"/>
      <c r="R194" s="184"/>
      <c r="S194" s="184"/>
      <c r="T194" s="185"/>
      <c r="AT194" s="186" t="s">
        <v>111</v>
      </c>
      <c r="AU194" s="186" t="s">
        <v>50</v>
      </c>
      <c r="AV194" s="9" t="s">
        <v>49</v>
      </c>
      <c r="AW194" s="9" t="s">
        <v>24</v>
      </c>
      <c r="AX194" s="9" t="s">
        <v>47</v>
      </c>
      <c r="AY194" s="186" t="s">
        <v>102</v>
      </c>
    </row>
    <row r="195" spans="2:51" s="7" customFormat="1" x14ac:dyDescent="0.3">
      <c r="B195" s="140"/>
      <c r="C195" s="141"/>
      <c r="D195" s="142" t="s">
        <v>111</v>
      </c>
      <c r="E195" s="143" t="s">
        <v>12</v>
      </c>
      <c r="F195" s="144" t="s">
        <v>539</v>
      </c>
      <c r="G195" s="141"/>
      <c r="H195" s="145">
        <v>33.042999999999999</v>
      </c>
      <c r="I195" s="146"/>
      <c r="J195" s="141"/>
      <c r="K195" s="141"/>
      <c r="L195" s="147"/>
      <c r="M195" s="148"/>
      <c r="N195" s="149"/>
      <c r="O195" s="149"/>
      <c r="P195" s="149"/>
      <c r="Q195" s="149"/>
      <c r="R195" s="149"/>
      <c r="S195" s="149"/>
      <c r="T195" s="150"/>
      <c r="AT195" s="151" t="s">
        <v>111</v>
      </c>
      <c r="AU195" s="151" t="s">
        <v>50</v>
      </c>
      <c r="AV195" s="7" t="s">
        <v>50</v>
      </c>
      <c r="AW195" s="7" t="s">
        <v>24</v>
      </c>
      <c r="AX195" s="7" t="s">
        <v>47</v>
      </c>
      <c r="AY195" s="151" t="s">
        <v>102</v>
      </c>
    </row>
    <row r="196" spans="2:51" s="7" customFormat="1" x14ac:dyDescent="0.3">
      <c r="B196" s="140"/>
      <c r="C196" s="141"/>
      <c r="D196" s="142" t="s">
        <v>111</v>
      </c>
      <c r="E196" s="143" t="s">
        <v>12</v>
      </c>
      <c r="F196" s="144" t="s">
        <v>540</v>
      </c>
      <c r="G196" s="141"/>
      <c r="H196" s="145">
        <v>9.6219999999999999</v>
      </c>
      <c r="I196" s="146"/>
      <c r="J196" s="141"/>
      <c r="K196" s="141"/>
      <c r="L196" s="147"/>
      <c r="M196" s="148"/>
      <c r="N196" s="149"/>
      <c r="O196" s="149"/>
      <c r="P196" s="149"/>
      <c r="Q196" s="149"/>
      <c r="R196" s="149"/>
      <c r="S196" s="149"/>
      <c r="T196" s="150"/>
      <c r="AT196" s="151" t="s">
        <v>111</v>
      </c>
      <c r="AU196" s="151" t="s">
        <v>50</v>
      </c>
      <c r="AV196" s="7" t="s">
        <v>50</v>
      </c>
      <c r="AW196" s="7" t="s">
        <v>24</v>
      </c>
      <c r="AX196" s="7" t="s">
        <v>47</v>
      </c>
      <c r="AY196" s="151" t="s">
        <v>102</v>
      </c>
    </row>
    <row r="197" spans="2:51" s="9" customFormat="1" x14ac:dyDescent="0.3">
      <c r="B197" s="176"/>
      <c r="C197" s="177"/>
      <c r="D197" s="142" t="s">
        <v>111</v>
      </c>
      <c r="E197" s="178" t="s">
        <v>12</v>
      </c>
      <c r="F197" s="179" t="s">
        <v>143</v>
      </c>
      <c r="G197" s="177"/>
      <c r="H197" s="180" t="s">
        <v>12</v>
      </c>
      <c r="I197" s="181"/>
      <c r="J197" s="177"/>
      <c r="K197" s="177"/>
      <c r="L197" s="182"/>
      <c r="M197" s="183"/>
      <c r="N197" s="184"/>
      <c r="O197" s="184"/>
      <c r="P197" s="184"/>
      <c r="Q197" s="184"/>
      <c r="R197" s="184"/>
      <c r="S197" s="184"/>
      <c r="T197" s="185"/>
      <c r="AT197" s="186" t="s">
        <v>111</v>
      </c>
      <c r="AU197" s="186" t="s">
        <v>50</v>
      </c>
      <c r="AV197" s="9" t="s">
        <v>49</v>
      </c>
      <c r="AW197" s="9" t="s">
        <v>24</v>
      </c>
      <c r="AX197" s="9" t="s">
        <v>47</v>
      </c>
      <c r="AY197" s="186" t="s">
        <v>102</v>
      </c>
    </row>
    <row r="198" spans="2:51" s="7" customFormat="1" x14ac:dyDescent="0.3">
      <c r="B198" s="140"/>
      <c r="C198" s="141"/>
      <c r="D198" s="142" t="s">
        <v>111</v>
      </c>
      <c r="E198" s="143" t="s">
        <v>12</v>
      </c>
      <c r="F198" s="144" t="s">
        <v>541</v>
      </c>
      <c r="G198" s="141"/>
      <c r="H198" s="145">
        <v>11.641</v>
      </c>
      <c r="I198" s="146"/>
      <c r="J198" s="141"/>
      <c r="K198" s="141"/>
      <c r="L198" s="147"/>
      <c r="M198" s="148"/>
      <c r="N198" s="149"/>
      <c r="O198" s="149"/>
      <c r="P198" s="149"/>
      <c r="Q198" s="149"/>
      <c r="R198" s="149"/>
      <c r="S198" s="149"/>
      <c r="T198" s="150"/>
      <c r="AT198" s="151" t="s">
        <v>111</v>
      </c>
      <c r="AU198" s="151" t="s">
        <v>50</v>
      </c>
      <c r="AV198" s="7" t="s">
        <v>50</v>
      </c>
      <c r="AW198" s="7" t="s">
        <v>24</v>
      </c>
      <c r="AX198" s="7" t="s">
        <v>47</v>
      </c>
      <c r="AY198" s="151" t="s">
        <v>102</v>
      </c>
    </row>
    <row r="199" spans="2:51" s="7" customFormat="1" x14ac:dyDescent="0.3">
      <c r="B199" s="140"/>
      <c r="C199" s="141"/>
      <c r="D199" s="142" t="s">
        <v>111</v>
      </c>
      <c r="E199" s="143" t="s">
        <v>12</v>
      </c>
      <c r="F199" s="144" t="s">
        <v>542</v>
      </c>
      <c r="G199" s="141"/>
      <c r="H199" s="145">
        <v>15.253</v>
      </c>
      <c r="I199" s="146"/>
      <c r="J199" s="141"/>
      <c r="K199" s="141"/>
      <c r="L199" s="147"/>
      <c r="M199" s="148"/>
      <c r="N199" s="149"/>
      <c r="O199" s="149"/>
      <c r="P199" s="149"/>
      <c r="Q199" s="149"/>
      <c r="R199" s="149"/>
      <c r="S199" s="149"/>
      <c r="T199" s="150"/>
      <c r="AT199" s="151" t="s">
        <v>111</v>
      </c>
      <c r="AU199" s="151" t="s">
        <v>50</v>
      </c>
      <c r="AV199" s="7" t="s">
        <v>50</v>
      </c>
      <c r="AW199" s="7" t="s">
        <v>24</v>
      </c>
      <c r="AX199" s="7" t="s">
        <v>47</v>
      </c>
      <c r="AY199" s="151" t="s">
        <v>102</v>
      </c>
    </row>
    <row r="200" spans="2:51" s="7" customFormat="1" x14ac:dyDescent="0.3">
      <c r="B200" s="140"/>
      <c r="C200" s="141"/>
      <c r="D200" s="142" t="s">
        <v>111</v>
      </c>
      <c r="E200" s="143" t="s">
        <v>12</v>
      </c>
      <c r="F200" s="144" t="s">
        <v>543</v>
      </c>
      <c r="G200" s="141"/>
      <c r="H200" s="145">
        <v>13.648</v>
      </c>
      <c r="I200" s="146"/>
      <c r="J200" s="141"/>
      <c r="K200" s="141"/>
      <c r="L200" s="147"/>
      <c r="M200" s="148"/>
      <c r="N200" s="149"/>
      <c r="O200" s="149"/>
      <c r="P200" s="149"/>
      <c r="Q200" s="149"/>
      <c r="R200" s="149"/>
      <c r="S200" s="149"/>
      <c r="T200" s="150"/>
      <c r="AT200" s="151" t="s">
        <v>111</v>
      </c>
      <c r="AU200" s="151" t="s">
        <v>50</v>
      </c>
      <c r="AV200" s="7" t="s">
        <v>50</v>
      </c>
      <c r="AW200" s="7" t="s">
        <v>24</v>
      </c>
      <c r="AX200" s="7" t="s">
        <v>47</v>
      </c>
      <c r="AY200" s="151" t="s">
        <v>102</v>
      </c>
    </row>
    <row r="201" spans="2:51" s="9" customFormat="1" x14ac:dyDescent="0.3">
      <c r="B201" s="176"/>
      <c r="C201" s="177"/>
      <c r="D201" s="142" t="s">
        <v>111</v>
      </c>
      <c r="E201" s="178" t="s">
        <v>12</v>
      </c>
      <c r="F201" s="179" t="s">
        <v>144</v>
      </c>
      <c r="G201" s="177"/>
      <c r="H201" s="180" t="s">
        <v>12</v>
      </c>
      <c r="I201" s="181"/>
      <c r="J201" s="177"/>
      <c r="K201" s="177"/>
      <c r="L201" s="182"/>
      <c r="M201" s="183"/>
      <c r="N201" s="184"/>
      <c r="O201" s="184"/>
      <c r="P201" s="184"/>
      <c r="Q201" s="184"/>
      <c r="R201" s="184"/>
      <c r="S201" s="184"/>
      <c r="T201" s="185"/>
      <c r="AT201" s="186" t="s">
        <v>111</v>
      </c>
      <c r="AU201" s="186" t="s">
        <v>50</v>
      </c>
      <c r="AV201" s="9" t="s">
        <v>49</v>
      </c>
      <c r="AW201" s="9" t="s">
        <v>24</v>
      </c>
      <c r="AX201" s="9" t="s">
        <v>47</v>
      </c>
      <c r="AY201" s="186" t="s">
        <v>102</v>
      </c>
    </row>
    <row r="202" spans="2:51" s="7" customFormat="1" x14ac:dyDescent="0.3">
      <c r="B202" s="140"/>
      <c r="C202" s="141"/>
      <c r="D202" s="142" t="s">
        <v>111</v>
      </c>
      <c r="E202" s="143" t="s">
        <v>12</v>
      </c>
      <c r="F202" s="144" t="s">
        <v>544</v>
      </c>
      <c r="G202" s="141"/>
      <c r="H202" s="145">
        <v>5.29</v>
      </c>
      <c r="I202" s="146"/>
      <c r="J202" s="141"/>
      <c r="K202" s="141"/>
      <c r="L202" s="147"/>
      <c r="M202" s="148"/>
      <c r="N202" s="149"/>
      <c r="O202" s="149"/>
      <c r="P202" s="149"/>
      <c r="Q202" s="149"/>
      <c r="R202" s="149"/>
      <c r="S202" s="149"/>
      <c r="T202" s="150"/>
      <c r="AT202" s="151" t="s">
        <v>111</v>
      </c>
      <c r="AU202" s="151" t="s">
        <v>50</v>
      </c>
      <c r="AV202" s="7" t="s">
        <v>50</v>
      </c>
      <c r="AW202" s="7" t="s">
        <v>24</v>
      </c>
      <c r="AX202" s="7" t="s">
        <v>47</v>
      </c>
      <c r="AY202" s="151" t="s">
        <v>102</v>
      </c>
    </row>
    <row r="203" spans="2:51" s="7" customFormat="1" x14ac:dyDescent="0.3">
      <c r="B203" s="140"/>
      <c r="C203" s="141"/>
      <c r="D203" s="142" t="s">
        <v>111</v>
      </c>
      <c r="E203" s="143" t="s">
        <v>12</v>
      </c>
      <c r="F203" s="144" t="s">
        <v>545</v>
      </c>
      <c r="G203" s="141"/>
      <c r="H203" s="145">
        <v>27.402000000000001</v>
      </c>
      <c r="I203" s="146"/>
      <c r="J203" s="141"/>
      <c r="K203" s="141"/>
      <c r="L203" s="147"/>
      <c r="M203" s="148"/>
      <c r="N203" s="149"/>
      <c r="O203" s="149"/>
      <c r="P203" s="149"/>
      <c r="Q203" s="149"/>
      <c r="R203" s="149"/>
      <c r="S203" s="149"/>
      <c r="T203" s="150"/>
      <c r="AT203" s="151" t="s">
        <v>111</v>
      </c>
      <c r="AU203" s="151" t="s">
        <v>50</v>
      </c>
      <c r="AV203" s="7" t="s">
        <v>50</v>
      </c>
      <c r="AW203" s="7" t="s">
        <v>24</v>
      </c>
      <c r="AX203" s="7" t="s">
        <v>47</v>
      </c>
      <c r="AY203" s="151" t="s">
        <v>102</v>
      </c>
    </row>
    <row r="204" spans="2:51" s="9" customFormat="1" x14ac:dyDescent="0.3">
      <c r="B204" s="176"/>
      <c r="C204" s="177"/>
      <c r="D204" s="142" t="s">
        <v>111</v>
      </c>
      <c r="E204" s="178" t="s">
        <v>12</v>
      </c>
      <c r="F204" s="179" t="s">
        <v>145</v>
      </c>
      <c r="G204" s="177"/>
      <c r="H204" s="180" t="s">
        <v>12</v>
      </c>
      <c r="I204" s="181"/>
      <c r="J204" s="177"/>
      <c r="K204" s="177"/>
      <c r="L204" s="182"/>
      <c r="M204" s="183"/>
      <c r="N204" s="184"/>
      <c r="O204" s="184"/>
      <c r="P204" s="184"/>
      <c r="Q204" s="184"/>
      <c r="R204" s="184"/>
      <c r="S204" s="184"/>
      <c r="T204" s="185"/>
      <c r="AT204" s="186" t="s">
        <v>111</v>
      </c>
      <c r="AU204" s="186" t="s">
        <v>50</v>
      </c>
      <c r="AV204" s="9" t="s">
        <v>49</v>
      </c>
      <c r="AW204" s="9" t="s">
        <v>24</v>
      </c>
      <c r="AX204" s="9" t="s">
        <v>47</v>
      </c>
      <c r="AY204" s="186" t="s">
        <v>102</v>
      </c>
    </row>
    <row r="205" spans="2:51" s="7" customFormat="1" x14ac:dyDescent="0.3">
      <c r="B205" s="140"/>
      <c r="C205" s="141"/>
      <c r="D205" s="142" t="s">
        <v>111</v>
      </c>
      <c r="E205" s="143" t="s">
        <v>12</v>
      </c>
      <c r="F205" s="144" t="s">
        <v>542</v>
      </c>
      <c r="G205" s="141"/>
      <c r="H205" s="145">
        <v>15.253</v>
      </c>
      <c r="I205" s="146"/>
      <c r="J205" s="141"/>
      <c r="K205" s="141"/>
      <c r="L205" s="147"/>
      <c r="M205" s="148"/>
      <c r="N205" s="149"/>
      <c r="O205" s="149"/>
      <c r="P205" s="149"/>
      <c r="Q205" s="149"/>
      <c r="R205" s="149"/>
      <c r="S205" s="149"/>
      <c r="T205" s="150"/>
      <c r="AT205" s="151" t="s">
        <v>111</v>
      </c>
      <c r="AU205" s="151" t="s">
        <v>50</v>
      </c>
      <c r="AV205" s="7" t="s">
        <v>50</v>
      </c>
      <c r="AW205" s="7" t="s">
        <v>24</v>
      </c>
      <c r="AX205" s="7" t="s">
        <v>47</v>
      </c>
      <c r="AY205" s="151" t="s">
        <v>102</v>
      </c>
    </row>
    <row r="206" spans="2:51" s="9" customFormat="1" x14ac:dyDescent="0.3">
      <c r="B206" s="176"/>
      <c r="C206" s="177"/>
      <c r="D206" s="142" t="s">
        <v>111</v>
      </c>
      <c r="E206" s="178" t="s">
        <v>12</v>
      </c>
      <c r="F206" s="179" t="s">
        <v>146</v>
      </c>
      <c r="G206" s="177"/>
      <c r="H206" s="180" t="s">
        <v>12</v>
      </c>
      <c r="I206" s="181"/>
      <c r="J206" s="177"/>
      <c r="K206" s="177"/>
      <c r="L206" s="182"/>
      <c r="M206" s="183"/>
      <c r="N206" s="184"/>
      <c r="O206" s="184"/>
      <c r="P206" s="184"/>
      <c r="Q206" s="184"/>
      <c r="R206" s="184"/>
      <c r="S206" s="184"/>
      <c r="T206" s="185"/>
      <c r="AT206" s="186" t="s">
        <v>111</v>
      </c>
      <c r="AU206" s="186" t="s">
        <v>50</v>
      </c>
      <c r="AV206" s="9" t="s">
        <v>49</v>
      </c>
      <c r="AW206" s="9" t="s">
        <v>24</v>
      </c>
      <c r="AX206" s="9" t="s">
        <v>47</v>
      </c>
      <c r="AY206" s="186" t="s">
        <v>102</v>
      </c>
    </row>
    <row r="207" spans="2:51" s="7" customFormat="1" x14ac:dyDescent="0.3">
      <c r="B207" s="140"/>
      <c r="C207" s="141"/>
      <c r="D207" s="142" t="s">
        <v>111</v>
      </c>
      <c r="E207" s="143" t="s">
        <v>12</v>
      </c>
      <c r="F207" s="144" t="s">
        <v>546</v>
      </c>
      <c r="G207" s="141"/>
      <c r="H207" s="145">
        <v>21.42</v>
      </c>
      <c r="I207" s="146"/>
      <c r="J207" s="141"/>
      <c r="K207" s="141"/>
      <c r="L207" s="147"/>
      <c r="M207" s="148"/>
      <c r="N207" s="149"/>
      <c r="O207" s="149"/>
      <c r="P207" s="149"/>
      <c r="Q207" s="149"/>
      <c r="R207" s="149"/>
      <c r="S207" s="149"/>
      <c r="T207" s="150"/>
      <c r="AT207" s="151" t="s">
        <v>111</v>
      </c>
      <c r="AU207" s="151" t="s">
        <v>50</v>
      </c>
      <c r="AV207" s="7" t="s">
        <v>50</v>
      </c>
      <c r="AW207" s="7" t="s">
        <v>24</v>
      </c>
      <c r="AX207" s="7" t="s">
        <v>47</v>
      </c>
      <c r="AY207" s="151" t="s">
        <v>102</v>
      </c>
    </row>
    <row r="208" spans="2:51" s="9" customFormat="1" x14ac:dyDescent="0.3">
      <c r="B208" s="176"/>
      <c r="C208" s="177"/>
      <c r="D208" s="142" t="s">
        <v>111</v>
      </c>
      <c r="E208" s="178" t="s">
        <v>12</v>
      </c>
      <c r="F208" s="179" t="s">
        <v>547</v>
      </c>
      <c r="G208" s="177"/>
      <c r="H208" s="180" t="s">
        <v>12</v>
      </c>
      <c r="I208" s="181"/>
      <c r="J208" s="177"/>
      <c r="K208" s="177"/>
      <c r="L208" s="182"/>
      <c r="M208" s="183"/>
      <c r="N208" s="184"/>
      <c r="O208" s="184"/>
      <c r="P208" s="184"/>
      <c r="Q208" s="184"/>
      <c r="R208" s="184"/>
      <c r="S208" s="184"/>
      <c r="T208" s="185"/>
      <c r="AT208" s="186" t="s">
        <v>111</v>
      </c>
      <c r="AU208" s="186" t="s">
        <v>50</v>
      </c>
      <c r="AV208" s="9" t="s">
        <v>49</v>
      </c>
      <c r="AW208" s="9" t="s">
        <v>24</v>
      </c>
      <c r="AX208" s="9" t="s">
        <v>47</v>
      </c>
      <c r="AY208" s="186" t="s">
        <v>102</v>
      </c>
    </row>
    <row r="209" spans="2:51" s="7" customFormat="1" x14ac:dyDescent="0.3">
      <c r="B209" s="140"/>
      <c r="C209" s="141"/>
      <c r="D209" s="142" t="s">
        <v>111</v>
      </c>
      <c r="E209" s="143" t="s">
        <v>12</v>
      </c>
      <c r="F209" s="144" t="s">
        <v>548</v>
      </c>
      <c r="G209" s="141"/>
      <c r="H209" s="145">
        <v>10.627000000000001</v>
      </c>
      <c r="I209" s="146"/>
      <c r="J209" s="141"/>
      <c r="K209" s="141"/>
      <c r="L209" s="147"/>
      <c r="M209" s="148"/>
      <c r="N209" s="149"/>
      <c r="O209" s="149"/>
      <c r="P209" s="149"/>
      <c r="Q209" s="149"/>
      <c r="R209" s="149"/>
      <c r="S209" s="149"/>
      <c r="T209" s="150"/>
      <c r="AT209" s="151" t="s">
        <v>111</v>
      </c>
      <c r="AU209" s="151" t="s">
        <v>50</v>
      </c>
      <c r="AV209" s="7" t="s">
        <v>50</v>
      </c>
      <c r="AW209" s="7" t="s">
        <v>24</v>
      </c>
      <c r="AX209" s="7" t="s">
        <v>47</v>
      </c>
      <c r="AY209" s="151" t="s">
        <v>102</v>
      </c>
    </row>
    <row r="210" spans="2:51" s="9" customFormat="1" x14ac:dyDescent="0.3">
      <c r="B210" s="176"/>
      <c r="C210" s="177"/>
      <c r="D210" s="142" t="s">
        <v>111</v>
      </c>
      <c r="E210" s="178" t="s">
        <v>12</v>
      </c>
      <c r="F210" s="179" t="s">
        <v>549</v>
      </c>
      <c r="G210" s="177"/>
      <c r="H210" s="180" t="s">
        <v>12</v>
      </c>
      <c r="I210" s="181"/>
      <c r="J210" s="177"/>
      <c r="K210" s="177"/>
      <c r="L210" s="182"/>
      <c r="M210" s="183"/>
      <c r="N210" s="184"/>
      <c r="O210" s="184"/>
      <c r="P210" s="184"/>
      <c r="Q210" s="184"/>
      <c r="R210" s="184"/>
      <c r="S210" s="184"/>
      <c r="T210" s="185"/>
      <c r="AT210" s="186" t="s">
        <v>111</v>
      </c>
      <c r="AU210" s="186" t="s">
        <v>50</v>
      </c>
      <c r="AV210" s="9" t="s">
        <v>49</v>
      </c>
      <c r="AW210" s="9" t="s">
        <v>24</v>
      </c>
      <c r="AX210" s="9" t="s">
        <v>47</v>
      </c>
      <c r="AY210" s="186" t="s">
        <v>102</v>
      </c>
    </row>
    <row r="211" spans="2:51" s="7" customFormat="1" x14ac:dyDescent="0.3">
      <c r="B211" s="140"/>
      <c r="C211" s="141"/>
      <c r="D211" s="142" t="s">
        <v>111</v>
      </c>
      <c r="E211" s="143" t="s">
        <v>12</v>
      </c>
      <c r="F211" s="144" t="s">
        <v>550</v>
      </c>
      <c r="G211" s="141"/>
      <c r="H211" s="145">
        <v>19.852</v>
      </c>
      <c r="I211" s="146"/>
      <c r="J211" s="141"/>
      <c r="K211" s="141"/>
      <c r="L211" s="147"/>
      <c r="M211" s="148"/>
      <c r="N211" s="149"/>
      <c r="O211" s="149"/>
      <c r="P211" s="149"/>
      <c r="Q211" s="149"/>
      <c r="R211" s="149"/>
      <c r="S211" s="149"/>
      <c r="T211" s="150"/>
      <c r="AT211" s="151" t="s">
        <v>111</v>
      </c>
      <c r="AU211" s="151" t="s">
        <v>50</v>
      </c>
      <c r="AV211" s="7" t="s">
        <v>50</v>
      </c>
      <c r="AW211" s="7" t="s">
        <v>24</v>
      </c>
      <c r="AX211" s="7" t="s">
        <v>47</v>
      </c>
      <c r="AY211" s="151" t="s">
        <v>102</v>
      </c>
    </row>
    <row r="212" spans="2:51" s="9" customFormat="1" x14ac:dyDescent="0.3">
      <c r="B212" s="176"/>
      <c r="C212" s="177"/>
      <c r="D212" s="142" t="s">
        <v>111</v>
      </c>
      <c r="E212" s="178" t="s">
        <v>12</v>
      </c>
      <c r="F212" s="179" t="s">
        <v>551</v>
      </c>
      <c r="G212" s="177"/>
      <c r="H212" s="180" t="s">
        <v>12</v>
      </c>
      <c r="I212" s="181"/>
      <c r="J212" s="177"/>
      <c r="K212" s="177"/>
      <c r="L212" s="182"/>
      <c r="M212" s="183"/>
      <c r="N212" s="184"/>
      <c r="O212" s="184"/>
      <c r="P212" s="184"/>
      <c r="Q212" s="184"/>
      <c r="R212" s="184"/>
      <c r="S212" s="184"/>
      <c r="T212" s="185"/>
      <c r="AT212" s="186" t="s">
        <v>111</v>
      </c>
      <c r="AU212" s="186" t="s">
        <v>50</v>
      </c>
      <c r="AV212" s="9" t="s">
        <v>49</v>
      </c>
      <c r="AW212" s="9" t="s">
        <v>24</v>
      </c>
      <c r="AX212" s="9" t="s">
        <v>47</v>
      </c>
      <c r="AY212" s="186" t="s">
        <v>102</v>
      </c>
    </row>
    <row r="213" spans="2:51" s="7" customFormat="1" x14ac:dyDescent="0.3">
      <c r="B213" s="140"/>
      <c r="C213" s="141"/>
      <c r="D213" s="142" t="s">
        <v>111</v>
      </c>
      <c r="E213" s="143" t="s">
        <v>12</v>
      </c>
      <c r="F213" s="144" t="s">
        <v>552</v>
      </c>
      <c r="G213" s="141"/>
      <c r="H213" s="145">
        <v>16.704000000000001</v>
      </c>
      <c r="I213" s="146"/>
      <c r="J213" s="141"/>
      <c r="K213" s="141"/>
      <c r="L213" s="147"/>
      <c r="M213" s="148"/>
      <c r="N213" s="149"/>
      <c r="O213" s="149"/>
      <c r="P213" s="149"/>
      <c r="Q213" s="149"/>
      <c r="R213" s="149"/>
      <c r="S213" s="149"/>
      <c r="T213" s="150"/>
      <c r="AT213" s="151" t="s">
        <v>111</v>
      </c>
      <c r="AU213" s="151" t="s">
        <v>50</v>
      </c>
      <c r="AV213" s="7" t="s">
        <v>50</v>
      </c>
      <c r="AW213" s="7" t="s">
        <v>24</v>
      </c>
      <c r="AX213" s="7" t="s">
        <v>47</v>
      </c>
      <c r="AY213" s="151" t="s">
        <v>102</v>
      </c>
    </row>
    <row r="214" spans="2:51" s="9" customFormat="1" x14ac:dyDescent="0.3">
      <c r="B214" s="176"/>
      <c r="C214" s="177"/>
      <c r="D214" s="142" t="s">
        <v>111</v>
      </c>
      <c r="E214" s="178" t="s">
        <v>12</v>
      </c>
      <c r="F214" s="179" t="s">
        <v>147</v>
      </c>
      <c r="G214" s="177"/>
      <c r="H214" s="180" t="s">
        <v>12</v>
      </c>
      <c r="I214" s="181"/>
      <c r="J214" s="177"/>
      <c r="K214" s="177"/>
      <c r="L214" s="182"/>
      <c r="M214" s="183"/>
      <c r="N214" s="184"/>
      <c r="O214" s="184"/>
      <c r="P214" s="184"/>
      <c r="Q214" s="184"/>
      <c r="R214" s="184"/>
      <c r="S214" s="184"/>
      <c r="T214" s="185"/>
      <c r="AT214" s="186" t="s">
        <v>111</v>
      </c>
      <c r="AU214" s="186" t="s">
        <v>50</v>
      </c>
      <c r="AV214" s="9" t="s">
        <v>49</v>
      </c>
      <c r="AW214" s="9" t="s">
        <v>24</v>
      </c>
      <c r="AX214" s="9" t="s">
        <v>47</v>
      </c>
      <c r="AY214" s="186" t="s">
        <v>102</v>
      </c>
    </row>
    <row r="215" spans="2:51" s="7" customFormat="1" x14ac:dyDescent="0.3">
      <c r="B215" s="140"/>
      <c r="C215" s="141"/>
      <c r="D215" s="142" t="s">
        <v>111</v>
      </c>
      <c r="E215" s="143" t="s">
        <v>12</v>
      </c>
      <c r="F215" s="144" t="s">
        <v>553</v>
      </c>
      <c r="G215" s="141"/>
      <c r="H215" s="145">
        <v>46.146999999999998</v>
      </c>
      <c r="I215" s="146"/>
      <c r="J215" s="141"/>
      <c r="K215" s="141"/>
      <c r="L215" s="147"/>
      <c r="M215" s="148"/>
      <c r="N215" s="149"/>
      <c r="O215" s="149"/>
      <c r="P215" s="149"/>
      <c r="Q215" s="149"/>
      <c r="R215" s="149"/>
      <c r="S215" s="149"/>
      <c r="T215" s="150"/>
      <c r="AT215" s="151" t="s">
        <v>111</v>
      </c>
      <c r="AU215" s="151" t="s">
        <v>50</v>
      </c>
      <c r="AV215" s="7" t="s">
        <v>50</v>
      </c>
      <c r="AW215" s="7" t="s">
        <v>24</v>
      </c>
      <c r="AX215" s="7" t="s">
        <v>47</v>
      </c>
      <c r="AY215" s="151" t="s">
        <v>102</v>
      </c>
    </row>
    <row r="216" spans="2:51" s="9" customFormat="1" x14ac:dyDescent="0.3">
      <c r="B216" s="176"/>
      <c r="C216" s="177"/>
      <c r="D216" s="142" t="s">
        <v>111</v>
      </c>
      <c r="E216" s="178" t="s">
        <v>12</v>
      </c>
      <c r="F216" s="179" t="s">
        <v>148</v>
      </c>
      <c r="G216" s="177"/>
      <c r="H216" s="180" t="s">
        <v>12</v>
      </c>
      <c r="I216" s="181"/>
      <c r="J216" s="177"/>
      <c r="K216" s="177"/>
      <c r="L216" s="182"/>
      <c r="M216" s="183"/>
      <c r="N216" s="184"/>
      <c r="O216" s="184"/>
      <c r="P216" s="184"/>
      <c r="Q216" s="184"/>
      <c r="R216" s="184"/>
      <c r="S216" s="184"/>
      <c r="T216" s="185"/>
      <c r="AT216" s="186" t="s">
        <v>111</v>
      </c>
      <c r="AU216" s="186" t="s">
        <v>50</v>
      </c>
      <c r="AV216" s="9" t="s">
        <v>49</v>
      </c>
      <c r="AW216" s="9" t="s">
        <v>24</v>
      </c>
      <c r="AX216" s="9" t="s">
        <v>47</v>
      </c>
      <c r="AY216" s="186" t="s">
        <v>102</v>
      </c>
    </row>
    <row r="217" spans="2:51" s="7" customFormat="1" x14ac:dyDescent="0.3">
      <c r="B217" s="140"/>
      <c r="C217" s="141"/>
      <c r="D217" s="142" t="s">
        <v>111</v>
      </c>
      <c r="E217" s="143" t="s">
        <v>12</v>
      </c>
      <c r="F217" s="144" t="s">
        <v>554</v>
      </c>
      <c r="G217" s="141"/>
      <c r="H217" s="145">
        <v>23.256</v>
      </c>
      <c r="I217" s="146"/>
      <c r="J217" s="141"/>
      <c r="K217" s="141"/>
      <c r="L217" s="147"/>
      <c r="M217" s="148"/>
      <c r="N217" s="149"/>
      <c r="O217" s="149"/>
      <c r="P217" s="149"/>
      <c r="Q217" s="149"/>
      <c r="R217" s="149"/>
      <c r="S217" s="149"/>
      <c r="T217" s="150"/>
      <c r="AT217" s="151" t="s">
        <v>111</v>
      </c>
      <c r="AU217" s="151" t="s">
        <v>50</v>
      </c>
      <c r="AV217" s="7" t="s">
        <v>50</v>
      </c>
      <c r="AW217" s="7" t="s">
        <v>24</v>
      </c>
      <c r="AX217" s="7" t="s">
        <v>47</v>
      </c>
      <c r="AY217" s="151" t="s">
        <v>102</v>
      </c>
    </row>
    <row r="218" spans="2:51" s="9" customFormat="1" x14ac:dyDescent="0.3">
      <c r="B218" s="176"/>
      <c r="C218" s="177"/>
      <c r="D218" s="142" t="s">
        <v>111</v>
      </c>
      <c r="E218" s="178" t="s">
        <v>12</v>
      </c>
      <c r="F218" s="179" t="s">
        <v>149</v>
      </c>
      <c r="G218" s="177"/>
      <c r="H218" s="180" t="s">
        <v>12</v>
      </c>
      <c r="I218" s="181"/>
      <c r="J218" s="177"/>
      <c r="K218" s="177"/>
      <c r="L218" s="182"/>
      <c r="M218" s="183"/>
      <c r="N218" s="184"/>
      <c r="O218" s="184"/>
      <c r="P218" s="184"/>
      <c r="Q218" s="184"/>
      <c r="R218" s="184"/>
      <c r="S218" s="184"/>
      <c r="T218" s="185"/>
      <c r="AT218" s="186" t="s">
        <v>111</v>
      </c>
      <c r="AU218" s="186" t="s">
        <v>50</v>
      </c>
      <c r="AV218" s="9" t="s">
        <v>49</v>
      </c>
      <c r="AW218" s="9" t="s">
        <v>24</v>
      </c>
      <c r="AX218" s="9" t="s">
        <v>47</v>
      </c>
      <c r="AY218" s="186" t="s">
        <v>102</v>
      </c>
    </row>
    <row r="219" spans="2:51" s="7" customFormat="1" x14ac:dyDescent="0.3">
      <c r="B219" s="140"/>
      <c r="C219" s="141"/>
      <c r="D219" s="142" t="s">
        <v>111</v>
      </c>
      <c r="E219" s="143" t="s">
        <v>12</v>
      </c>
      <c r="F219" s="144" t="s">
        <v>555</v>
      </c>
      <c r="G219" s="141"/>
      <c r="H219" s="145">
        <v>2.2799999999999998</v>
      </c>
      <c r="I219" s="146"/>
      <c r="J219" s="141"/>
      <c r="K219" s="141"/>
      <c r="L219" s="147"/>
      <c r="M219" s="148"/>
      <c r="N219" s="149"/>
      <c r="O219" s="149"/>
      <c r="P219" s="149"/>
      <c r="Q219" s="149"/>
      <c r="R219" s="149"/>
      <c r="S219" s="149"/>
      <c r="T219" s="150"/>
      <c r="AT219" s="151" t="s">
        <v>111</v>
      </c>
      <c r="AU219" s="151" t="s">
        <v>50</v>
      </c>
      <c r="AV219" s="7" t="s">
        <v>50</v>
      </c>
      <c r="AW219" s="7" t="s">
        <v>24</v>
      </c>
      <c r="AX219" s="7" t="s">
        <v>47</v>
      </c>
      <c r="AY219" s="151" t="s">
        <v>102</v>
      </c>
    </row>
    <row r="220" spans="2:51" s="9" customFormat="1" x14ac:dyDescent="0.3">
      <c r="B220" s="176"/>
      <c r="C220" s="177"/>
      <c r="D220" s="142" t="s">
        <v>111</v>
      </c>
      <c r="E220" s="178" t="s">
        <v>12</v>
      </c>
      <c r="F220" s="179" t="s">
        <v>150</v>
      </c>
      <c r="G220" s="177"/>
      <c r="H220" s="180" t="s">
        <v>12</v>
      </c>
      <c r="I220" s="181"/>
      <c r="J220" s="177"/>
      <c r="K220" s="177"/>
      <c r="L220" s="182"/>
      <c r="M220" s="183"/>
      <c r="N220" s="184"/>
      <c r="O220" s="184"/>
      <c r="P220" s="184"/>
      <c r="Q220" s="184"/>
      <c r="R220" s="184"/>
      <c r="S220" s="184"/>
      <c r="T220" s="185"/>
      <c r="AT220" s="186" t="s">
        <v>111</v>
      </c>
      <c r="AU220" s="186" t="s">
        <v>50</v>
      </c>
      <c r="AV220" s="9" t="s">
        <v>49</v>
      </c>
      <c r="AW220" s="9" t="s">
        <v>24</v>
      </c>
      <c r="AX220" s="9" t="s">
        <v>47</v>
      </c>
      <c r="AY220" s="186" t="s">
        <v>102</v>
      </c>
    </row>
    <row r="221" spans="2:51" s="7" customFormat="1" x14ac:dyDescent="0.3">
      <c r="B221" s="140"/>
      <c r="C221" s="141"/>
      <c r="D221" s="142" t="s">
        <v>111</v>
      </c>
      <c r="E221" s="143" t="s">
        <v>12</v>
      </c>
      <c r="F221" s="144" t="s">
        <v>556</v>
      </c>
      <c r="G221" s="141"/>
      <c r="H221" s="145">
        <v>3.72</v>
      </c>
      <c r="I221" s="146"/>
      <c r="J221" s="141"/>
      <c r="K221" s="141"/>
      <c r="L221" s="147"/>
      <c r="M221" s="148"/>
      <c r="N221" s="149"/>
      <c r="O221" s="149"/>
      <c r="P221" s="149"/>
      <c r="Q221" s="149"/>
      <c r="R221" s="149"/>
      <c r="S221" s="149"/>
      <c r="T221" s="150"/>
      <c r="AT221" s="151" t="s">
        <v>111</v>
      </c>
      <c r="AU221" s="151" t="s">
        <v>50</v>
      </c>
      <c r="AV221" s="7" t="s">
        <v>50</v>
      </c>
      <c r="AW221" s="7" t="s">
        <v>24</v>
      </c>
      <c r="AX221" s="7" t="s">
        <v>47</v>
      </c>
      <c r="AY221" s="151" t="s">
        <v>102</v>
      </c>
    </row>
    <row r="222" spans="2:51" s="9" customFormat="1" x14ac:dyDescent="0.3">
      <c r="B222" s="176"/>
      <c r="C222" s="177"/>
      <c r="D222" s="142" t="s">
        <v>111</v>
      </c>
      <c r="E222" s="178" t="s">
        <v>12</v>
      </c>
      <c r="F222" s="179" t="s">
        <v>151</v>
      </c>
      <c r="G222" s="177"/>
      <c r="H222" s="180" t="s">
        <v>12</v>
      </c>
      <c r="I222" s="181"/>
      <c r="J222" s="177"/>
      <c r="K222" s="177"/>
      <c r="L222" s="182"/>
      <c r="M222" s="183"/>
      <c r="N222" s="184"/>
      <c r="O222" s="184"/>
      <c r="P222" s="184"/>
      <c r="Q222" s="184"/>
      <c r="R222" s="184"/>
      <c r="S222" s="184"/>
      <c r="T222" s="185"/>
      <c r="AT222" s="186" t="s">
        <v>111</v>
      </c>
      <c r="AU222" s="186" t="s">
        <v>50</v>
      </c>
      <c r="AV222" s="9" t="s">
        <v>49</v>
      </c>
      <c r="AW222" s="9" t="s">
        <v>24</v>
      </c>
      <c r="AX222" s="9" t="s">
        <v>47</v>
      </c>
      <c r="AY222" s="186" t="s">
        <v>102</v>
      </c>
    </row>
    <row r="223" spans="2:51" s="7" customFormat="1" x14ac:dyDescent="0.3">
      <c r="B223" s="140"/>
      <c r="C223" s="141"/>
      <c r="D223" s="142" t="s">
        <v>111</v>
      </c>
      <c r="E223" s="143" t="s">
        <v>12</v>
      </c>
      <c r="F223" s="144" t="s">
        <v>557</v>
      </c>
      <c r="G223" s="141"/>
      <c r="H223" s="145">
        <v>8.0820000000000007</v>
      </c>
      <c r="I223" s="146"/>
      <c r="J223" s="141"/>
      <c r="K223" s="141"/>
      <c r="L223" s="147"/>
      <c r="M223" s="148"/>
      <c r="N223" s="149"/>
      <c r="O223" s="149"/>
      <c r="P223" s="149"/>
      <c r="Q223" s="149"/>
      <c r="R223" s="149"/>
      <c r="S223" s="149"/>
      <c r="T223" s="150"/>
      <c r="AT223" s="151" t="s">
        <v>111</v>
      </c>
      <c r="AU223" s="151" t="s">
        <v>50</v>
      </c>
      <c r="AV223" s="7" t="s">
        <v>50</v>
      </c>
      <c r="AW223" s="7" t="s">
        <v>24</v>
      </c>
      <c r="AX223" s="7" t="s">
        <v>47</v>
      </c>
      <c r="AY223" s="151" t="s">
        <v>102</v>
      </c>
    </row>
    <row r="224" spans="2:51" s="8" customFormat="1" x14ac:dyDescent="0.3">
      <c r="B224" s="152"/>
      <c r="C224" s="153"/>
      <c r="D224" s="154" t="s">
        <v>111</v>
      </c>
      <c r="E224" s="155" t="s">
        <v>12</v>
      </c>
      <c r="F224" s="156" t="s">
        <v>112</v>
      </c>
      <c r="G224" s="153"/>
      <c r="H224" s="157">
        <v>444.39600000000002</v>
      </c>
      <c r="I224" s="158"/>
      <c r="J224" s="153"/>
      <c r="K224" s="153"/>
      <c r="L224" s="159"/>
      <c r="M224" s="160"/>
      <c r="N224" s="161"/>
      <c r="O224" s="161"/>
      <c r="P224" s="161"/>
      <c r="Q224" s="161"/>
      <c r="R224" s="161"/>
      <c r="S224" s="161"/>
      <c r="T224" s="162"/>
      <c r="AT224" s="163" t="s">
        <v>111</v>
      </c>
      <c r="AU224" s="163" t="s">
        <v>50</v>
      </c>
      <c r="AV224" s="8" t="s">
        <v>109</v>
      </c>
      <c r="AW224" s="8" t="s">
        <v>3</v>
      </c>
      <c r="AX224" s="8" t="s">
        <v>49</v>
      </c>
      <c r="AY224" s="163" t="s">
        <v>102</v>
      </c>
    </row>
    <row r="225" spans="2:65" s="1" customFormat="1" ht="22.5" customHeight="1" x14ac:dyDescent="0.3">
      <c r="B225" s="24"/>
      <c r="C225" s="128" t="s">
        <v>155</v>
      </c>
      <c r="D225" s="128" t="s">
        <v>105</v>
      </c>
      <c r="E225" s="129" t="s">
        <v>156</v>
      </c>
      <c r="F225" s="130" t="s">
        <v>157</v>
      </c>
      <c r="G225" s="131" t="s">
        <v>138</v>
      </c>
      <c r="H225" s="132">
        <v>609.08900000000006</v>
      </c>
      <c r="I225" s="133"/>
      <c r="J225" s="134">
        <f>ROUND(I225*H225,2)</f>
        <v>0</v>
      </c>
      <c r="K225" s="130" t="s">
        <v>12</v>
      </c>
      <c r="L225" s="34"/>
      <c r="M225" s="135" t="s">
        <v>12</v>
      </c>
      <c r="N225" s="136" t="s">
        <v>31</v>
      </c>
      <c r="O225" s="25"/>
      <c r="P225" s="137">
        <f>O225*H225</f>
        <v>0</v>
      </c>
      <c r="Q225" s="137">
        <v>3.0000000000000001E-3</v>
      </c>
      <c r="R225" s="137">
        <f>Q225*H225</f>
        <v>1.8272670000000002</v>
      </c>
      <c r="S225" s="137">
        <v>0</v>
      </c>
      <c r="T225" s="138">
        <f>S225*H225</f>
        <v>0</v>
      </c>
      <c r="AR225" s="13" t="s">
        <v>109</v>
      </c>
      <c r="AT225" s="13" t="s">
        <v>105</v>
      </c>
      <c r="AU225" s="13" t="s">
        <v>50</v>
      </c>
      <c r="AY225" s="13" t="s">
        <v>102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3" t="s">
        <v>49</v>
      </c>
      <c r="BK225" s="139">
        <f>ROUND(I225*H225,2)</f>
        <v>0</v>
      </c>
      <c r="BL225" s="13" t="s">
        <v>109</v>
      </c>
      <c r="BM225" s="13" t="s">
        <v>158</v>
      </c>
    </row>
    <row r="226" spans="2:65" s="9" customFormat="1" x14ac:dyDescent="0.3">
      <c r="B226" s="176"/>
      <c r="C226" s="177"/>
      <c r="D226" s="142" t="s">
        <v>111</v>
      </c>
      <c r="E226" s="178" t="s">
        <v>12</v>
      </c>
      <c r="F226" s="179" t="s">
        <v>141</v>
      </c>
      <c r="G226" s="177"/>
      <c r="H226" s="180" t="s">
        <v>12</v>
      </c>
      <c r="I226" s="181"/>
      <c r="J226" s="177"/>
      <c r="K226" s="177"/>
      <c r="L226" s="182"/>
      <c r="M226" s="183"/>
      <c r="N226" s="184"/>
      <c r="O226" s="184"/>
      <c r="P226" s="184"/>
      <c r="Q226" s="184"/>
      <c r="R226" s="184"/>
      <c r="S226" s="184"/>
      <c r="T226" s="185"/>
      <c r="AT226" s="186" t="s">
        <v>111</v>
      </c>
      <c r="AU226" s="186" t="s">
        <v>50</v>
      </c>
      <c r="AV226" s="9" t="s">
        <v>49</v>
      </c>
      <c r="AW226" s="9" t="s">
        <v>24</v>
      </c>
      <c r="AX226" s="9" t="s">
        <v>47</v>
      </c>
      <c r="AY226" s="186" t="s">
        <v>102</v>
      </c>
    </row>
    <row r="227" spans="2:65" s="7" customFormat="1" x14ac:dyDescent="0.3">
      <c r="B227" s="140"/>
      <c r="C227" s="141"/>
      <c r="D227" s="142" t="s">
        <v>111</v>
      </c>
      <c r="E227" s="143" t="s">
        <v>12</v>
      </c>
      <c r="F227" s="144" t="s">
        <v>558</v>
      </c>
      <c r="G227" s="141"/>
      <c r="H227" s="145">
        <v>105.28700000000001</v>
      </c>
      <c r="I227" s="146"/>
      <c r="J227" s="141"/>
      <c r="K227" s="141"/>
      <c r="L227" s="147"/>
      <c r="M227" s="148"/>
      <c r="N227" s="149"/>
      <c r="O227" s="149"/>
      <c r="P227" s="149"/>
      <c r="Q227" s="149"/>
      <c r="R227" s="149"/>
      <c r="S227" s="149"/>
      <c r="T227" s="150"/>
      <c r="AT227" s="151" t="s">
        <v>111</v>
      </c>
      <c r="AU227" s="151" t="s">
        <v>50</v>
      </c>
      <c r="AV227" s="7" t="s">
        <v>50</v>
      </c>
      <c r="AW227" s="7" t="s">
        <v>24</v>
      </c>
      <c r="AX227" s="7" t="s">
        <v>47</v>
      </c>
      <c r="AY227" s="151" t="s">
        <v>102</v>
      </c>
    </row>
    <row r="228" spans="2:65" s="7" customFormat="1" x14ac:dyDescent="0.3">
      <c r="B228" s="140"/>
      <c r="C228" s="141"/>
      <c r="D228" s="142" t="s">
        <v>111</v>
      </c>
      <c r="E228" s="143" t="s">
        <v>12</v>
      </c>
      <c r="F228" s="144" t="s">
        <v>559</v>
      </c>
      <c r="G228" s="141"/>
      <c r="H228" s="145">
        <v>28.36</v>
      </c>
      <c r="I228" s="146"/>
      <c r="J228" s="141"/>
      <c r="K228" s="141"/>
      <c r="L228" s="147"/>
      <c r="M228" s="148"/>
      <c r="N228" s="149"/>
      <c r="O228" s="149"/>
      <c r="P228" s="149"/>
      <c r="Q228" s="149"/>
      <c r="R228" s="149"/>
      <c r="S228" s="149"/>
      <c r="T228" s="150"/>
      <c r="AT228" s="151" t="s">
        <v>111</v>
      </c>
      <c r="AU228" s="151" t="s">
        <v>50</v>
      </c>
      <c r="AV228" s="7" t="s">
        <v>50</v>
      </c>
      <c r="AW228" s="7" t="s">
        <v>24</v>
      </c>
      <c r="AX228" s="7" t="s">
        <v>47</v>
      </c>
      <c r="AY228" s="151" t="s">
        <v>102</v>
      </c>
    </row>
    <row r="229" spans="2:65" s="7" customFormat="1" x14ac:dyDescent="0.3">
      <c r="B229" s="140"/>
      <c r="C229" s="141"/>
      <c r="D229" s="142" t="s">
        <v>111</v>
      </c>
      <c r="E229" s="143" t="s">
        <v>12</v>
      </c>
      <c r="F229" s="144" t="s">
        <v>560</v>
      </c>
      <c r="G229" s="141"/>
      <c r="H229" s="145">
        <v>8.9329999999999998</v>
      </c>
      <c r="I229" s="146"/>
      <c r="J229" s="141"/>
      <c r="K229" s="141"/>
      <c r="L229" s="147"/>
      <c r="M229" s="148"/>
      <c r="N229" s="149"/>
      <c r="O229" s="149"/>
      <c r="P229" s="149"/>
      <c r="Q229" s="149"/>
      <c r="R229" s="149"/>
      <c r="S229" s="149"/>
      <c r="T229" s="150"/>
      <c r="AT229" s="151" t="s">
        <v>111</v>
      </c>
      <c r="AU229" s="151" t="s">
        <v>50</v>
      </c>
      <c r="AV229" s="7" t="s">
        <v>50</v>
      </c>
      <c r="AW229" s="7" t="s">
        <v>24</v>
      </c>
      <c r="AX229" s="7" t="s">
        <v>47</v>
      </c>
      <c r="AY229" s="151" t="s">
        <v>102</v>
      </c>
    </row>
    <row r="230" spans="2:65" s="7" customFormat="1" x14ac:dyDescent="0.3">
      <c r="B230" s="140"/>
      <c r="C230" s="141"/>
      <c r="D230" s="142" t="s">
        <v>111</v>
      </c>
      <c r="E230" s="143" t="s">
        <v>12</v>
      </c>
      <c r="F230" s="144" t="s">
        <v>561</v>
      </c>
      <c r="G230" s="141"/>
      <c r="H230" s="145">
        <v>76.004999999999995</v>
      </c>
      <c r="I230" s="146"/>
      <c r="J230" s="141"/>
      <c r="K230" s="141"/>
      <c r="L230" s="147"/>
      <c r="M230" s="148"/>
      <c r="N230" s="149"/>
      <c r="O230" s="149"/>
      <c r="P230" s="149"/>
      <c r="Q230" s="149"/>
      <c r="R230" s="149"/>
      <c r="S230" s="149"/>
      <c r="T230" s="150"/>
      <c r="AT230" s="151" t="s">
        <v>111</v>
      </c>
      <c r="AU230" s="151" t="s">
        <v>50</v>
      </c>
      <c r="AV230" s="7" t="s">
        <v>50</v>
      </c>
      <c r="AW230" s="7" t="s">
        <v>24</v>
      </c>
      <c r="AX230" s="7" t="s">
        <v>47</v>
      </c>
      <c r="AY230" s="151" t="s">
        <v>102</v>
      </c>
    </row>
    <row r="231" spans="2:65" s="9" customFormat="1" x14ac:dyDescent="0.3">
      <c r="B231" s="176"/>
      <c r="C231" s="177"/>
      <c r="D231" s="142" t="s">
        <v>111</v>
      </c>
      <c r="E231" s="178" t="s">
        <v>12</v>
      </c>
      <c r="F231" s="179" t="s">
        <v>142</v>
      </c>
      <c r="G231" s="177"/>
      <c r="H231" s="180" t="s">
        <v>12</v>
      </c>
      <c r="I231" s="181"/>
      <c r="J231" s="177"/>
      <c r="K231" s="177"/>
      <c r="L231" s="182"/>
      <c r="M231" s="183"/>
      <c r="N231" s="184"/>
      <c r="O231" s="184"/>
      <c r="P231" s="184"/>
      <c r="Q231" s="184"/>
      <c r="R231" s="184"/>
      <c r="S231" s="184"/>
      <c r="T231" s="185"/>
      <c r="AT231" s="186" t="s">
        <v>111</v>
      </c>
      <c r="AU231" s="186" t="s">
        <v>50</v>
      </c>
      <c r="AV231" s="9" t="s">
        <v>49</v>
      </c>
      <c r="AW231" s="9" t="s">
        <v>24</v>
      </c>
      <c r="AX231" s="9" t="s">
        <v>47</v>
      </c>
      <c r="AY231" s="186" t="s">
        <v>102</v>
      </c>
    </row>
    <row r="232" spans="2:65" s="7" customFormat="1" x14ac:dyDescent="0.3">
      <c r="B232" s="140"/>
      <c r="C232" s="141"/>
      <c r="D232" s="142" t="s">
        <v>111</v>
      </c>
      <c r="E232" s="143" t="s">
        <v>12</v>
      </c>
      <c r="F232" s="144" t="s">
        <v>562</v>
      </c>
      <c r="G232" s="141"/>
      <c r="H232" s="145">
        <v>50.134</v>
      </c>
      <c r="I232" s="146"/>
      <c r="J232" s="141"/>
      <c r="K232" s="141"/>
      <c r="L232" s="147"/>
      <c r="M232" s="148"/>
      <c r="N232" s="149"/>
      <c r="O232" s="149"/>
      <c r="P232" s="149"/>
      <c r="Q232" s="149"/>
      <c r="R232" s="149"/>
      <c r="S232" s="149"/>
      <c r="T232" s="150"/>
      <c r="AT232" s="151" t="s">
        <v>111</v>
      </c>
      <c r="AU232" s="151" t="s">
        <v>50</v>
      </c>
      <c r="AV232" s="7" t="s">
        <v>50</v>
      </c>
      <c r="AW232" s="7" t="s">
        <v>24</v>
      </c>
      <c r="AX232" s="7" t="s">
        <v>47</v>
      </c>
      <c r="AY232" s="151" t="s">
        <v>102</v>
      </c>
    </row>
    <row r="233" spans="2:65" s="7" customFormat="1" x14ac:dyDescent="0.3">
      <c r="B233" s="140"/>
      <c r="C233" s="141"/>
      <c r="D233" s="142" t="s">
        <v>111</v>
      </c>
      <c r="E233" s="143" t="s">
        <v>12</v>
      </c>
      <c r="F233" s="144" t="s">
        <v>563</v>
      </c>
      <c r="G233" s="141"/>
      <c r="H233" s="145">
        <v>13.42</v>
      </c>
      <c r="I233" s="146"/>
      <c r="J233" s="141"/>
      <c r="K233" s="141"/>
      <c r="L233" s="147"/>
      <c r="M233" s="148"/>
      <c r="N233" s="149"/>
      <c r="O233" s="149"/>
      <c r="P233" s="149"/>
      <c r="Q233" s="149"/>
      <c r="R233" s="149"/>
      <c r="S233" s="149"/>
      <c r="T233" s="150"/>
      <c r="AT233" s="151" t="s">
        <v>111</v>
      </c>
      <c r="AU233" s="151" t="s">
        <v>50</v>
      </c>
      <c r="AV233" s="7" t="s">
        <v>50</v>
      </c>
      <c r="AW233" s="7" t="s">
        <v>24</v>
      </c>
      <c r="AX233" s="7" t="s">
        <v>47</v>
      </c>
      <c r="AY233" s="151" t="s">
        <v>102</v>
      </c>
    </row>
    <row r="234" spans="2:65" s="9" customFormat="1" x14ac:dyDescent="0.3">
      <c r="B234" s="176"/>
      <c r="C234" s="177"/>
      <c r="D234" s="142" t="s">
        <v>111</v>
      </c>
      <c r="E234" s="178" t="s">
        <v>12</v>
      </c>
      <c r="F234" s="179" t="s">
        <v>143</v>
      </c>
      <c r="G234" s="177"/>
      <c r="H234" s="180" t="s">
        <v>12</v>
      </c>
      <c r="I234" s="181"/>
      <c r="J234" s="177"/>
      <c r="K234" s="177"/>
      <c r="L234" s="182"/>
      <c r="M234" s="183"/>
      <c r="N234" s="184"/>
      <c r="O234" s="184"/>
      <c r="P234" s="184"/>
      <c r="Q234" s="184"/>
      <c r="R234" s="184"/>
      <c r="S234" s="184"/>
      <c r="T234" s="185"/>
      <c r="AT234" s="186" t="s">
        <v>111</v>
      </c>
      <c r="AU234" s="186" t="s">
        <v>50</v>
      </c>
      <c r="AV234" s="9" t="s">
        <v>49</v>
      </c>
      <c r="AW234" s="9" t="s">
        <v>24</v>
      </c>
      <c r="AX234" s="9" t="s">
        <v>47</v>
      </c>
      <c r="AY234" s="186" t="s">
        <v>102</v>
      </c>
    </row>
    <row r="235" spans="2:65" s="7" customFormat="1" x14ac:dyDescent="0.3">
      <c r="B235" s="140"/>
      <c r="C235" s="141"/>
      <c r="D235" s="142" t="s">
        <v>111</v>
      </c>
      <c r="E235" s="143" t="s">
        <v>12</v>
      </c>
      <c r="F235" s="144" t="s">
        <v>564</v>
      </c>
      <c r="G235" s="141"/>
      <c r="H235" s="145">
        <v>17.661999999999999</v>
      </c>
      <c r="I235" s="146"/>
      <c r="J235" s="141"/>
      <c r="K235" s="141"/>
      <c r="L235" s="147"/>
      <c r="M235" s="148"/>
      <c r="N235" s="149"/>
      <c r="O235" s="149"/>
      <c r="P235" s="149"/>
      <c r="Q235" s="149"/>
      <c r="R235" s="149"/>
      <c r="S235" s="149"/>
      <c r="T235" s="150"/>
      <c r="AT235" s="151" t="s">
        <v>111</v>
      </c>
      <c r="AU235" s="151" t="s">
        <v>50</v>
      </c>
      <c r="AV235" s="7" t="s">
        <v>50</v>
      </c>
      <c r="AW235" s="7" t="s">
        <v>24</v>
      </c>
      <c r="AX235" s="7" t="s">
        <v>47</v>
      </c>
      <c r="AY235" s="151" t="s">
        <v>102</v>
      </c>
    </row>
    <row r="236" spans="2:65" s="7" customFormat="1" x14ac:dyDescent="0.3">
      <c r="B236" s="140"/>
      <c r="C236" s="141"/>
      <c r="D236" s="142" t="s">
        <v>111</v>
      </c>
      <c r="E236" s="143" t="s">
        <v>12</v>
      </c>
      <c r="F236" s="144" t="s">
        <v>565</v>
      </c>
      <c r="G236" s="141"/>
      <c r="H236" s="145">
        <v>21.274000000000001</v>
      </c>
      <c r="I236" s="146"/>
      <c r="J236" s="141"/>
      <c r="K236" s="141"/>
      <c r="L236" s="147"/>
      <c r="M236" s="148"/>
      <c r="N236" s="149"/>
      <c r="O236" s="149"/>
      <c r="P236" s="149"/>
      <c r="Q236" s="149"/>
      <c r="R236" s="149"/>
      <c r="S236" s="149"/>
      <c r="T236" s="150"/>
      <c r="AT236" s="151" t="s">
        <v>111</v>
      </c>
      <c r="AU236" s="151" t="s">
        <v>50</v>
      </c>
      <c r="AV236" s="7" t="s">
        <v>50</v>
      </c>
      <c r="AW236" s="7" t="s">
        <v>24</v>
      </c>
      <c r="AX236" s="7" t="s">
        <v>47</v>
      </c>
      <c r="AY236" s="151" t="s">
        <v>102</v>
      </c>
    </row>
    <row r="237" spans="2:65" s="7" customFormat="1" x14ac:dyDescent="0.3">
      <c r="B237" s="140"/>
      <c r="C237" s="141"/>
      <c r="D237" s="142" t="s">
        <v>111</v>
      </c>
      <c r="E237" s="143" t="s">
        <v>12</v>
      </c>
      <c r="F237" s="144" t="s">
        <v>566</v>
      </c>
      <c r="G237" s="141"/>
      <c r="H237" s="145">
        <v>17.661999999999999</v>
      </c>
      <c r="I237" s="146"/>
      <c r="J237" s="141"/>
      <c r="K237" s="141"/>
      <c r="L237" s="147"/>
      <c r="M237" s="148"/>
      <c r="N237" s="149"/>
      <c r="O237" s="149"/>
      <c r="P237" s="149"/>
      <c r="Q237" s="149"/>
      <c r="R237" s="149"/>
      <c r="S237" s="149"/>
      <c r="T237" s="150"/>
      <c r="AT237" s="151" t="s">
        <v>111</v>
      </c>
      <c r="AU237" s="151" t="s">
        <v>50</v>
      </c>
      <c r="AV237" s="7" t="s">
        <v>50</v>
      </c>
      <c r="AW237" s="7" t="s">
        <v>24</v>
      </c>
      <c r="AX237" s="7" t="s">
        <v>47</v>
      </c>
      <c r="AY237" s="151" t="s">
        <v>102</v>
      </c>
    </row>
    <row r="238" spans="2:65" s="9" customFormat="1" x14ac:dyDescent="0.3">
      <c r="B238" s="176"/>
      <c r="C238" s="177"/>
      <c r="D238" s="142" t="s">
        <v>111</v>
      </c>
      <c r="E238" s="178" t="s">
        <v>12</v>
      </c>
      <c r="F238" s="179" t="s">
        <v>144</v>
      </c>
      <c r="G238" s="177"/>
      <c r="H238" s="180" t="s">
        <v>12</v>
      </c>
      <c r="I238" s="181"/>
      <c r="J238" s="177"/>
      <c r="K238" s="177"/>
      <c r="L238" s="182"/>
      <c r="M238" s="183"/>
      <c r="N238" s="184"/>
      <c r="O238" s="184"/>
      <c r="P238" s="184"/>
      <c r="Q238" s="184"/>
      <c r="R238" s="184"/>
      <c r="S238" s="184"/>
      <c r="T238" s="185"/>
      <c r="AT238" s="186" t="s">
        <v>111</v>
      </c>
      <c r="AU238" s="186" t="s">
        <v>50</v>
      </c>
      <c r="AV238" s="9" t="s">
        <v>49</v>
      </c>
      <c r="AW238" s="9" t="s">
        <v>24</v>
      </c>
      <c r="AX238" s="9" t="s">
        <v>47</v>
      </c>
      <c r="AY238" s="186" t="s">
        <v>102</v>
      </c>
    </row>
    <row r="239" spans="2:65" s="7" customFormat="1" x14ac:dyDescent="0.3">
      <c r="B239" s="140"/>
      <c r="C239" s="141"/>
      <c r="D239" s="142" t="s">
        <v>111</v>
      </c>
      <c r="E239" s="143" t="s">
        <v>12</v>
      </c>
      <c r="F239" s="144" t="s">
        <v>567</v>
      </c>
      <c r="G239" s="141"/>
      <c r="H239" s="145">
        <v>8.4640000000000004</v>
      </c>
      <c r="I239" s="146"/>
      <c r="J239" s="141"/>
      <c r="K239" s="141"/>
      <c r="L239" s="147"/>
      <c r="M239" s="148"/>
      <c r="N239" s="149"/>
      <c r="O239" s="149"/>
      <c r="P239" s="149"/>
      <c r="Q239" s="149"/>
      <c r="R239" s="149"/>
      <c r="S239" s="149"/>
      <c r="T239" s="150"/>
      <c r="AT239" s="151" t="s">
        <v>111</v>
      </c>
      <c r="AU239" s="151" t="s">
        <v>50</v>
      </c>
      <c r="AV239" s="7" t="s">
        <v>50</v>
      </c>
      <c r="AW239" s="7" t="s">
        <v>24</v>
      </c>
      <c r="AX239" s="7" t="s">
        <v>47</v>
      </c>
      <c r="AY239" s="151" t="s">
        <v>102</v>
      </c>
    </row>
    <row r="240" spans="2:65" s="7" customFormat="1" x14ac:dyDescent="0.3">
      <c r="B240" s="140"/>
      <c r="C240" s="141"/>
      <c r="D240" s="142" t="s">
        <v>111</v>
      </c>
      <c r="E240" s="143" t="s">
        <v>12</v>
      </c>
      <c r="F240" s="144" t="s">
        <v>568</v>
      </c>
      <c r="G240" s="141"/>
      <c r="H240" s="145">
        <v>38.511000000000003</v>
      </c>
      <c r="I240" s="146"/>
      <c r="J240" s="141"/>
      <c r="K240" s="141"/>
      <c r="L240" s="147"/>
      <c r="M240" s="148"/>
      <c r="N240" s="149"/>
      <c r="O240" s="149"/>
      <c r="P240" s="149"/>
      <c r="Q240" s="149"/>
      <c r="R240" s="149"/>
      <c r="S240" s="149"/>
      <c r="T240" s="150"/>
      <c r="AT240" s="151" t="s">
        <v>111</v>
      </c>
      <c r="AU240" s="151" t="s">
        <v>50</v>
      </c>
      <c r="AV240" s="7" t="s">
        <v>50</v>
      </c>
      <c r="AW240" s="7" t="s">
        <v>24</v>
      </c>
      <c r="AX240" s="7" t="s">
        <v>47</v>
      </c>
      <c r="AY240" s="151" t="s">
        <v>102</v>
      </c>
    </row>
    <row r="241" spans="2:51" s="9" customFormat="1" x14ac:dyDescent="0.3">
      <c r="B241" s="176"/>
      <c r="C241" s="177"/>
      <c r="D241" s="142" t="s">
        <v>111</v>
      </c>
      <c r="E241" s="178" t="s">
        <v>12</v>
      </c>
      <c r="F241" s="179" t="s">
        <v>145</v>
      </c>
      <c r="G241" s="177"/>
      <c r="H241" s="180" t="s">
        <v>12</v>
      </c>
      <c r="I241" s="181"/>
      <c r="J241" s="177"/>
      <c r="K241" s="177"/>
      <c r="L241" s="182"/>
      <c r="M241" s="183"/>
      <c r="N241" s="184"/>
      <c r="O241" s="184"/>
      <c r="P241" s="184"/>
      <c r="Q241" s="184"/>
      <c r="R241" s="184"/>
      <c r="S241" s="184"/>
      <c r="T241" s="185"/>
      <c r="AT241" s="186" t="s">
        <v>111</v>
      </c>
      <c r="AU241" s="186" t="s">
        <v>50</v>
      </c>
      <c r="AV241" s="9" t="s">
        <v>49</v>
      </c>
      <c r="AW241" s="9" t="s">
        <v>24</v>
      </c>
      <c r="AX241" s="9" t="s">
        <v>47</v>
      </c>
      <c r="AY241" s="186" t="s">
        <v>102</v>
      </c>
    </row>
    <row r="242" spans="2:51" s="7" customFormat="1" x14ac:dyDescent="0.3">
      <c r="B242" s="140"/>
      <c r="C242" s="141"/>
      <c r="D242" s="142" t="s">
        <v>111</v>
      </c>
      <c r="E242" s="143" t="s">
        <v>12</v>
      </c>
      <c r="F242" s="144" t="s">
        <v>565</v>
      </c>
      <c r="G242" s="141"/>
      <c r="H242" s="145">
        <v>21.274000000000001</v>
      </c>
      <c r="I242" s="146"/>
      <c r="J242" s="141"/>
      <c r="K242" s="141"/>
      <c r="L242" s="147"/>
      <c r="M242" s="148"/>
      <c r="N242" s="149"/>
      <c r="O242" s="149"/>
      <c r="P242" s="149"/>
      <c r="Q242" s="149"/>
      <c r="R242" s="149"/>
      <c r="S242" s="149"/>
      <c r="T242" s="150"/>
      <c r="AT242" s="151" t="s">
        <v>111</v>
      </c>
      <c r="AU242" s="151" t="s">
        <v>50</v>
      </c>
      <c r="AV242" s="7" t="s">
        <v>50</v>
      </c>
      <c r="AW242" s="7" t="s">
        <v>24</v>
      </c>
      <c r="AX242" s="7" t="s">
        <v>47</v>
      </c>
      <c r="AY242" s="151" t="s">
        <v>102</v>
      </c>
    </row>
    <row r="243" spans="2:51" s="9" customFormat="1" x14ac:dyDescent="0.3">
      <c r="B243" s="176"/>
      <c r="C243" s="177"/>
      <c r="D243" s="142" t="s">
        <v>111</v>
      </c>
      <c r="E243" s="178" t="s">
        <v>12</v>
      </c>
      <c r="F243" s="179" t="s">
        <v>146</v>
      </c>
      <c r="G243" s="177"/>
      <c r="H243" s="180" t="s">
        <v>12</v>
      </c>
      <c r="I243" s="181"/>
      <c r="J243" s="177"/>
      <c r="K243" s="177"/>
      <c r="L243" s="182"/>
      <c r="M243" s="183"/>
      <c r="N243" s="184"/>
      <c r="O243" s="184"/>
      <c r="P243" s="184"/>
      <c r="Q243" s="184"/>
      <c r="R243" s="184"/>
      <c r="S243" s="184"/>
      <c r="T243" s="185"/>
      <c r="AT243" s="186" t="s">
        <v>111</v>
      </c>
      <c r="AU243" s="186" t="s">
        <v>50</v>
      </c>
      <c r="AV243" s="9" t="s">
        <v>49</v>
      </c>
      <c r="AW243" s="9" t="s">
        <v>24</v>
      </c>
      <c r="AX243" s="9" t="s">
        <v>47</v>
      </c>
      <c r="AY243" s="186" t="s">
        <v>102</v>
      </c>
    </row>
    <row r="244" spans="2:51" s="7" customFormat="1" x14ac:dyDescent="0.3">
      <c r="B244" s="140"/>
      <c r="C244" s="141"/>
      <c r="D244" s="142" t="s">
        <v>111</v>
      </c>
      <c r="E244" s="143" t="s">
        <v>12</v>
      </c>
      <c r="F244" s="144" t="s">
        <v>569</v>
      </c>
      <c r="G244" s="141"/>
      <c r="H244" s="145">
        <v>28.56</v>
      </c>
      <c r="I244" s="146"/>
      <c r="J244" s="141"/>
      <c r="K244" s="141"/>
      <c r="L244" s="147"/>
      <c r="M244" s="148"/>
      <c r="N244" s="149"/>
      <c r="O244" s="149"/>
      <c r="P244" s="149"/>
      <c r="Q244" s="149"/>
      <c r="R244" s="149"/>
      <c r="S244" s="149"/>
      <c r="T244" s="150"/>
      <c r="AT244" s="151" t="s">
        <v>111</v>
      </c>
      <c r="AU244" s="151" t="s">
        <v>50</v>
      </c>
      <c r="AV244" s="7" t="s">
        <v>50</v>
      </c>
      <c r="AW244" s="7" t="s">
        <v>24</v>
      </c>
      <c r="AX244" s="7" t="s">
        <v>47</v>
      </c>
      <c r="AY244" s="151" t="s">
        <v>102</v>
      </c>
    </row>
    <row r="245" spans="2:51" s="9" customFormat="1" x14ac:dyDescent="0.3">
      <c r="B245" s="176"/>
      <c r="C245" s="177"/>
      <c r="D245" s="142" t="s">
        <v>111</v>
      </c>
      <c r="E245" s="178" t="s">
        <v>12</v>
      </c>
      <c r="F245" s="179" t="s">
        <v>547</v>
      </c>
      <c r="G245" s="177"/>
      <c r="H245" s="180" t="s">
        <v>12</v>
      </c>
      <c r="I245" s="181"/>
      <c r="J245" s="177"/>
      <c r="K245" s="177"/>
      <c r="L245" s="182"/>
      <c r="M245" s="183"/>
      <c r="N245" s="184"/>
      <c r="O245" s="184"/>
      <c r="P245" s="184"/>
      <c r="Q245" s="184"/>
      <c r="R245" s="184"/>
      <c r="S245" s="184"/>
      <c r="T245" s="185"/>
      <c r="AT245" s="186" t="s">
        <v>111</v>
      </c>
      <c r="AU245" s="186" t="s">
        <v>50</v>
      </c>
      <c r="AV245" s="9" t="s">
        <v>49</v>
      </c>
      <c r="AW245" s="9" t="s">
        <v>24</v>
      </c>
      <c r="AX245" s="9" t="s">
        <v>47</v>
      </c>
      <c r="AY245" s="186" t="s">
        <v>102</v>
      </c>
    </row>
    <row r="246" spans="2:51" s="7" customFormat="1" x14ac:dyDescent="0.3">
      <c r="B246" s="140"/>
      <c r="C246" s="141"/>
      <c r="D246" s="142" t="s">
        <v>111</v>
      </c>
      <c r="E246" s="143" t="s">
        <v>12</v>
      </c>
      <c r="F246" s="144" t="s">
        <v>570</v>
      </c>
      <c r="G246" s="141"/>
      <c r="H246" s="145">
        <v>14.515000000000001</v>
      </c>
      <c r="I246" s="146"/>
      <c r="J246" s="141"/>
      <c r="K246" s="141"/>
      <c r="L246" s="147"/>
      <c r="M246" s="148"/>
      <c r="N246" s="149"/>
      <c r="O246" s="149"/>
      <c r="P246" s="149"/>
      <c r="Q246" s="149"/>
      <c r="R246" s="149"/>
      <c r="S246" s="149"/>
      <c r="T246" s="150"/>
      <c r="AT246" s="151" t="s">
        <v>111</v>
      </c>
      <c r="AU246" s="151" t="s">
        <v>50</v>
      </c>
      <c r="AV246" s="7" t="s">
        <v>50</v>
      </c>
      <c r="AW246" s="7" t="s">
        <v>24</v>
      </c>
      <c r="AX246" s="7" t="s">
        <v>47</v>
      </c>
      <c r="AY246" s="151" t="s">
        <v>102</v>
      </c>
    </row>
    <row r="247" spans="2:51" s="9" customFormat="1" x14ac:dyDescent="0.3">
      <c r="B247" s="176"/>
      <c r="C247" s="177"/>
      <c r="D247" s="142" t="s">
        <v>111</v>
      </c>
      <c r="E247" s="178" t="s">
        <v>12</v>
      </c>
      <c r="F247" s="179" t="s">
        <v>549</v>
      </c>
      <c r="G247" s="177"/>
      <c r="H247" s="180" t="s">
        <v>12</v>
      </c>
      <c r="I247" s="181"/>
      <c r="J247" s="177"/>
      <c r="K247" s="177"/>
      <c r="L247" s="182"/>
      <c r="M247" s="183"/>
      <c r="N247" s="184"/>
      <c r="O247" s="184"/>
      <c r="P247" s="184"/>
      <c r="Q247" s="184"/>
      <c r="R247" s="184"/>
      <c r="S247" s="184"/>
      <c r="T247" s="185"/>
      <c r="AT247" s="186" t="s">
        <v>111</v>
      </c>
      <c r="AU247" s="186" t="s">
        <v>50</v>
      </c>
      <c r="AV247" s="9" t="s">
        <v>49</v>
      </c>
      <c r="AW247" s="9" t="s">
        <v>24</v>
      </c>
      <c r="AX247" s="9" t="s">
        <v>47</v>
      </c>
      <c r="AY247" s="186" t="s">
        <v>102</v>
      </c>
    </row>
    <row r="248" spans="2:51" s="7" customFormat="1" x14ac:dyDescent="0.3">
      <c r="B248" s="140"/>
      <c r="C248" s="141"/>
      <c r="D248" s="142" t="s">
        <v>111</v>
      </c>
      <c r="E248" s="143" t="s">
        <v>12</v>
      </c>
      <c r="F248" s="144" t="s">
        <v>571</v>
      </c>
      <c r="G248" s="141"/>
      <c r="H248" s="145">
        <v>27.297000000000001</v>
      </c>
      <c r="I248" s="146"/>
      <c r="J248" s="141"/>
      <c r="K248" s="141"/>
      <c r="L248" s="147"/>
      <c r="M248" s="148"/>
      <c r="N248" s="149"/>
      <c r="O248" s="149"/>
      <c r="P248" s="149"/>
      <c r="Q248" s="149"/>
      <c r="R248" s="149"/>
      <c r="S248" s="149"/>
      <c r="T248" s="150"/>
      <c r="AT248" s="151" t="s">
        <v>111</v>
      </c>
      <c r="AU248" s="151" t="s">
        <v>50</v>
      </c>
      <c r="AV248" s="7" t="s">
        <v>50</v>
      </c>
      <c r="AW248" s="7" t="s">
        <v>24</v>
      </c>
      <c r="AX248" s="7" t="s">
        <v>47</v>
      </c>
      <c r="AY248" s="151" t="s">
        <v>102</v>
      </c>
    </row>
    <row r="249" spans="2:51" s="9" customFormat="1" x14ac:dyDescent="0.3">
      <c r="B249" s="176"/>
      <c r="C249" s="177"/>
      <c r="D249" s="142" t="s">
        <v>111</v>
      </c>
      <c r="E249" s="178" t="s">
        <v>12</v>
      </c>
      <c r="F249" s="179" t="s">
        <v>551</v>
      </c>
      <c r="G249" s="177"/>
      <c r="H249" s="180" t="s">
        <v>12</v>
      </c>
      <c r="I249" s="181"/>
      <c r="J249" s="177"/>
      <c r="K249" s="177"/>
      <c r="L249" s="182"/>
      <c r="M249" s="183"/>
      <c r="N249" s="184"/>
      <c r="O249" s="184"/>
      <c r="P249" s="184"/>
      <c r="Q249" s="184"/>
      <c r="R249" s="184"/>
      <c r="S249" s="184"/>
      <c r="T249" s="185"/>
      <c r="AT249" s="186" t="s">
        <v>111</v>
      </c>
      <c r="AU249" s="186" t="s">
        <v>50</v>
      </c>
      <c r="AV249" s="9" t="s">
        <v>49</v>
      </c>
      <c r="AW249" s="9" t="s">
        <v>24</v>
      </c>
      <c r="AX249" s="9" t="s">
        <v>47</v>
      </c>
      <c r="AY249" s="186" t="s">
        <v>102</v>
      </c>
    </row>
    <row r="250" spans="2:51" s="7" customFormat="1" x14ac:dyDescent="0.3">
      <c r="B250" s="140"/>
      <c r="C250" s="141"/>
      <c r="D250" s="142" t="s">
        <v>111</v>
      </c>
      <c r="E250" s="143" t="s">
        <v>12</v>
      </c>
      <c r="F250" s="144" t="s">
        <v>572</v>
      </c>
      <c r="G250" s="141"/>
      <c r="H250" s="145">
        <v>22.968</v>
      </c>
      <c r="I250" s="146"/>
      <c r="J250" s="141"/>
      <c r="K250" s="141"/>
      <c r="L250" s="147"/>
      <c r="M250" s="148"/>
      <c r="N250" s="149"/>
      <c r="O250" s="149"/>
      <c r="P250" s="149"/>
      <c r="Q250" s="149"/>
      <c r="R250" s="149"/>
      <c r="S250" s="149"/>
      <c r="T250" s="150"/>
      <c r="AT250" s="151" t="s">
        <v>111</v>
      </c>
      <c r="AU250" s="151" t="s">
        <v>50</v>
      </c>
      <c r="AV250" s="7" t="s">
        <v>50</v>
      </c>
      <c r="AW250" s="7" t="s">
        <v>24</v>
      </c>
      <c r="AX250" s="7" t="s">
        <v>47</v>
      </c>
      <c r="AY250" s="151" t="s">
        <v>102</v>
      </c>
    </row>
    <row r="251" spans="2:51" s="9" customFormat="1" x14ac:dyDescent="0.3">
      <c r="B251" s="176"/>
      <c r="C251" s="177"/>
      <c r="D251" s="142" t="s">
        <v>111</v>
      </c>
      <c r="E251" s="178" t="s">
        <v>12</v>
      </c>
      <c r="F251" s="179" t="s">
        <v>147</v>
      </c>
      <c r="G251" s="177"/>
      <c r="H251" s="180" t="s">
        <v>12</v>
      </c>
      <c r="I251" s="181"/>
      <c r="J251" s="177"/>
      <c r="K251" s="177"/>
      <c r="L251" s="182"/>
      <c r="M251" s="183"/>
      <c r="N251" s="184"/>
      <c r="O251" s="184"/>
      <c r="P251" s="184"/>
      <c r="Q251" s="184"/>
      <c r="R251" s="184"/>
      <c r="S251" s="184"/>
      <c r="T251" s="185"/>
      <c r="AT251" s="186" t="s">
        <v>111</v>
      </c>
      <c r="AU251" s="186" t="s">
        <v>50</v>
      </c>
      <c r="AV251" s="9" t="s">
        <v>49</v>
      </c>
      <c r="AW251" s="9" t="s">
        <v>24</v>
      </c>
      <c r="AX251" s="9" t="s">
        <v>47</v>
      </c>
      <c r="AY251" s="186" t="s">
        <v>102</v>
      </c>
    </row>
    <row r="252" spans="2:51" s="7" customFormat="1" x14ac:dyDescent="0.3">
      <c r="B252" s="140"/>
      <c r="C252" s="141"/>
      <c r="D252" s="142" t="s">
        <v>111</v>
      </c>
      <c r="E252" s="143" t="s">
        <v>12</v>
      </c>
      <c r="F252" s="144" t="s">
        <v>573</v>
      </c>
      <c r="G252" s="141"/>
      <c r="H252" s="145">
        <v>58.290999999999997</v>
      </c>
      <c r="I252" s="146"/>
      <c r="J252" s="141"/>
      <c r="K252" s="141"/>
      <c r="L252" s="147"/>
      <c r="M252" s="148"/>
      <c r="N252" s="149"/>
      <c r="O252" s="149"/>
      <c r="P252" s="149"/>
      <c r="Q252" s="149"/>
      <c r="R252" s="149"/>
      <c r="S252" s="149"/>
      <c r="T252" s="150"/>
      <c r="AT252" s="151" t="s">
        <v>111</v>
      </c>
      <c r="AU252" s="151" t="s">
        <v>50</v>
      </c>
      <c r="AV252" s="7" t="s">
        <v>50</v>
      </c>
      <c r="AW252" s="7" t="s">
        <v>24</v>
      </c>
      <c r="AX252" s="7" t="s">
        <v>47</v>
      </c>
      <c r="AY252" s="151" t="s">
        <v>102</v>
      </c>
    </row>
    <row r="253" spans="2:51" s="9" customFormat="1" x14ac:dyDescent="0.3">
      <c r="B253" s="176"/>
      <c r="C253" s="177"/>
      <c r="D253" s="142" t="s">
        <v>111</v>
      </c>
      <c r="E253" s="178" t="s">
        <v>12</v>
      </c>
      <c r="F253" s="179" t="s">
        <v>148</v>
      </c>
      <c r="G253" s="177"/>
      <c r="H253" s="180" t="s">
        <v>12</v>
      </c>
      <c r="I253" s="181"/>
      <c r="J253" s="177"/>
      <c r="K253" s="177"/>
      <c r="L253" s="182"/>
      <c r="M253" s="183"/>
      <c r="N253" s="184"/>
      <c r="O253" s="184"/>
      <c r="P253" s="184"/>
      <c r="Q253" s="184"/>
      <c r="R253" s="184"/>
      <c r="S253" s="184"/>
      <c r="T253" s="185"/>
      <c r="AT253" s="186" t="s">
        <v>111</v>
      </c>
      <c r="AU253" s="186" t="s">
        <v>50</v>
      </c>
      <c r="AV253" s="9" t="s">
        <v>49</v>
      </c>
      <c r="AW253" s="9" t="s">
        <v>24</v>
      </c>
      <c r="AX253" s="9" t="s">
        <v>47</v>
      </c>
      <c r="AY253" s="186" t="s">
        <v>102</v>
      </c>
    </row>
    <row r="254" spans="2:51" s="7" customFormat="1" x14ac:dyDescent="0.3">
      <c r="B254" s="140"/>
      <c r="C254" s="141"/>
      <c r="D254" s="142" t="s">
        <v>111</v>
      </c>
      <c r="E254" s="143" t="s">
        <v>12</v>
      </c>
      <c r="F254" s="144" t="s">
        <v>574</v>
      </c>
      <c r="G254" s="141"/>
      <c r="H254" s="145">
        <v>29.376000000000001</v>
      </c>
      <c r="I254" s="146"/>
      <c r="J254" s="141"/>
      <c r="K254" s="141"/>
      <c r="L254" s="147"/>
      <c r="M254" s="148"/>
      <c r="N254" s="149"/>
      <c r="O254" s="149"/>
      <c r="P254" s="149"/>
      <c r="Q254" s="149"/>
      <c r="R254" s="149"/>
      <c r="S254" s="149"/>
      <c r="T254" s="150"/>
      <c r="AT254" s="151" t="s">
        <v>111</v>
      </c>
      <c r="AU254" s="151" t="s">
        <v>50</v>
      </c>
      <c r="AV254" s="7" t="s">
        <v>50</v>
      </c>
      <c r="AW254" s="7" t="s">
        <v>24</v>
      </c>
      <c r="AX254" s="7" t="s">
        <v>47</v>
      </c>
      <c r="AY254" s="151" t="s">
        <v>102</v>
      </c>
    </row>
    <row r="255" spans="2:51" s="9" customFormat="1" x14ac:dyDescent="0.3">
      <c r="B255" s="176"/>
      <c r="C255" s="177"/>
      <c r="D255" s="142" t="s">
        <v>111</v>
      </c>
      <c r="E255" s="178" t="s">
        <v>12</v>
      </c>
      <c r="F255" s="179" t="s">
        <v>149</v>
      </c>
      <c r="G255" s="177"/>
      <c r="H255" s="180" t="s">
        <v>12</v>
      </c>
      <c r="I255" s="181"/>
      <c r="J255" s="177"/>
      <c r="K255" s="177"/>
      <c r="L255" s="182"/>
      <c r="M255" s="183"/>
      <c r="N255" s="184"/>
      <c r="O255" s="184"/>
      <c r="P255" s="184"/>
      <c r="Q255" s="184"/>
      <c r="R255" s="184"/>
      <c r="S255" s="184"/>
      <c r="T255" s="185"/>
      <c r="AT255" s="186" t="s">
        <v>111</v>
      </c>
      <c r="AU255" s="186" t="s">
        <v>50</v>
      </c>
      <c r="AV255" s="9" t="s">
        <v>49</v>
      </c>
      <c r="AW255" s="9" t="s">
        <v>24</v>
      </c>
      <c r="AX255" s="9" t="s">
        <v>47</v>
      </c>
      <c r="AY255" s="186" t="s">
        <v>102</v>
      </c>
    </row>
    <row r="256" spans="2:51" s="7" customFormat="1" x14ac:dyDescent="0.3">
      <c r="B256" s="140"/>
      <c r="C256" s="141"/>
      <c r="D256" s="142" t="s">
        <v>111</v>
      </c>
      <c r="E256" s="143" t="s">
        <v>12</v>
      </c>
      <c r="F256" s="144" t="s">
        <v>575</v>
      </c>
      <c r="G256" s="141"/>
      <c r="H256" s="145">
        <v>2.88</v>
      </c>
      <c r="I256" s="146"/>
      <c r="J256" s="141"/>
      <c r="K256" s="141"/>
      <c r="L256" s="147"/>
      <c r="M256" s="148"/>
      <c r="N256" s="149"/>
      <c r="O256" s="149"/>
      <c r="P256" s="149"/>
      <c r="Q256" s="149"/>
      <c r="R256" s="149"/>
      <c r="S256" s="149"/>
      <c r="T256" s="150"/>
      <c r="AT256" s="151" t="s">
        <v>111</v>
      </c>
      <c r="AU256" s="151" t="s">
        <v>50</v>
      </c>
      <c r="AV256" s="7" t="s">
        <v>50</v>
      </c>
      <c r="AW256" s="7" t="s">
        <v>24</v>
      </c>
      <c r="AX256" s="7" t="s">
        <v>47</v>
      </c>
      <c r="AY256" s="151" t="s">
        <v>102</v>
      </c>
    </row>
    <row r="257" spans="2:65" s="9" customFormat="1" x14ac:dyDescent="0.3">
      <c r="B257" s="176"/>
      <c r="C257" s="177"/>
      <c r="D257" s="142" t="s">
        <v>111</v>
      </c>
      <c r="E257" s="178" t="s">
        <v>12</v>
      </c>
      <c r="F257" s="179" t="s">
        <v>150</v>
      </c>
      <c r="G257" s="177"/>
      <c r="H257" s="180" t="s">
        <v>12</v>
      </c>
      <c r="I257" s="181"/>
      <c r="J257" s="177"/>
      <c r="K257" s="177"/>
      <c r="L257" s="182"/>
      <c r="M257" s="183"/>
      <c r="N257" s="184"/>
      <c r="O257" s="184"/>
      <c r="P257" s="184"/>
      <c r="Q257" s="184"/>
      <c r="R257" s="184"/>
      <c r="S257" s="184"/>
      <c r="T257" s="185"/>
      <c r="AT257" s="186" t="s">
        <v>111</v>
      </c>
      <c r="AU257" s="186" t="s">
        <v>50</v>
      </c>
      <c r="AV257" s="9" t="s">
        <v>49</v>
      </c>
      <c r="AW257" s="9" t="s">
        <v>24</v>
      </c>
      <c r="AX257" s="9" t="s">
        <v>47</v>
      </c>
      <c r="AY257" s="186" t="s">
        <v>102</v>
      </c>
    </row>
    <row r="258" spans="2:65" s="7" customFormat="1" x14ac:dyDescent="0.3">
      <c r="B258" s="140"/>
      <c r="C258" s="141"/>
      <c r="D258" s="142" t="s">
        <v>111</v>
      </c>
      <c r="E258" s="143" t="s">
        <v>12</v>
      </c>
      <c r="F258" s="144" t="s">
        <v>576</v>
      </c>
      <c r="G258" s="141"/>
      <c r="H258" s="145">
        <v>7.44</v>
      </c>
      <c r="I258" s="146"/>
      <c r="J258" s="141"/>
      <c r="K258" s="141"/>
      <c r="L258" s="147"/>
      <c r="M258" s="148"/>
      <c r="N258" s="149"/>
      <c r="O258" s="149"/>
      <c r="P258" s="149"/>
      <c r="Q258" s="149"/>
      <c r="R258" s="149"/>
      <c r="S258" s="149"/>
      <c r="T258" s="150"/>
      <c r="AT258" s="151" t="s">
        <v>111</v>
      </c>
      <c r="AU258" s="151" t="s">
        <v>50</v>
      </c>
      <c r="AV258" s="7" t="s">
        <v>50</v>
      </c>
      <c r="AW258" s="7" t="s">
        <v>24</v>
      </c>
      <c r="AX258" s="7" t="s">
        <v>47</v>
      </c>
      <c r="AY258" s="151" t="s">
        <v>102</v>
      </c>
    </row>
    <row r="259" spans="2:65" s="9" customFormat="1" x14ac:dyDescent="0.3">
      <c r="B259" s="176"/>
      <c r="C259" s="177"/>
      <c r="D259" s="142" t="s">
        <v>111</v>
      </c>
      <c r="E259" s="178" t="s">
        <v>12</v>
      </c>
      <c r="F259" s="179" t="s">
        <v>151</v>
      </c>
      <c r="G259" s="177"/>
      <c r="H259" s="180" t="s">
        <v>12</v>
      </c>
      <c r="I259" s="181"/>
      <c r="J259" s="177"/>
      <c r="K259" s="177"/>
      <c r="L259" s="182"/>
      <c r="M259" s="183"/>
      <c r="N259" s="184"/>
      <c r="O259" s="184"/>
      <c r="P259" s="184"/>
      <c r="Q259" s="184"/>
      <c r="R259" s="184"/>
      <c r="S259" s="184"/>
      <c r="T259" s="185"/>
      <c r="AT259" s="186" t="s">
        <v>111</v>
      </c>
      <c r="AU259" s="186" t="s">
        <v>50</v>
      </c>
      <c r="AV259" s="9" t="s">
        <v>49</v>
      </c>
      <c r="AW259" s="9" t="s">
        <v>24</v>
      </c>
      <c r="AX259" s="9" t="s">
        <v>47</v>
      </c>
      <c r="AY259" s="186" t="s">
        <v>102</v>
      </c>
    </row>
    <row r="260" spans="2:65" s="7" customFormat="1" x14ac:dyDescent="0.3">
      <c r="B260" s="140"/>
      <c r="C260" s="141"/>
      <c r="D260" s="142" t="s">
        <v>111</v>
      </c>
      <c r="E260" s="143" t="s">
        <v>12</v>
      </c>
      <c r="F260" s="144" t="s">
        <v>577</v>
      </c>
      <c r="G260" s="141"/>
      <c r="H260" s="145">
        <v>10.776</v>
      </c>
      <c r="I260" s="146"/>
      <c r="J260" s="141"/>
      <c r="K260" s="141"/>
      <c r="L260" s="147"/>
      <c r="M260" s="148"/>
      <c r="N260" s="149"/>
      <c r="O260" s="149"/>
      <c r="P260" s="149"/>
      <c r="Q260" s="149"/>
      <c r="R260" s="149"/>
      <c r="S260" s="149"/>
      <c r="T260" s="150"/>
      <c r="AT260" s="151" t="s">
        <v>111</v>
      </c>
      <c r="AU260" s="151" t="s">
        <v>50</v>
      </c>
      <c r="AV260" s="7" t="s">
        <v>50</v>
      </c>
      <c r="AW260" s="7" t="s">
        <v>24</v>
      </c>
      <c r="AX260" s="7" t="s">
        <v>47</v>
      </c>
      <c r="AY260" s="151" t="s">
        <v>102</v>
      </c>
    </row>
    <row r="261" spans="2:65" s="8" customFormat="1" x14ac:dyDescent="0.3">
      <c r="B261" s="152"/>
      <c r="C261" s="153"/>
      <c r="D261" s="154" t="s">
        <v>111</v>
      </c>
      <c r="E261" s="155" t="s">
        <v>12</v>
      </c>
      <c r="F261" s="156" t="s">
        <v>112</v>
      </c>
      <c r="G261" s="153"/>
      <c r="H261" s="157">
        <v>609.08900000000006</v>
      </c>
      <c r="I261" s="158"/>
      <c r="J261" s="153"/>
      <c r="K261" s="153"/>
      <c r="L261" s="159"/>
      <c r="M261" s="160"/>
      <c r="N261" s="161"/>
      <c r="O261" s="161"/>
      <c r="P261" s="161"/>
      <c r="Q261" s="161"/>
      <c r="R261" s="161"/>
      <c r="S261" s="161"/>
      <c r="T261" s="162"/>
      <c r="AT261" s="163" t="s">
        <v>111</v>
      </c>
      <c r="AU261" s="163" t="s">
        <v>50</v>
      </c>
      <c r="AV261" s="8" t="s">
        <v>109</v>
      </c>
      <c r="AW261" s="8" t="s">
        <v>3</v>
      </c>
      <c r="AX261" s="8" t="s">
        <v>49</v>
      </c>
      <c r="AY261" s="163" t="s">
        <v>102</v>
      </c>
    </row>
    <row r="262" spans="2:65" s="1" customFormat="1" ht="31.5" customHeight="1" x14ac:dyDescent="0.3">
      <c r="B262" s="24"/>
      <c r="C262" s="128" t="s">
        <v>159</v>
      </c>
      <c r="D262" s="128" t="s">
        <v>105</v>
      </c>
      <c r="E262" s="129" t="s">
        <v>160</v>
      </c>
      <c r="F262" s="130" t="s">
        <v>161</v>
      </c>
      <c r="G262" s="131" t="s">
        <v>138</v>
      </c>
      <c r="H262" s="132">
        <v>1064.0999999999999</v>
      </c>
      <c r="I262" s="133"/>
      <c r="J262" s="134">
        <f>ROUND(I262*H262,2)</f>
        <v>0</v>
      </c>
      <c r="K262" s="130" t="s">
        <v>116</v>
      </c>
      <c r="L262" s="34"/>
      <c r="M262" s="135" t="s">
        <v>12</v>
      </c>
      <c r="N262" s="136" t="s">
        <v>31</v>
      </c>
      <c r="O262" s="25"/>
      <c r="P262" s="137">
        <f>O262*H262</f>
        <v>0</v>
      </c>
      <c r="Q262" s="137">
        <v>1.2E-4</v>
      </c>
      <c r="R262" s="137">
        <f>Q262*H262</f>
        <v>0.127692</v>
      </c>
      <c r="S262" s="137">
        <v>0</v>
      </c>
      <c r="T262" s="138">
        <f>S262*H262</f>
        <v>0</v>
      </c>
      <c r="AR262" s="13" t="s">
        <v>109</v>
      </c>
      <c r="AT262" s="13" t="s">
        <v>105</v>
      </c>
      <c r="AU262" s="13" t="s">
        <v>50</v>
      </c>
      <c r="AY262" s="13" t="s">
        <v>102</v>
      </c>
      <c r="BE262" s="139">
        <f>IF(N262="základní",J262,0)</f>
        <v>0</v>
      </c>
      <c r="BF262" s="139">
        <f>IF(N262="snížená",J262,0)</f>
        <v>0</v>
      </c>
      <c r="BG262" s="139">
        <f>IF(N262="zákl. přenesená",J262,0)</f>
        <v>0</v>
      </c>
      <c r="BH262" s="139">
        <f>IF(N262="sníž. přenesená",J262,0)</f>
        <v>0</v>
      </c>
      <c r="BI262" s="139">
        <f>IF(N262="nulová",J262,0)</f>
        <v>0</v>
      </c>
      <c r="BJ262" s="13" t="s">
        <v>49</v>
      </c>
      <c r="BK262" s="139">
        <f>ROUND(I262*H262,2)</f>
        <v>0</v>
      </c>
      <c r="BL262" s="13" t="s">
        <v>109</v>
      </c>
      <c r="BM262" s="13" t="s">
        <v>162</v>
      </c>
    </row>
    <row r="263" spans="2:65" s="9" customFormat="1" x14ac:dyDescent="0.3">
      <c r="B263" s="176"/>
      <c r="C263" s="177"/>
      <c r="D263" s="142" t="s">
        <v>111</v>
      </c>
      <c r="E263" s="178" t="s">
        <v>12</v>
      </c>
      <c r="F263" s="179" t="s">
        <v>163</v>
      </c>
      <c r="G263" s="177"/>
      <c r="H263" s="180" t="s">
        <v>12</v>
      </c>
      <c r="I263" s="181"/>
      <c r="J263" s="177"/>
      <c r="K263" s="177"/>
      <c r="L263" s="182"/>
      <c r="M263" s="183"/>
      <c r="N263" s="184"/>
      <c r="O263" s="184"/>
      <c r="P263" s="184"/>
      <c r="Q263" s="184"/>
      <c r="R263" s="184"/>
      <c r="S263" s="184"/>
      <c r="T263" s="185"/>
      <c r="AT263" s="186" t="s">
        <v>111</v>
      </c>
      <c r="AU263" s="186" t="s">
        <v>50</v>
      </c>
      <c r="AV263" s="9" t="s">
        <v>49</v>
      </c>
      <c r="AW263" s="9" t="s">
        <v>24</v>
      </c>
      <c r="AX263" s="9" t="s">
        <v>47</v>
      </c>
      <c r="AY263" s="186" t="s">
        <v>102</v>
      </c>
    </row>
    <row r="264" spans="2:65" s="7" customFormat="1" ht="24" x14ac:dyDescent="0.3">
      <c r="B264" s="140"/>
      <c r="C264" s="141"/>
      <c r="D264" s="142" t="s">
        <v>111</v>
      </c>
      <c r="E264" s="143" t="s">
        <v>12</v>
      </c>
      <c r="F264" s="144" t="s">
        <v>578</v>
      </c>
      <c r="G264" s="141"/>
      <c r="H264" s="145">
        <v>227.8</v>
      </c>
      <c r="I264" s="146"/>
      <c r="J264" s="141"/>
      <c r="K264" s="141"/>
      <c r="L264" s="147"/>
      <c r="M264" s="148"/>
      <c r="N264" s="149"/>
      <c r="O264" s="149"/>
      <c r="P264" s="149"/>
      <c r="Q264" s="149"/>
      <c r="R264" s="149"/>
      <c r="S264" s="149"/>
      <c r="T264" s="150"/>
      <c r="AT264" s="151" t="s">
        <v>111</v>
      </c>
      <c r="AU264" s="151" t="s">
        <v>50</v>
      </c>
      <c r="AV264" s="7" t="s">
        <v>50</v>
      </c>
      <c r="AW264" s="7" t="s">
        <v>24</v>
      </c>
      <c r="AX264" s="7" t="s">
        <v>47</v>
      </c>
      <c r="AY264" s="151" t="s">
        <v>102</v>
      </c>
    </row>
    <row r="265" spans="2:65" s="9" customFormat="1" x14ac:dyDescent="0.3">
      <c r="B265" s="176"/>
      <c r="C265" s="177"/>
      <c r="D265" s="142" t="s">
        <v>111</v>
      </c>
      <c r="E265" s="178" t="s">
        <v>12</v>
      </c>
      <c r="F265" s="179" t="s">
        <v>164</v>
      </c>
      <c r="G265" s="177"/>
      <c r="H265" s="180" t="s">
        <v>12</v>
      </c>
      <c r="I265" s="181"/>
      <c r="J265" s="177"/>
      <c r="K265" s="177"/>
      <c r="L265" s="182"/>
      <c r="M265" s="183"/>
      <c r="N265" s="184"/>
      <c r="O265" s="184"/>
      <c r="P265" s="184"/>
      <c r="Q265" s="184"/>
      <c r="R265" s="184"/>
      <c r="S265" s="184"/>
      <c r="T265" s="185"/>
      <c r="AT265" s="186" t="s">
        <v>111</v>
      </c>
      <c r="AU265" s="186" t="s">
        <v>50</v>
      </c>
      <c r="AV265" s="9" t="s">
        <v>49</v>
      </c>
      <c r="AW265" s="9" t="s">
        <v>24</v>
      </c>
      <c r="AX265" s="9" t="s">
        <v>47</v>
      </c>
      <c r="AY265" s="186" t="s">
        <v>102</v>
      </c>
    </row>
    <row r="266" spans="2:65" s="7" customFormat="1" ht="24" x14ac:dyDescent="0.3">
      <c r="B266" s="140"/>
      <c r="C266" s="141"/>
      <c r="D266" s="142" t="s">
        <v>111</v>
      </c>
      <c r="E266" s="143" t="s">
        <v>12</v>
      </c>
      <c r="F266" s="144" t="s">
        <v>579</v>
      </c>
      <c r="G266" s="141"/>
      <c r="H266" s="145">
        <v>262.10000000000002</v>
      </c>
      <c r="I266" s="146"/>
      <c r="J266" s="141"/>
      <c r="K266" s="141"/>
      <c r="L266" s="147"/>
      <c r="M266" s="148"/>
      <c r="N266" s="149"/>
      <c r="O266" s="149"/>
      <c r="P266" s="149"/>
      <c r="Q266" s="149"/>
      <c r="R266" s="149"/>
      <c r="S266" s="149"/>
      <c r="T266" s="150"/>
      <c r="AT266" s="151" t="s">
        <v>111</v>
      </c>
      <c r="AU266" s="151" t="s">
        <v>50</v>
      </c>
      <c r="AV266" s="7" t="s">
        <v>50</v>
      </c>
      <c r="AW266" s="7" t="s">
        <v>24</v>
      </c>
      <c r="AX266" s="7" t="s">
        <v>47</v>
      </c>
      <c r="AY266" s="151" t="s">
        <v>102</v>
      </c>
    </row>
    <row r="267" spans="2:65" s="9" customFormat="1" x14ac:dyDescent="0.3">
      <c r="B267" s="176"/>
      <c r="C267" s="177"/>
      <c r="D267" s="142" t="s">
        <v>111</v>
      </c>
      <c r="E267" s="178" t="s">
        <v>12</v>
      </c>
      <c r="F267" s="179" t="s">
        <v>165</v>
      </c>
      <c r="G267" s="177"/>
      <c r="H267" s="180" t="s">
        <v>12</v>
      </c>
      <c r="I267" s="181"/>
      <c r="J267" s="177"/>
      <c r="K267" s="177"/>
      <c r="L267" s="182"/>
      <c r="M267" s="183"/>
      <c r="N267" s="184"/>
      <c r="O267" s="184"/>
      <c r="P267" s="184"/>
      <c r="Q267" s="184"/>
      <c r="R267" s="184"/>
      <c r="S267" s="184"/>
      <c r="T267" s="185"/>
      <c r="AT267" s="186" t="s">
        <v>111</v>
      </c>
      <c r="AU267" s="186" t="s">
        <v>50</v>
      </c>
      <c r="AV267" s="9" t="s">
        <v>49</v>
      </c>
      <c r="AW267" s="9" t="s">
        <v>24</v>
      </c>
      <c r="AX267" s="9" t="s">
        <v>47</v>
      </c>
      <c r="AY267" s="186" t="s">
        <v>102</v>
      </c>
    </row>
    <row r="268" spans="2:65" s="7" customFormat="1" ht="24" x14ac:dyDescent="0.3">
      <c r="B268" s="140"/>
      <c r="C268" s="141"/>
      <c r="D268" s="142" t="s">
        <v>111</v>
      </c>
      <c r="E268" s="143" t="s">
        <v>12</v>
      </c>
      <c r="F268" s="144" t="s">
        <v>580</v>
      </c>
      <c r="G268" s="141"/>
      <c r="H268" s="145">
        <v>287</v>
      </c>
      <c r="I268" s="146"/>
      <c r="J268" s="141"/>
      <c r="K268" s="141"/>
      <c r="L268" s="147"/>
      <c r="M268" s="148"/>
      <c r="N268" s="149"/>
      <c r="O268" s="149"/>
      <c r="P268" s="149"/>
      <c r="Q268" s="149"/>
      <c r="R268" s="149"/>
      <c r="S268" s="149"/>
      <c r="T268" s="150"/>
      <c r="AT268" s="151" t="s">
        <v>111</v>
      </c>
      <c r="AU268" s="151" t="s">
        <v>50</v>
      </c>
      <c r="AV268" s="7" t="s">
        <v>50</v>
      </c>
      <c r="AW268" s="7" t="s">
        <v>24</v>
      </c>
      <c r="AX268" s="7" t="s">
        <v>47</v>
      </c>
      <c r="AY268" s="151" t="s">
        <v>102</v>
      </c>
    </row>
    <row r="269" spans="2:65" s="9" customFormat="1" x14ac:dyDescent="0.3">
      <c r="B269" s="176"/>
      <c r="C269" s="177"/>
      <c r="D269" s="142" t="s">
        <v>111</v>
      </c>
      <c r="E269" s="178" t="s">
        <v>12</v>
      </c>
      <c r="F269" s="179" t="s">
        <v>581</v>
      </c>
      <c r="G269" s="177"/>
      <c r="H269" s="180" t="s">
        <v>12</v>
      </c>
      <c r="I269" s="181"/>
      <c r="J269" s="177"/>
      <c r="K269" s="177"/>
      <c r="L269" s="182"/>
      <c r="M269" s="183"/>
      <c r="N269" s="184"/>
      <c r="O269" s="184"/>
      <c r="P269" s="184"/>
      <c r="Q269" s="184"/>
      <c r="R269" s="184"/>
      <c r="S269" s="184"/>
      <c r="T269" s="185"/>
      <c r="AT269" s="186" t="s">
        <v>111</v>
      </c>
      <c r="AU269" s="186" t="s">
        <v>50</v>
      </c>
      <c r="AV269" s="9" t="s">
        <v>49</v>
      </c>
      <c r="AW269" s="9" t="s">
        <v>24</v>
      </c>
      <c r="AX269" s="9" t="s">
        <v>47</v>
      </c>
      <c r="AY269" s="186" t="s">
        <v>102</v>
      </c>
    </row>
    <row r="270" spans="2:65" s="7" customFormat="1" ht="24" x14ac:dyDescent="0.3">
      <c r="B270" s="140"/>
      <c r="C270" s="141"/>
      <c r="D270" s="154" t="s">
        <v>111</v>
      </c>
      <c r="E270" s="187" t="s">
        <v>12</v>
      </c>
      <c r="F270" s="174" t="s">
        <v>582</v>
      </c>
      <c r="G270" s="141"/>
      <c r="H270" s="175">
        <v>287.2</v>
      </c>
      <c r="I270" s="146"/>
      <c r="J270" s="141"/>
      <c r="K270" s="141"/>
      <c r="L270" s="147"/>
      <c r="M270" s="148"/>
      <c r="N270" s="149"/>
      <c r="O270" s="149"/>
      <c r="P270" s="149"/>
      <c r="Q270" s="149"/>
      <c r="R270" s="149"/>
      <c r="S270" s="149"/>
      <c r="T270" s="150"/>
      <c r="AT270" s="151" t="s">
        <v>111</v>
      </c>
      <c r="AU270" s="151" t="s">
        <v>50</v>
      </c>
      <c r="AV270" s="7" t="s">
        <v>50</v>
      </c>
      <c r="AW270" s="7" t="s">
        <v>24</v>
      </c>
      <c r="AX270" s="7" t="s">
        <v>47</v>
      </c>
      <c r="AY270" s="151" t="s">
        <v>102</v>
      </c>
    </row>
    <row r="271" spans="2:65" s="1" customFormat="1" ht="22.5" customHeight="1" x14ac:dyDescent="0.3">
      <c r="B271" s="24"/>
      <c r="C271" s="128" t="s">
        <v>166</v>
      </c>
      <c r="D271" s="128" t="s">
        <v>105</v>
      </c>
      <c r="E271" s="129" t="s">
        <v>167</v>
      </c>
      <c r="F271" s="130" t="s">
        <v>168</v>
      </c>
      <c r="G271" s="131" t="s">
        <v>138</v>
      </c>
      <c r="H271" s="132">
        <v>698.22</v>
      </c>
      <c r="I271" s="133"/>
      <c r="J271" s="134">
        <f>ROUND(I271*H271,2)</f>
        <v>0</v>
      </c>
      <c r="K271" s="130" t="s">
        <v>116</v>
      </c>
      <c r="L271" s="34"/>
      <c r="M271" s="135" t="s">
        <v>12</v>
      </c>
      <c r="N271" s="136" t="s">
        <v>31</v>
      </c>
      <c r="O271" s="25"/>
      <c r="P271" s="137">
        <f>O271*H271</f>
        <v>0</v>
      </c>
      <c r="Q271" s="137">
        <v>2.4000000000000001E-4</v>
      </c>
      <c r="R271" s="137">
        <f>Q271*H271</f>
        <v>0.16757280000000002</v>
      </c>
      <c r="S271" s="137">
        <v>0</v>
      </c>
      <c r="T271" s="138">
        <f>S271*H271</f>
        <v>0</v>
      </c>
      <c r="AR271" s="13" t="s">
        <v>109</v>
      </c>
      <c r="AT271" s="13" t="s">
        <v>105</v>
      </c>
      <c r="AU271" s="13" t="s">
        <v>50</v>
      </c>
      <c r="AY271" s="13" t="s">
        <v>102</v>
      </c>
      <c r="BE271" s="139">
        <f>IF(N271="základní",J271,0)</f>
        <v>0</v>
      </c>
      <c r="BF271" s="139">
        <f>IF(N271="snížená",J271,0)</f>
        <v>0</v>
      </c>
      <c r="BG271" s="139">
        <f>IF(N271="zákl. přenesená",J271,0)</f>
        <v>0</v>
      </c>
      <c r="BH271" s="139">
        <f>IF(N271="sníž. přenesená",J271,0)</f>
        <v>0</v>
      </c>
      <c r="BI271" s="139">
        <f>IF(N271="nulová",J271,0)</f>
        <v>0</v>
      </c>
      <c r="BJ271" s="13" t="s">
        <v>49</v>
      </c>
      <c r="BK271" s="139">
        <f>ROUND(I271*H271,2)</f>
        <v>0</v>
      </c>
      <c r="BL271" s="13" t="s">
        <v>109</v>
      </c>
      <c r="BM271" s="13" t="s">
        <v>169</v>
      </c>
    </row>
    <row r="272" spans="2:65" s="9" customFormat="1" x14ac:dyDescent="0.3">
      <c r="B272" s="176"/>
      <c r="C272" s="177"/>
      <c r="D272" s="142" t="s">
        <v>111</v>
      </c>
      <c r="E272" s="178" t="s">
        <v>12</v>
      </c>
      <c r="F272" s="179" t="s">
        <v>170</v>
      </c>
      <c r="G272" s="177"/>
      <c r="H272" s="180" t="s">
        <v>12</v>
      </c>
      <c r="I272" s="181"/>
      <c r="J272" s="177"/>
      <c r="K272" s="177"/>
      <c r="L272" s="182"/>
      <c r="M272" s="183"/>
      <c r="N272" s="184"/>
      <c r="O272" s="184"/>
      <c r="P272" s="184"/>
      <c r="Q272" s="184"/>
      <c r="R272" s="184"/>
      <c r="S272" s="184"/>
      <c r="T272" s="185"/>
      <c r="AT272" s="186" t="s">
        <v>111</v>
      </c>
      <c r="AU272" s="186" t="s">
        <v>50</v>
      </c>
      <c r="AV272" s="9" t="s">
        <v>49</v>
      </c>
      <c r="AW272" s="9" t="s">
        <v>24</v>
      </c>
      <c r="AX272" s="9" t="s">
        <v>47</v>
      </c>
      <c r="AY272" s="186" t="s">
        <v>102</v>
      </c>
    </row>
    <row r="273" spans="2:51" s="7" customFormat="1" x14ac:dyDescent="0.3">
      <c r="B273" s="140"/>
      <c r="C273" s="141"/>
      <c r="D273" s="142" t="s">
        <v>111</v>
      </c>
      <c r="E273" s="143" t="s">
        <v>12</v>
      </c>
      <c r="F273" s="144" t="s">
        <v>583</v>
      </c>
      <c r="G273" s="141"/>
      <c r="H273" s="145">
        <v>233.99299999999999</v>
      </c>
      <c r="I273" s="146"/>
      <c r="J273" s="141"/>
      <c r="K273" s="141"/>
      <c r="L273" s="147"/>
      <c r="M273" s="148"/>
      <c r="N273" s="149"/>
      <c r="O273" s="149"/>
      <c r="P273" s="149"/>
      <c r="Q273" s="149"/>
      <c r="R273" s="149"/>
      <c r="S273" s="149"/>
      <c r="T273" s="150"/>
      <c r="AT273" s="151" t="s">
        <v>111</v>
      </c>
      <c r="AU273" s="151" t="s">
        <v>50</v>
      </c>
      <c r="AV273" s="7" t="s">
        <v>50</v>
      </c>
      <c r="AW273" s="7" t="s">
        <v>24</v>
      </c>
      <c r="AX273" s="7" t="s">
        <v>47</v>
      </c>
      <c r="AY273" s="151" t="s">
        <v>102</v>
      </c>
    </row>
    <row r="274" spans="2:51" s="7" customFormat="1" x14ac:dyDescent="0.3">
      <c r="B274" s="140"/>
      <c r="C274" s="141"/>
      <c r="D274" s="142" t="s">
        <v>111</v>
      </c>
      <c r="E274" s="143" t="s">
        <v>12</v>
      </c>
      <c r="F274" s="144" t="s">
        <v>584</v>
      </c>
      <c r="G274" s="141"/>
      <c r="H274" s="145">
        <v>73.150000000000006</v>
      </c>
      <c r="I274" s="146"/>
      <c r="J274" s="141"/>
      <c r="K274" s="141"/>
      <c r="L274" s="147"/>
      <c r="M274" s="148"/>
      <c r="N274" s="149"/>
      <c r="O274" s="149"/>
      <c r="P274" s="149"/>
      <c r="Q274" s="149"/>
      <c r="R274" s="149"/>
      <c r="S274" s="149"/>
      <c r="T274" s="150"/>
      <c r="AT274" s="151" t="s">
        <v>111</v>
      </c>
      <c r="AU274" s="151" t="s">
        <v>50</v>
      </c>
      <c r="AV274" s="7" t="s">
        <v>50</v>
      </c>
      <c r="AW274" s="7" t="s">
        <v>24</v>
      </c>
      <c r="AX274" s="7" t="s">
        <v>47</v>
      </c>
      <c r="AY274" s="151" t="s">
        <v>102</v>
      </c>
    </row>
    <row r="275" spans="2:51" s="7" customFormat="1" x14ac:dyDescent="0.3">
      <c r="B275" s="140"/>
      <c r="C275" s="141"/>
      <c r="D275" s="142" t="s">
        <v>111</v>
      </c>
      <c r="E275" s="143" t="s">
        <v>12</v>
      </c>
      <c r="F275" s="144" t="s">
        <v>585</v>
      </c>
      <c r="G275" s="141"/>
      <c r="H275" s="145">
        <v>60.783999999999999</v>
      </c>
      <c r="I275" s="146"/>
      <c r="J275" s="141"/>
      <c r="K275" s="141"/>
      <c r="L275" s="147"/>
      <c r="M275" s="148"/>
      <c r="N275" s="149"/>
      <c r="O275" s="149"/>
      <c r="P275" s="149"/>
      <c r="Q275" s="149"/>
      <c r="R275" s="149"/>
      <c r="S275" s="149"/>
      <c r="T275" s="150"/>
      <c r="AT275" s="151" t="s">
        <v>111</v>
      </c>
      <c r="AU275" s="151" t="s">
        <v>50</v>
      </c>
      <c r="AV275" s="7" t="s">
        <v>50</v>
      </c>
      <c r="AW275" s="7" t="s">
        <v>24</v>
      </c>
      <c r="AX275" s="7" t="s">
        <v>47</v>
      </c>
      <c r="AY275" s="151" t="s">
        <v>102</v>
      </c>
    </row>
    <row r="276" spans="2:51" s="7" customFormat="1" x14ac:dyDescent="0.3">
      <c r="B276" s="140"/>
      <c r="C276" s="141"/>
      <c r="D276" s="142" t="s">
        <v>111</v>
      </c>
      <c r="E276" s="143" t="s">
        <v>12</v>
      </c>
      <c r="F276" s="144" t="s">
        <v>586</v>
      </c>
      <c r="G276" s="141"/>
      <c r="H276" s="145">
        <v>38.313000000000002</v>
      </c>
      <c r="I276" s="146"/>
      <c r="J276" s="141"/>
      <c r="K276" s="141"/>
      <c r="L276" s="147"/>
      <c r="M276" s="148"/>
      <c r="N276" s="149"/>
      <c r="O276" s="149"/>
      <c r="P276" s="149"/>
      <c r="Q276" s="149"/>
      <c r="R276" s="149"/>
      <c r="S276" s="149"/>
      <c r="T276" s="150"/>
      <c r="AT276" s="151" t="s">
        <v>111</v>
      </c>
      <c r="AU276" s="151" t="s">
        <v>50</v>
      </c>
      <c r="AV276" s="7" t="s">
        <v>50</v>
      </c>
      <c r="AW276" s="7" t="s">
        <v>24</v>
      </c>
      <c r="AX276" s="7" t="s">
        <v>47</v>
      </c>
      <c r="AY276" s="151" t="s">
        <v>102</v>
      </c>
    </row>
    <row r="277" spans="2:51" s="7" customFormat="1" x14ac:dyDescent="0.3">
      <c r="B277" s="140"/>
      <c r="C277" s="141"/>
      <c r="D277" s="142" t="s">
        <v>111</v>
      </c>
      <c r="E277" s="143" t="s">
        <v>12</v>
      </c>
      <c r="F277" s="144" t="s">
        <v>587</v>
      </c>
      <c r="G277" s="141"/>
      <c r="H277" s="145">
        <v>22.794</v>
      </c>
      <c r="I277" s="146"/>
      <c r="J277" s="141"/>
      <c r="K277" s="141"/>
      <c r="L277" s="147"/>
      <c r="M277" s="148"/>
      <c r="N277" s="149"/>
      <c r="O277" s="149"/>
      <c r="P277" s="149"/>
      <c r="Q277" s="149"/>
      <c r="R277" s="149"/>
      <c r="S277" s="149"/>
      <c r="T277" s="150"/>
      <c r="AT277" s="151" t="s">
        <v>111</v>
      </c>
      <c r="AU277" s="151" t="s">
        <v>50</v>
      </c>
      <c r="AV277" s="7" t="s">
        <v>50</v>
      </c>
      <c r="AW277" s="7" t="s">
        <v>24</v>
      </c>
      <c r="AX277" s="7" t="s">
        <v>47</v>
      </c>
      <c r="AY277" s="151" t="s">
        <v>102</v>
      </c>
    </row>
    <row r="278" spans="2:51" s="7" customFormat="1" x14ac:dyDescent="0.3">
      <c r="B278" s="140"/>
      <c r="C278" s="141"/>
      <c r="D278" s="142" t="s">
        <v>111</v>
      </c>
      <c r="E278" s="143" t="s">
        <v>12</v>
      </c>
      <c r="F278" s="144" t="s">
        <v>588</v>
      </c>
      <c r="G278" s="141"/>
      <c r="H278" s="145">
        <v>28.61</v>
      </c>
      <c r="I278" s="146"/>
      <c r="J278" s="141"/>
      <c r="K278" s="141"/>
      <c r="L278" s="147"/>
      <c r="M278" s="148"/>
      <c r="N278" s="149"/>
      <c r="O278" s="149"/>
      <c r="P278" s="149"/>
      <c r="Q278" s="149"/>
      <c r="R278" s="149"/>
      <c r="S278" s="149"/>
      <c r="T278" s="150"/>
      <c r="AT278" s="151" t="s">
        <v>111</v>
      </c>
      <c r="AU278" s="151" t="s">
        <v>50</v>
      </c>
      <c r="AV278" s="7" t="s">
        <v>50</v>
      </c>
      <c r="AW278" s="7" t="s">
        <v>24</v>
      </c>
      <c r="AX278" s="7" t="s">
        <v>47</v>
      </c>
      <c r="AY278" s="151" t="s">
        <v>102</v>
      </c>
    </row>
    <row r="279" spans="2:51" s="7" customFormat="1" x14ac:dyDescent="0.3">
      <c r="B279" s="140"/>
      <c r="C279" s="141"/>
      <c r="D279" s="142" t="s">
        <v>111</v>
      </c>
      <c r="E279" s="143" t="s">
        <v>12</v>
      </c>
      <c r="F279" s="144" t="s">
        <v>589</v>
      </c>
      <c r="G279" s="141"/>
      <c r="H279" s="145">
        <v>12.175000000000001</v>
      </c>
      <c r="I279" s="146"/>
      <c r="J279" s="141"/>
      <c r="K279" s="141"/>
      <c r="L279" s="147"/>
      <c r="M279" s="148"/>
      <c r="N279" s="149"/>
      <c r="O279" s="149"/>
      <c r="P279" s="149"/>
      <c r="Q279" s="149"/>
      <c r="R279" s="149"/>
      <c r="S279" s="149"/>
      <c r="T279" s="150"/>
      <c r="AT279" s="151" t="s">
        <v>111</v>
      </c>
      <c r="AU279" s="151" t="s">
        <v>50</v>
      </c>
      <c r="AV279" s="7" t="s">
        <v>50</v>
      </c>
      <c r="AW279" s="7" t="s">
        <v>24</v>
      </c>
      <c r="AX279" s="7" t="s">
        <v>47</v>
      </c>
      <c r="AY279" s="151" t="s">
        <v>102</v>
      </c>
    </row>
    <row r="280" spans="2:51" s="7" customFormat="1" x14ac:dyDescent="0.3">
      <c r="B280" s="140"/>
      <c r="C280" s="141"/>
      <c r="D280" s="142" t="s">
        <v>111</v>
      </c>
      <c r="E280" s="143" t="s">
        <v>12</v>
      </c>
      <c r="F280" s="144" t="s">
        <v>590</v>
      </c>
      <c r="G280" s="141"/>
      <c r="H280" s="145">
        <v>30.332000000000001</v>
      </c>
      <c r="I280" s="146"/>
      <c r="J280" s="141"/>
      <c r="K280" s="141"/>
      <c r="L280" s="147"/>
      <c r="M280" s="148"/>
      <c r="N280" s="149"/>
      <c r="O280" s="149"/>
      <c r="P280" s="149"/>
      <c r="Q280" s="149"/>
      <c r="R280" s="149"/>
      <c r="S280" s="149"/>
      <c r="T280" s="150"/>
      <c r="AT280" s="151" t="s">
        <v>111</v>
      </c>
      <c r="AU280" s="151" t="s">
        <v>50</v>
      </c>
      <c r="AV280" s="7" t="s">
        <v>50</v>
      </c>
      <c r="AW280" s="7" t="s">
        <v>24</v>
      </c>
      <c r="AX280" s="7" t="s">
        <v>47</v>
      </c>
      <c r="AY280" s="151" t="s">
        <v>102</v>
      </c>
    </row>
    <row r="281" spans="2:51" s="7" customFormat="1" x14ac:dyDescent="0.3">
      <c r="B281" s="140"/>
      <c r="C281" s="141"/>
      <c r="D281" s="142" t="s">
        <v>111</v>
      </c>
      <c r="E281" s="143" t="s">
        <v>12</v>
      </c>
      <c r="F281" s="144" t="s">
        <v>591</v>
      </c>
      <c r="G281" s="141"/>
      <c r="H281" s="145">
        <v>23.846</v>
      </c>
      <c r="I281" s="146"/>
      <c r="J281" s="141"/>
      <c r="K281" s="141"/>
      <c r="L281" s="147"/>
      <c r="M281" s="148"/>
      <c r="N281" s="149"/>
      <c r="O281" s="149"/>
      <c r="P281" s="149"/>
      <c r="Q281" s="149"/>
      <c r="R281" s="149"/>
      <c r="S281" s="149"/>
      <c r="T281" s="150"/>
      <c r="AT281" s="151" t="s">
        <v>111</v>
      </c>
      <c r="AU281" s="151" t="s">
        <v>50</v>
      </c>
      <c r="AV281" s="7" t="s">
        <v>50</v>
      </c>
      <c r="AW281" s="7" t="s">
        <v>24</v>
      </c>
      <c r="AX281" s="7" t="s">
        <v>47</v>
      </c>
      <c r="AY281" s="151" t="s">
        <v>102</v>
      </c>
    </row>
    <row r="282" spans="2:51" s="7" customFormat="1" x14ac:dyDescent="0.3">
      <c r="B282" s="140"/>
      <c r="C282" s="141"/>
      <c r="D282" s="142" t="s">
        <v>111</v>
      </c>
      <c r="E282" s="143" t="s">
        <v>12</v>
      </c>
      <c r="F282" s="144" t="s">
        <v>592</v>
      </c>
      <c r="G282" s="141"/>
      <c r="H282" s="145">
        <v>39.494</v>
      </c>
      <c r="I282" s="146"/>
      <c r="J282" s="141"/>
      <c r="K282" s="141"/>
      <c r="L282" s="147"/>
      <c r="M282" s="148"/>
      <c r="N282" s="149"/>
      <c r="O282" s="149"/>
      <c r="P282" s="149"/>
      <c r="Q282" s="149"/>
      <c r="R282" s="149"/>
      <c r="S282" s="149"/>
      <c r="T282" s="150"/>
      <c r="AT282" s="151" t="s">
        <v>111</v>
      </c>
      <c r="AU282" s="151" t="s">
        <v>50</v>
      </c>
      <c r="AV282" s="7" t="s">
        <v>50</v>
      </c>
      <c r="AW282" s="7" t="s">
        <v>24</v>
      </c>
      <c r="AX282" s="7" t="s">
        <v>47</v>
      </c>
      <c r="AY282" s="151" t="s">
        <v>102</v>
      </c>
    </row>
    <row r="283" spans="2:51" s="7" customFormat="1" x14ac:dyDescent="0.3">
      <c r="B283" s="140"/>
      <c r="C283" s="141"/>
      <c r="D283" s="142" t="s">
        <v>111</v>
      </c>
      <c r="E283" s="143" t="s">
        <v>12</v>
      </c>
      <c r="F283" s="144" t="s">
        <v>593</v>
      </c>
      <c r="G283" s="141"/>
      <c r="H283" s="145">
        <v>19.760000000000002</v>
      </c>
      <c r="I283" s="146"/>
      <c r="J283" s="141"/>
      <c r="K283" s="141"/>
      <c r="L283" s="147"/>
      <c r="M283" s="148"/>
      <c r="N283" s="149"/>
      <c r="O283" s="149"/>
      <c r="P283" s="149"/>
      <c r="Q283" s="149"/>
      <c r="R283" s="149"/>
      <c r="S283" s="149"/>
      <c r="T283" s="150"/>
      <c r="AT283" s="151" t="s">
        <v>111</v>
      </c>
      <c r="AU283" s="151" t="s">
        <v>50</v>
      </c>
      <c r="AV283" s="7" t="s">
        <v>50</v>
      </c>
      <c r="AW283" s="7" t="s">
        <v>24</v>
      </c>
      <c r="AX283" s="7" t="s">
        <v>47</v>
      </c>
      <c r="AY283" s="151" t="s">
        <v>102</v>
      </c>
    </row>
    <row r="284" spans="2:51" s="7" customFormat="1" x14ac:dyDescent="0.3">
      <c r="B284" s="140"/>
      <c r="C284" s="141"/>
      <c r="D284" s="142" t="s">
        <v>111</v>
      </c>
      <c r="E284" s="143" t="s">
        <v>12</v>
      </c>
      <c r="F284" s="144" t="s">
        <v>594</v>
      </c>
      <c r="G284" s="141"/>
      <c r="H284" s="145">
        <v>1.68</v>
      </c>
      <c r="I284" s="146"/>
      <c r="J284" s="141"/>
      <c r="K284" s="141"/>
      <c r="L284" s="147"/>
      <c r="M284" s="148"/>
      <c r="N284" s="149"/>
      <c r="O284" s="149"/>
      <c r="P284" s="149"/>
      <c r="Q284" s="149"/>
      <c r="R284" s="149"/>
      <c r="S284" s="149"/>
      <c r="T284" s="150"/>
      <c r="AT284" s="151" t="s">
        <v>111</v>
      </c>
      <c r="AU284" s="151" t="s">
        <v>50</v>
      </c>
      <c r="AV284" s="7" t="s">
        <v>50</v>
      </c>
      <c r="AW284" s="7" t="s">
        <v>24</v>
      </c>
      <c r="AX284" s="7" t="s">
        <v>47</v>
      </c>
      <c r="AY284" s="151" t="s">
        <v>102</v>
      </c>
    </row>
    <row r="285" spans="2:51" s="7" customFormat="1" x14ac:dyDescent="0.3">
      <c r="B285" s="140"/>
      <c r="C285" s="141"/>
      <c r="D285" s="142" t="s">
        <v>111</v>
      </c>
      <c r="E285" s="143" t="s">
        <v>12</v>
      </c>
      <c r="F285" s="144" t="s">
        <v>595</v>
      </c>
      <c r="G285" s="141"/>
      <c r="H285" s="145">
        <v>7.92</v>
      </c>
      <c r="I285" s="146"/>
      <c r="J285" s="141"/>
      <c r="K285" s="141"/>
      <c r="L285" s="147"/>
      <c r="M285" s="148"/>
      <c r="N285" s="149"/>
      <c r="O285" s="149"/>
      <c r="P285" s="149"/>
      <c r="Q285" s="149"/>
      <c r="R285" s="149"/>
      <c r="S285" s="149"/>
      <c r="T285" s="150"/>
      <c r="AT285" s="151" t="s">
        <v>111</v>
      </c>
      <c r="AU285" s="151" t="s">
        <v>50</v>
      </c>
      <c r="AV285" s="7" t="s">
        <v>50</v>
      </c>
      <c r="AW285" s="7" t="s">
        <v>24</v>
      </c>
      <c r="AX285" s="7" t="s">
        <v>47</v>
      </c>
      <c r="AY285" s="151" t="s">
        <v>102</v>
      </c>
    </row>
    <row r="286" spans="2:51" s="7" customFormat="1" x14ac:dyDescent="0.3">
      <c r="B286" s="140"/>
      <c r="C286" s="141"/>
      <c r="D286" s="142" t="s">
        <v>111</v>
      </c>
      <c r="E286" s="143" t="s">
        <v>12</v>
      </c>
      <c r="F286" s="144" t="s">
        <v>596</v>
      </c>
      <c r="G286" s="141"/>
      <c r="H286" s="145">
        <v>6.1879999999999997</v>
      </c>
      <c r="I286" s="146"/>
      <c r="J286" s="141"/>
      <c r="K286" s="141"/>
      <c r="L286" s="147"/>
      <c r="M286" s="148"/>
      <c r="N286" s="149"/>
      <c r="O286" s="149"/>
      <c r="P286" s="149"/>
      <c r="Q286" s="149"/>
      <c r="R286" s="149"/>
      <c r="S286" s="149"/>
      <c r="T286" s="150"/>
      <c r="AT286" s="151" t="s">
        <v>111</v>
      </c>
      <c r="AU286" s="151" t="s">
        <v>50</v>
      </c>
      <c r="AV286" s="7" t="s">
        <v>50</v>
      </c>
      <c r="AW286" s="7" t="s">
        <v>24</v>
      </c>
      <c r="AX286" s="7" t="s">
        <v>47</v>
      </c>
      <c r="AY286" s="151" t="s">
        <v>102</v>
      </c>
    </row>
    <row r="287" spans="2:51" s="9" customFormat="1" x14ac:dyDescent="0.3">
      <c r="B287" s="176"/>
      <c r="C287" s="177"/>
      <c r="D287" s="142" t="s">
        <v>111</v>
      </c>
      <c r="E287" s="178" t="s">
        <v>12</v>
      </c>
      <c r="F287" s="179" t="s">
        <v>597</v>
      </c>
      <c r="G287" s="177"/>
      <c r="H287" s="180" t="s">
        <v>12</v>
      </c>
      <c r="I287" s="181"/>
      <c r="J287" s="177"/>
      <c r="K287" s="177"/>
      <c r="L287" s="182"/>
      <c r="M287" s="183"/>
      <c r="N287" s="184"/>
      <c r="O287" s="184"/>
      <c r="P287" s="184"/>
      <c r="Q287" s="184"/>
      <c r="R287" s="184"/>
      <c r="S287" s="184"/>
      <c r="T287" s="185"/>
      <c r="AT287" s="186" t="s">
        <v>111</v>
      </c>
      <c r="AU287" s="186" t="s">
        <v>50</v>
      </c>
      <c r="AV287" s="9" t="s">
        <v>49</v>
      </c>
      <c r="AW287" s="9" t="s">
        <v>24</v>
      </c>
      <c r="AX287" s="9" t="s">
        <v>47</v>
      </c>
      <c r="AY287" s="186" t="s">
        <v>102</v>
      </c>
    </row>
    <row r="288" spans="2:51" s="7" customFormat="1" x14ac:dyDescent="0.3">
      <c r="B288" s="140"/>
      <c r="C288" s="141"/>
      <c r="D288" s="142" t="s">
        <v>111</v>
      </c>
      <c r="E288" s="143" t="s">
        <v>12</v>
      </c>
      <c r="F288" s="144" t="s">
        <v>598</v>
      </c>
      <c r="G288" s="141"/>
      <c r="H288" s="145">
        <v>1.3919999999999999</v>
      </c>
      <c r="I288" s="146"/>
      <c r="J288" s="141"/>
      <c r="K288" s="141"/>
      <c r="L288" s="147"/>
      <c r="M288" s="148"/>
      <c r="N288" s="149"/>
      <c r="O288" s="149"/>
      <c r="P288" s="149"/>
      <c r="Q288" s="149"/>
      <c r="R288" s="149"/>
      <c r="S288" s="149"/>
      <c r="T288" s="150"/>
      <c r="AT288" s="151" t="s">
        <v>111</v>
      </c>
      <c r="AU288" s="151" t="s">
        <v>50</v>
      </c>
      <c r="AV288" s="7" t="s">
        <v>50</v>
      </c>
      <c r="AW288" s="7" t="s">
        <v>24</v>
      </c>
      <c r="AX288" s="7" t="s">
        <v>47</v>
      </c>
      <c r="AY288" s="151" t="s">
        <v>102</v>
      </c>
    </row>
    <row r="289" spans="2:65" s="7" customFormat="1" x14ac:dyDescent="0.3">
      <c r="B289" s="140"/>
      <c r="C289" s="141"/>
      <c r="D289" s="142" t="s">
        <v>111</v>
      </c>
      <c r="E289" s="143" t="s">
        <v>12</v>
      </c>
      <c r="F289" s="144" t="s">
        <v>599</v>
      </c>
      <c r="G289" s="141"/>
      <c r="H289" s="145">
        <v>1.1759999999999999</v>
      </c>
      <c r="I289" s="146"/>
      <c r="J289" s="141"/>
      <c r="K289" s="141"/>
      <c r="L289" s="147"/>
      <c r="M289" s="148"/>
      <c r="N289" s="149"/>
      <c r="O289" s="149"/>
      <c r="P289" s="149"/>
      <c r="Q289" s="149"/>
      <c r="R289" s="149"/>
      <c r="S289" s="149"/>
      <c r="T289" s="150"/>
      <c r="AT289" s="151" t="s">
        <v>111</v>
      </c>
      <c r="AU289" s="151" t="s">
        <v>50</v>
      </c>
      <c r="AV289" s="7" t="s">
        <v>50</v>
      </c>
      <c r="AW289" s="7" t="s">
        <v>24</v>
      </c>
      <c r="AX289" s="7" t="s">
        <v>47</v>
      </c>
      <c r="AY289" s="151" t="s">
        <v>102</v>
      </c>
    </row>
    <row r="290" spans="2:65" s="7" customFormat="1" x14ac:dyDescent="0.3">
      <c r="B290" s="140"/>
      <c r="C290" s="141"/>
      <c r="D290" s="142" t="s">
        <v>111</v>
      </c>
      <c r="E290" s="143" t="s">
        <v>12</v>
      </c>
      <c r="F290" s="144" t="s">
        <v>600</v>
      </c>
      <c r="G290" s="141"/>
      <c r="H290" s="145">
        <v>1.4670000000000001</v>
      </c>
      <c r="I290" s="146"/>
      <c r="J290" s="141"/>
      <c r="K290" s="141"/>
      <c r="L290" s="147"/>
      <c r="M290" s="148"/>
      <c r="N290" s="149"/>
      <c r="O290" s="149"/>
      <c r="P290" s="149"/>
      <c r="Q290" s="149"/>
      <c r="R290" s="149"/>
      <c r="S290" s="149"/>
      <c r="T290" s="150"/>
      <c r="AT290" s="151" t="s">
        <v>111</v>
      </c>
      <c r="AU290" s="151" t="s">
        <v>50</v>
      </c>
      <c r="AV290" s="7" t="s">
        <v>50</v>
      </c>
      <c r="AW290" s="7" t="s">
        <v>24</v>
      </c>
      <c r="AX290" s="7" t="s">
        <v>47</v>
      </c>
      <c r="AY290" s="151" t="s">
        <v>102</v>
      </c>
    </row>
    <row r="291" spans="2:65" s="7" customFormat="1" x14ac:dyDescent="0.3">
      <c r="B291" s="140"/>
      <c r="C291" s="141"/>
      <c r="D291" s="142" t="s">
        <v>111</v>
      </c>
      <c r="E291" s="143" t="s">
        <v>12</v>
      </c>
      <c r="F291" s="144" t="s">
        <v>171</v>
      </c>
      <c r="G291" s="141"/>
      <c r="H291" s="145">
        <v>10.906000000000001</v>
      </c>
      <c r="I291" s="146"/>
      <c r="J291" s="141"/>
      <c r="K291" s="141"/>
      <c r="L291" s="147"/>
      <c r="M291" s="148"/>
      <c r="N291" s="149"/>
      <c r="O291" s="149"/>
      <c r="P291" s="149"/>
      <c r="Q291" s="149"/>
      <c r="R291" s="149"/>
      <c r="S291" s="149"/>
      <c r="T291" s="150"/>
      <c r="AT291" s="151" t="s">
        <v>111</v>
      </c>
      <c r="AU291" s="151" t="s">
        <v>50</v>
      </c>
      <c r="AV291" s="7" t="s">
        <v>50</v>
      </c>
      <c r="AW291" s="7" t="s">
        <v>24</v>
      </c>
      <c r="AX291" s="7" t="s">
        <v>47</v>
      </c>
      <c r="AY291" s="151" t="s">
        <v>102</v>
      </c>
    </row>
    <row r="292" spans="2:65" s="7" customFormat="1" x14ac:dyDescent="0.3">
      <c r="B292" s="140"/>
      <c r="C292" s="141"/>
      <c r="D292" s="142" t="s">
        <v>111</v>
      </c>
      <c r="E292" s="143" t="s">
        <v>12</v>
      </c>
      <c r="F292" s="144" t="s">
        <v>601</v>
      </c>
      <c r="G292" s="141"/>
      <c r="H292" s="145">
        <v>4.9550000000000001</v>
      </c>
      <c r="I292" s="146"/>
      <c r="J292" s="141"/>
      <c r="K292" s="141"/>
      <c r="L292" s="147"/>
      <c r="M292" s="148"/>
      <c r="N292" s="149"/>
      <c r="O292" s="149"/>
      <c r="P292" s="149"/>
      <c r="Q292" s="149"/>
      <c r="R292" s="149"/>
      <c r="S292" s="149"/>
      <c r="T292" s="150"/>
      <c r="AT292" s="151" t="s">
        <v>111</v>
      </c>
      <c r="AU292" s="151" t="s">
        <v>50</v>
      </c>
      <c r="AV292" s="7" t="s">
        <v>50</v>
      </c>
      <c r="AW292" s="7" t="s">
        <v>24</v>
      </c>
      <c r="AX292" s="7" t="s">
        <v>47</v>
      </c>
      <c r="AY292" s="151" t="s">
        <v>102</v>
      </c>
    </row>
    <row r="293" spans="2:65" s="7" customFormat="1" x14ac:dyDescent="0.3">
      <c r="B293" s="140"/>
      <c r="C293" s="141"/>
      <c r="D293" s="142" t="s">
        <v>111</v>
      </c>
      <c r="E293" s="143" t="s">
        <v>12</v>
      </c>
      <c r="F293" s="144" t="s">
        <v>602</v>
      </c>
      <c r="G293" s="141"/>
      <c r="H293" s="145">
        <v>0.84</v>
      </c>
      <c r="I293" s="146"/>
      <c r="J293" s="141"/>
      <c r="K293" s="141"/>
      <c r="L293" s="147"/>
      <c r="M293" s="148"/>
      <c r="N293" s="149"/>
      <c r="O293" s="149"/>
      <c r="P293" s="149"/>
      <c r="Q293" s="149"/>
      <c r="R293" s="149"/>
      <c r="S293" s="149"/>
      <c r="T293" s="150"/>
      <c r="AT293" s="151" t="s">
        <v>111</v>
      </c>
      <c r="AU293" s="151" t="s">
        <v>50</v>
      </c>
      <c r="AV293" s="7" t="s">
        <v>50</v>
      </c>
      <c r="AW293" s="7" t="s">
        <v>24</v>
      </c>
      <c r="AX293" s="7" t="s">
        <v>47</v>
      </c>
      <c r="AY293" s="151" t="s">
        <v>102</v>
      </c>
    </row>
    <row r="294" spans="2:65" s="7" customFormat="1" x14ac:dyDescent="0.3">
      <c r="B294" s="140"/>
      <c r="C294" s="141"/>
      <c r="D294" s="142" t="s">
        <v>111</v>
      </c>
      <c r="E294" s="143" t="s">
        <v>12</v>
      </c>
      <c r="F294" s="144" t="s">
        <v>603</v>
      </c>
      <c r="G294" s="141"/>
      <c r="H294" s="145">
        <v>9.7089999999999996</v>
      </c>
      <c r="I294" s="146"/>
      <c r="J294" s="141"/>
      <c r="K294" s="141"/>
      <c r="L294" s="147"/>
      <c r="M294" s="148"/>
      <c r="N294" s="149"/>
      <c r="O294" s="149"/>
      <c r="P294" s="149"/>
      <c r="Q294" s="149"/>
      <c r="R294" s="149"/>
      <c r="S294" s="149"/>
      <c r="T294" s="150"/>
      <c r="AT294" s="151" t="s">
        <v>111</v>
      </c>
      <c r="AU294" s="151" t="s">
        <v>50</v>
      </c>
      <c r="AV294" s="7" t="s">
        <v>50</v>
      </c>
      <c r="AW294" s="7" t="s">
        <v>24</v>
      </c>
      <c r="AX294" s="7" t="s">
        <v>47</v>
      </c>
      <c r="AY294" s="151" t="s">
        <v>102</v>
      </c>
    </row>
    <row r="295" spans="2:65" s="7" customFormat="1" x14ac:dyDescent="0.3">
      <c r="B295" s="140"/>
      <c r="C295" s="141"/>
      <c r="D295" s="142" t="s">
        <v>111</v>
      </c>
      <c r="E295" s="143" t="s">
        <v>12</v>
      </c>
      <c r="F295" s="144" t="s">
        <v>604</v>
      </c>
      <c r="G295" s="141"/>
      <c r="H295" s="145">
        <v>27.803999999999998</v>
      </c>
      <c r="I295" s="146"/>
      <c r="J295" s="141"/>
      <c r="K295" s="141"/>
      <c r="L295" s="147"/>
      <c r="M295" s="148"/>
      <c r="N295" s="149"/>
      <c r="O295" s="149"/>
      <c r="P295" s="149"/>
      <c r="Q295" s="149"/>
      <c r="R295" s="149"/>
      <c r="S295" s="149"/>
      <c r="T295" s="150"/>
      <c r="AT295" s="151" t="s">
        <v>111</v>
      </c>
      <c r="AU295" s="151" t="s">
        <v>50</v>
      </c>
      <c r="AV295" s="7" t="s">
        <v>50</v>
      </c>
      <c r="AW295" s="7" t="s">
        <v>24</v>
      </c>
      <c r="AX295" s="7" t="s">
        <v>47</v>
      </c>
      <c r="AY295" s="151" t="s">
        <v>102</v>
      </c>
    </row>
    <row r="296" spans="2:65" s="7" customFormat="1" x14ac:dyDescent="0.3">
      <c r="B296" s="140"/>
      <c r="C296" s="141"/>
      <c r="D296" s="142" t="s">
        <v>111</v>
      </c>
      <c r="E296" s="143" t="s">
        <v>12</v>
      </c>
      <c r="F296" s="144" t="s">
        <v>605</v>
      </c>
      <c r="G296" s="141"/>
      <c r="H296" s="145">
        <v>2.1120000000000001</v>
      </c>
      <c r="I296" s="146"/>
      <c r="J296" s="141"/>
      <c r="K296" s="141"/>
      <c r="L296" s="147"/>
      <c r="M296" s="148"/>
      <c r="N296" s="149"/>
      <c r="O296" s="149"/>
      <c r="P296" s="149"/>
      <c r="Q296" s="149"/>
      <c r="R296" s="149"/>
      <c r="S296" s="149"/>
      <c r="T296" s="150"/>
      <c r="AT296" s="151" t="s">
        <v>111</v>
      </c>
      <c r="AU296" s="151" t="s">
        <v>50</v>
      </c>
      <c r="AV296" s="7" t="s">
        <v>50</v>
      </c>
      <c r="AW296" s="7" t="s">
        <v>24</v>
      </c>
      <c r="AX296" s="7" t="s">
        <v>47</v>
      </c>
      <c r="AY296" s="151" t="s">
        <v>102</v>
      </c>
    </row>
    <row r="297" spans="2:65" s="7" customFormat="1" x14ac:dyDescent="0.3">
      <c r="B297" s="140"/>
      <c r="C297" s="141"/>
      <c r="D297" s="142" t="s">
        <v>111</v>
      </c>
      <c r="E297" s="143" t="s">
        <v>12</v>
      </c>
      <c r="F297" s="144" t="s">
        <v>606</v>
      </c>
      <c r="G297" s="141"/>
      <c r="H297" s="145">
        <v>5.5780000000000003</v>
      </c>
      <c r="I297" s="146"/>
      <c r="J297" s="141"/>
      <c r="K297" s="141"/>
      <c r="L297" s="147"/>
      <c r="M297" s="148"/>
      <c r="N297" s="149"/>
      <c r="O297" s="149"/>
      <c r="P297" s="149"/>
      <c r="Q297" s="149"/>
      <c r="R297" s="149"/>
      <c r="S297" s="149"/>
      <c r="T297" s="150"/>
      <c r="AT297" s="151" t="s">
        <v>111</v>
      </c>
      <c r="AU297" s="151" t="s">
        <v>50</v>
      </c>
      <c r="AV297" s="7" t="s">
        <v>50</v>
      </c>
      <c r="AW297" s="7" t="s">
        <v>24</v>
      </c>
      <c r="AX297" s="7" t="s">
        <v>47</v>
      </c>
      <c r="AY297" s="151" t="s">
        <v>102</v>
      </c>
    </row>
    <row r="298" spans="2:65" s="7" customFormat="1" x14ac:dyDescent="0.3">
      <c r="B298" s="140"/>
      <c r="C298" s="141"/>
      <c r="D298" s="142" t="s">
        <v>111</v>
      </c>
      <c r="E298" s="143" t="s">
        <v>12</v>
      </c>
      <c r="F298" s="144" t="s">
        <v>607</v>
      </c>
      <c r="G298" s="141"/>
      <c r="H298" s="145">
        <v>3.262</v>
      </c>
      <c r="I298" s="146"/>
      <c r="J298" s="141"/>
      <c r="K298" s="141"/>
      <c r="L298" s="147"/>
      <c r="M298" s="148"/>
      <c r="N298" s="149"/>
      <c r="O298" s="149"/>
      <c r="P298" s="149"/>
      <c r="Q298" s="149"/>
      <c r="R298" s="149"/>
      <c r="S298" s="149"/>
      <c r="T298" s="150"/>
      <c r="AT298" s="151" t="s">
        <v>111</v>
      </c>
      <c r="AU298" s="151" t="s">
        <v>50</v>
      </c>
      <c r="AV298" s="7" t="s">
        <v>50</v>
      </c>
      <c r="AW298" s="7" t="s">
        <v>24</v>
      </c>
      <c r="AX298" s="7" t="s">
        <v>47</v>
      </c>
      <c r="AY298" s="151" t="s">
        <v>102</v>
      </c>
    </row>
    <row r="299" spans="2:65" s="7" customFormat="1" x14ac:dyDescent="0.3">
      <c r="B299" s="140"/>
      <c r="C299" s="141"/>
      <c r="D299" s="142" t="s">
        <v>111</v>
      </c>
      <c r="E299" s="143" t="s">
        <v>12</v>
      </c>
      <c r="F299" s="144" t="s">
        <v>608</v>
      </c>
      <c r="G299" s="141"/>
      <c r="H299" s="145">
        <v>14.343999999999999</v>
      </c>
      <c r="I299" s="146"/>
      <c r="J299" s="141"/>
      <c r="K299" s="141"/>
      <c r="L299" s="147"/>
      <c r="M299" s="148"/>
      <c r="N299" s="149"/>
      <c r="O299" s="149"/>
      <c r="P299" s="149"/>
      <c r="Q299" s="149"/>
      <c r="R299" s="149"/>
      <c r="S299" s="149"/>
      <c r="T299" s="150"/>
      <c r="AT299" s="151" t="s">
        <v>111</v>
      </c>
      <c r="AU299" s="151" t="s">
        <v>50</v>
      </c>
      <c r="AV299" s="7" t="s">
        <v>50</v>
      </c>
      <c r="AW299" s="7" t="s">
        <v>24</v>
      </c>
      <c r="AX299" s="7" t="s">
        <v>47</v>
      </c>
      <c r="AY299" s="151" t="s">
        <v>102</v>
      </c>
    </row>
    <row r="300" spans="2:65" s="7" customFormat="1" x14ac:dyDescent="0.3">
      <c r="B300" s="140"/>
      <c r="C300" s="141"/>
      <c r="D300" s="142" t="s">
        <v>111</v>
      </c>
      <c r="E300" s="143" t="s">
        <v>12</v>
      </c>
      <c r="F300" s="144" t="s">
        <v>609</v>
      </c>
      <c r="G300" s="141"/>
      <c r="H300" s="145">
        <v>15.635999999999999</v>
      </c>
      <c r="I300" s="146"/>
      <c r="J300" s="141"/>
      <c r="K300" s="141"/>
      <c r="L300" s="147"/>
      <c r="M300" s="148"/>
      <c r="N300" s="149"/>
      <c r="O300" s="149"/>
      <c r="P300" s="149"/>
      <c r="Q300" s="149"/>
      <c r="R300" s="149"/>
      <c r="S300" s="149"/>
      <c r="T300" s="150"/>
      <c r="AT300" s="151" t="s">
        <v>111</v>
      </c>
      <c r="AU300" s="151" t="s">
        <v>50</v>
      </c>
      <c r="AV300" s="7" t="s">
        <v>50</v>
      </c>
      <c r="AW300" s="7" t="s">
        <v>24</v>
      </c>
      <c r="AX300" s="7" t="s">
        <v>47</v>
      </c>
      <c r="AY300" s="151" t="s">
        <v>102</v>
      </c>
    </row>
    <row r="301" spans="2:65" s="8" customFormat="1" x14ac:dyDescent="0.3">
      <c r="B301" s="152"/>
      <c r="C301" s="153"/>
      <c r="D301" s="154" t="s">
        <v>111</v>
      </c>
      <c r="E301" s="155" t="s">
        <v>12</v>
      </c>
      <c r="F301" s="156" t="s">
        <v>112</v>
      </c>
      <c r="G301" s="153"/>
      <c r="H301" s="157">
        <v>698.22</v>
      </c>
      <c r="I301" s="158"/>
      <c r="J301" s="153"/>
      <c r="K301" s="153"/>
      <c r="L301" s="159"/>
      <c r="M301" s="160"/>
      <c r="N301" s="161"/>
      <c r="O301" s="161"/>
      <c r="P301" s="161"/>
      <c r="Q301" s="161"/>
      <c r="R301" s="161"/>
      <c r="S301" s="161"/>
      <c r="T301" s="162"/>
      <c r="AT301" s="163" t="s">
        <v>111</v>
      </c>
      <c r="AU301" s="163" t="s">
        <v>50</v>
      </c>
      <c r="AV301" s="8" t="s">
        <v>109</v>
      </c>
      <c r="AW301" s="8" t="s">
        <v>24</v>
      </c>
      <c r="AX301" s="8" t="s">
        <v>49</v>
      </c>
      <c r="AY301" s="163" t="s">
        <v>102</v>
      </c>
    </row>
    <row r="302" spans="2:65" s="1" customFormat="1" ht="22.5" customHeight="1" x14ac:dyDescent="0.3">
      <c r="B302" s="24"/>
      <c r="C302" s="128" t="s">
        <v>172</v>
      </c>
      <c r="D302" s="128" t="s">
        <v>105</v>
      </c>
      <c r="E302" s="129" t="s">
        <v>173</v>
      </c>
      <c r="F302" s="130" t="s">
        <v>174</v>
      </c>
      <c r="G302" s="131" t="s">
        <v>108</v>
      </c>
      <c r="H302" s="132">
        <v>253.61</v>
      </c>
      <c r="I302" s="133"/>
      <c r="J302" s="134">
        <f>ROUND(I302*H302,2)</f>
        <v>0</v>
      </c>
      <c r="K302" s="130" t="s">
        <v>116</v>
      </c>
      <c r="L302" s="34"/>
      <c r="M302" s="135" t="s">
        <v>12</v>
      </c>
      <c r="N302" s="136" t="s">
        <v>31</v>
      </c>
      <c r="O302" s="25"/>
      <c r="P302" s="137">
        <f>O302*H302</f>
        <v>0</v>
      </c>
      <c r="Q302" s="137">
        <v>1.5E-3</v>
      </c>
      <c r="R302" s="137">
        <f>Q302*H302</f>
        <v>0.380415</v>
      </c>
      <c r="S302" s="137">
        <v>0</v>
      </c>
      <c r="T302" s="138">
        <f>S302*H302</f>
        <v>0</v>
      </c>
      <c r="AR302" s="13" t="s">
        <v>109</v>
      </c>
      <c r="AT302" s="13" t="s">
        <v>105</v>
      </c>
      <c r="AU302" s="13" t="s">
        <v>50</v>
      </c>
      <c r="AY302" s="13" t="s">
        <v>102</v>
      </c>
      <c r="BE302" s="139">
        <f>IF(N302="základní",J302,0)</f>
        <v>0</v>
      </c>
      <c r="BF302" s="139">
        <f>IF(N302="snížená",J302,0)</f>
        <v>0</v>
      </c>
      <c r="BG302" s="139">
        <f>IF(N302="zákl. přenesená",J302,0)</f>
        <v>0</v>
      </c>
      <c r="BH302" s="139">
        <f>IF(N302="sníž. přenesená",J302,0)</f>
        <v>0</v>
      </c>
      <c r="BI302" s="139">
        <f>IF(N302="nulová",J302,0)</f>
        <v>0</v>
      </c>
      <c r="BJ302" s="13" t="s">
        <v>49</v>
      </c>
      <c r="BK302" s="139">
        <f>ROUND(I302*H302,2)</f>
        <v>0</v>
      </c>
      <c r="BL302" s="13" t="s">
        <v>109</v>
      </c>
      <c r="BM302" s="13" t="s">
        <v>175</v>
      </c>
    </row>
    <row r="303" spans="2:65" s="7" customFormat="1" x14ac:dyDescent="0.3">
      <c r="B303" s="140"/>
      <c r="C303" s="141"/>
      <c r="D303" s="142" t="s">
        <v>111</v>
      </c>
      <c r="E303" s="143" t="s">
        <v>12</v>
      </c>
      <c r="F303" s="144" t="s">
        <v>610</v>
      </c>
      <c r="G303" s="141"/>
      <c r="H303" s="145">
        <v>88.02</v>
      </c>
      <c r="I303" s="146"/>
      <c r="J303" s="141"/>
      <c r="K303" s="141"/>
      <c r="L303" s="147"/>
      <c r="M303" s="148"/>
      <c r="N303" s="149"/>
      <c r="O303" s="149"/>
      <c r="P303" s="149"/>
      <c r="Q303" s="149"/>
      <c r="R303" s="149"/>
      <c r="S303" s="149"/>
      <c r="T303" s="150"/>
      <c r="AT303" s="151" t="s">
        <v>111</v>
      </c>
      <c r="AU303" s="151" t="s">
        <v>50</v>
      </c>
      <c r="AV303" s="7" t="s">
        <v>50</v>
      </c>
      <c r="AW303" s="7" t="s">
        <v>24</v>
      </c>
      <c r="AX303" s="7" t="s">
        <v>47</v>
      </c>
      <c r="AY303" s="151" t="s">
        <v>102</v>
      </c>
    </row>
    <row r="304" spans="2:65" s="7" customFormat="1" x14ac:dyDescent="0.3">
      <c r="B304" s="140"/>
      <c r="C304" s="141"/>
      <c r="D304" s="142" t="s">
        <v>111</v>
      </c>
      <c r="E304" s="143" t="s">
        <v>12</v>
      </c>
      <c r="F304" s="144" t="s">
        <v>611</v>
      </c>
      <c r="G304" s="141"/>
      <c r="H304" s="145">
        <v>30.58</v>
      </c>
      <c r="I304" s="146"/>
      <c r="J304" s="141"/>
      <c r="K304" s="141"/>
      <c r="L304" s="147"/>
      <c r="M304" s="148"/>
      <c r="N304" s="149"/>
      <c r="O304" s="149"/>
      <c r="P304" s="149"/>
      <c r="Q304" s="149"/>
      <c r="R304" s="149"/>
      <c r="S304" s="149"/>
      <c r="T304" s="150"/>
      <c r="AT304" s="151" t="s">
        <v>111</v>
      </c>
      <c r="AU304" s="151" t="s">
        <v>50</v>
      </c>
      <c r="AV304" s="7" t="s">
        <v>50</v>
      </c>
      <c r="AW304" s="7" t="s">
        <v>24</v>
      </c>
      <c r="AX304" s="7" t="s">
        <v>47</v>
      </c>
      <c r="AY304" s="151" t="s">
        <v>102</v>
      </c>
    </row>
    <row r="305" spans="2:65" s="7" customFormat="1" x14ac:dyDescent="0.3">
      <c r="B305" s="140"/>
      <c r="C305" s="141"/>
      <c r="D305" s="142" t="s">
        <v>111</v>
      </c>
      <c r="E305" s="143" t="s">
        <v>12</v>
      </c>
      <c r="F305" s="144" t="s">
        <v>612</v>
      </c>
      <c r="G305" s="141"/>
      <c r="H305" s="145">
        <v>24.16</v>
      </c>
      <c r="I305" s="146"/>
      <c r="J305" s="141"/>
      <c r="K305" s="141"/>
      <c r="L305" s="147"/>
      <c r="M305" s="148"/>
      <c r="N305" s="149"/>
      <c r="O305" s="149"/>
      <c r="P305" s="149"/>
      <c r="Q305" s="149"/>
      <c r="R305" s="149"/>
      <c r="S305" s="149"/>
      <c r="T305" s="150"/>
      <c r="AT305" s="151" t="s">
        <v>111</v>
      </c>
      <c r="AU305" s="151" t="s">
        <v>50</v>
      </c>
      <c r="AV305" s="7" t="s">
        <v>50</v>
      </c>
      <c r="AW305" s="7" t="s">
        <v>24</v>
      </c>
      <c r="AX305" s="7" t="s">
        <v>47</v>
      </c>
      <c r="AY305" s="151" t="s">
        <v>102</v>
      </c>
    </row>
    <row r="306" spans="2:65" s="7" customFormat="1" x14ac:dyDescent="0.3">
      <c r="B306" s="140"/>
      <c r="C306" s="141"/>
      <c r="D306" s="142" t="s">
        <v>111</v>
      </c>
      <c r="E306" s="143" t="s">
        <v>12</v>
      </c>
      <c r="F306" s="144" t="s">
        <v>613</v>
      </c>
      <c r="G306" s="141"/>
      <c r="H306" s="145">
        <v>18.18</v>
      </c>
      <c r="I306" s="146"/>
      <c r="J306" s="141"/>
      <c r="K306" s="141"/>
      <c r="L306" s="147"/>
      <c r="M306" s="148"/>
      <c r="N306" s="149"/>
      <c r="O306" s="149"/>
      <c r="P306" s="149"/>
      <c r="Q306" s="149"/>
      <c r="R306" s="149"/>
      <c r="S306" s="149"/>
      <c r="T306" s="150"/>
      <c r="AT306" s="151" t="s">
        <v>111</v>
      </c>
      <c r="AU306" s="151" t="s">
        <v>50</v>
      </c>
      <c r="AV306" s="7" t="s">
        <v>50</v>
      </c>
      <c r="AW306" s="7" t="s">
        <v>24</v>
      </c>
      <c r="AX306" s="7" t="s">
        <v>47</v>
      </c>
      <c r="AY306" s="151" t="s">
        <v>102</v>
      </c>
    </row>
    <row r="307" spans="2:65" s="7" customFormat="1" x14ac:dyDescent="0.3">
      <c r="B307" s="140"/>
      <c r="C307" s="141"/>
      <c r="D307" s="142" t="s">
        <v>111</v>
      </c>
      <c r="E307" s="143" t="s">
        <v>12</v>
      </c>
      <c r="F307" s="144" t="s">
        <v>614</v>
      </c>
      <c r="G307" s="141"/>
      <c r="H307" s="145">
        <v>9.06</v>
      </c>
      <c r="I307" s="146"/>
      <c r="J307" s="141"/>
      <c r="K307" s="141"/>
      <c r="L307" s="147"/>
      <c r="M307" s="148"/>
      <c r="N307" s="149"/>
      <c r="O307" s="149"/>
      <c r="P307" s="149"/>
      <c r="Q307" s="149"/>
      <c r="R307" s="149"/>
      <c r="S307" s="149"/>
      <c r="T307" s="150"/>
      <c r="AT307" s="151" t="s">
        <v>111</v>
      </c>
      <c r="AU307" s="151" t="s">
        <v>50</v>
      </c>
      <c r="AV307" s="7" t="s">
        <v>50</v>
      </c>
      <c r="AW307" s="7" t="s">
        <v>24</v>
      </c>
      <c r="AX307" s="7" t="s">
        <v>47</v>
      </c>
      <c r="AY307" s="151" t="s">
        <v>102</v>
      </c>
    </row>
    <row r="308" spans="2:65" s="7" customFormat="1" x14ac:dyDescent="0.3">
      <c r="B308" s="140"/>
      <c r="C308" s="141"/>
      <c r="D308" s="142" t="s">
        <v>111</v>
      </c>
      <c r="E308" s="143" t="s">
        <v>12</v>
      </c>
      <c r="F308" s="144" t="s">
        <v>615</v>
      </c>
      <c r="G308" s="141"/>
      <c r="H308" s="145">
        <v>11.62</v>
      </c>
      <c r="I308" s="146"/>
      <c r="J308" s="141"/>
      <c r="K308" s="141"/>
      <c r="L308" s="147"/>
      <c r="M308" s="148"/>
      <c r="N308" s="149"/>
      <c r="O308" s="149"/>
      <c r="P308" s="149"/>
      <c r="Q308" s="149"/>
      <c r="R308" s="149"/>
      <c r="S308" s="149"/>
      <c r="T308" s="150"/>
      <c r="AT308" s="151" t="s">
        <v>111</v>
      </c>
      <c r="AU308" s="151" t="s">
        <v>50</v>
      </c>
      <c r="AV308" s="7" t="s">
        <v>50</v>
      </c>
      <c r="AW308" s="7" t="s">
        <v>24</v>
      </c>
      <c r="AX308" s="7" t="s">
        <v>47</v>
      </c>
      <c r="AY308" s="151" t="s">
        <v>102</v>
      </c>
    </row>
    <row r="309" spans="2:65" s="7" customFormat="1" x14ac:dyDescent="0.3">
      <c r="B309" s="140"/>
      <c r="C309" s="141"/>
      <c r="D309" s="142" t="s">
        <v>111</v>
      </c>
      <c r="E309" s="143" t="s">
        <v>12</v>
      </c>
      <c r="F309" s="144" t="s">
        <v>616</v>
      </c>
      <c r="G309" s="141"/>
      <c r="H309" s="145">
        <v>4.8</v>
      </c>
      <c r="I309" s="146"/>
      <c r="J309" s="141"/>
      <c r="K309" s="141"/>
      <c r="L309" s="147"/>
      <c r="M309" s="148"/>
      <c r="N309" s="149"/>
      <c r="O309" s="149"/>
      <c r="P309" s="149"/>
      <c r="Q309" s="149"/>
      <c r="R309" s="149"/>
      <c r="S309" s="149"/>
      <c r="T309" s="150"/>
      <c r="AT309" s="151" t="s">
        <v>111</v>
      </c>
      <c r="AU309" s="151" t="s">
        <v>50</v>
      </c>
      <c r="AV309" s="7" t="s">
        <v>50</v>
      </c>
      <c r="AW309" s="7" t="s">
        <v>24</v>
      </c>
      <c r="AX309" s="7" t="s">
        <v>47</v>
      </c>
      <c r="AY309" s="151" t="s">
        <v>102</v>
      </c>
    </row>
    <row r="310" spans="2:65" s="7" customFormat="1" x14ac:dyDescent="0.3">
      <c r="B310" s="140"/>
      <c r="C310" s="141"/>
      <c r="D310" s="142" t="s">
        <v>111</v>
      </c>
      <c r="E310" s="143" t="s">
        <v>12</v>
      </c>
      <c r="F310" s="144" t="s">
        <v>617</v>
      </c>
      <c r="G310" s="141"/>
      <c r="H310" s="145">
        <v>11.41</v>
      </c>
      <c r="I310" s="146"/>
      <c r="J310" s="141"/>
      <c r="K310" s="141"/>
      <c r="L310" s="147"/>
      <c r="M310" s="148"/>
      <c r="N310" s="149"/>
      <c r="O310" s="149"/>
      <c r="P310" s="149"/>
      <c r="Q310" s="149"/>
      <c r="R310" s="149"/>
      <c r="S310" s="149"/>
      <c r="T310" s="150"/>
      <c r="AT310" s="151" t="s">
        <v>111</v>
      </c>
      <c r="AU310" s="151" t="s">
        <v>50</v>
      </c>
      <c r="AV310" s="7" t="s">
        <v>50</v>
      </c>
      <c r="AW310" s="7" t="s">
        <v>24</v>
      </c>
      <c r="AX310" s="7" t="s">
        <v>47</v>
      </c>
      <c r="AY310" s="151" t="s">
        <v>102</v>
      </c>
    </row>
    <row r="311" spans="2:65" s="7" customFormat="1" x14ac:dyDescent="0.3">
      <c r="B311" s="140"/>
      <c r="C311" s="141"/>
      <c r="D311" s="142" t="s">
        <v>111</v>
      </c>
      <c r="E311" s="143" t="s">
        <v>12</v>
      </c>
      <c r="F311" s="144" t="s">
        <v>618</v>
      </c>
      <c r="G311" s="141"/>
      <c r="H311" s="145">
        <v>9.24</v>
      </c>
      <c r="I311" s="146"/>
      <c r="J311" s="141"/>
      <c r="K311" s="141"/>
      <c r="L311" s="147"/>
      <c r="M311" s="148"/>
      <c r="N311" s="149"/>
      <c r="O311" s="149"/>
      <c r="P311" s="149"/>
      <c r="Q311" s="149"/>
      <c r="R311" s="149"/>
      <c r="S311" s="149"/>
      <c r="T311" s="150"/>
      <c r="AT311" s="151" t="s">
        <v>111</v>
      </c>
      <c r="AU311" s="151" t="s">
        <v>50</v>
      </c>
      <c r="AV311" s="7" t="s">
        <v>50</v>
      </c>
      <c r="AW311" s="7" t="s">
        <v>24</v>
      </c>
      <c r="AX311" s="7" t="s">
        <v>47</v>
      </c>
      <c r="AY311" s="151" t="s">
        <v>102</v>
      </c>
    </row>
    <row r="312" spans="2:65" s="7" customFormat="1" x14ac:dyDescent="0.3">
      <c r="B312" s="140"/>
      <c r="C312" s="141"/>
      <c r="D312" s="142" t="s">
        <v>111</v>
      </c>
      <c r="E312" s="143" t="s">
        <v>12</v>
      </c>
      <c r="F312" s="144" t="s">
        <v>619</v>
      </c>
      <c r="G312" s="141"/>
      <c r="H312" s="145">
        <v>21.78</v>
      </c>
      <c r="I312" s="146"/>
      <c r="J312" s="141"/>
      <c r="K312" s="141"/>
      <c r="L312" s="147"/>
      <c r="M312" s="148"/>
      <c r="N312" s="149"/>
      <c r="O312" s="149"/>
      <c r="P312" s="149"/>
      <c r="Q312" s="149"/>
      <c r="R312" s="149"/>
      <c r="S312" s="149"/>
      <c r="T312" s="150"/>
      <c r="AT312" s="151" t="s">
        <v>111</v>
      </c>
      <c r="AU312" s="151" t="s">
        <v>50</v>
      </c>
      <c r="AV312" s="7" t="s">
        <v>50</v>
      </c>
      <c r="AW312" s="7" t="s">
        <v>24</v>
      </c>
      <c r="AX312" s="7" t="s">
        <v>47</v>
      </c>
      <c r="AY312" s="151" t="s">
        <v>102</v>
      </c>
    </row>
    <row r="313" spans="2:65" s="7" customFormat="1" x14ac:dyDescent="0.3">
      <c r="B313" s="140"/>
      <c r="C313" s="141"/>
      <c r="D313" s="142" t="s">
        <v>111</v>
      </c>
      <c r="E313" s="143" t="s">
        <v>12</v>
      </c>
      <c r="F313" s="144" t="s">
        <v>620</v>
      </c>
      <c r="G313" s="141"/>
      <c r="H313" s="145">
        <v>10.88</v>
      </c>
      <c r="I313" s="146"/>
      <c r="J313" s="141"/>
      <c r="K313" s="141"/>
      <c r="L313" s="147"/>
      <c r="M313" s="148"/>
      <c r="N313" s="149"/>
      <c r="O313" s="149"/>
      <c r="P313" s="149"/>
      <c r="Q313" s="149"/>
      <c r="R313" s="149"/>
      <c r="S313" s="149"/>
      <c r="T313" s="150"/>
      <c r="AT313" s="151" t="s">
        <v>111</v>
      </c>
      <c r="AU313" s="151" t="s">
        <v>50</v>
      </c>
      <c r="AV313" s="7" t="s">
        <v>50</v>
      </c>
      <c r="AW313" s="7" t="s">
        <v>24</v>
      </c>
      <c r="AX313" s="7" t="s">
        <v>47</v>
      </c>
      <c r="AY313" s="151" t="s">
        <v>102</v>
      </c>
    </row>
    <row r="314" spans="2:65" s="7" customFormat="1" x14ac:dyDescent="0.3">
      <c r="B314" s="140"/>
      <c r="C314" s="141"/>
      <c r="D314" s="142" t="s">
        <v>111</v>
      </c>
      <c r="E314" s="143" t="s">
        <v>12</v>
      </c>
      <c r="F314" s="144" t="s">
        <v>621</v>
      </c>
      <c r="G314" s="141"/>
      <c r="H314" s="145">
        <v>1.2</v>
      </c>
      <c r="I314" s="146"/>
      <c r="J314" s="141"/>
      <c r="K314" s="141"/>
      <c r="L314" s="147"/>
      <c r="M314" s="148"/>
      <c r="N314" s="149"/>
      <c r="O314" s="149"/>
      <c r="P314" s="149"/>
      <c r="Q314" s="149"/>
      <c r="R314" s="149"/>
      <c r="S314" s="149"/>
      <c r="T314" s="150"/>
      <c r="AT314" s="151" t="s">
        <v>111</v>
      </c>
      <c r="AU314" s="151" t="s">
        <v>50</v>
      </c>
      <c r="AV314" s="7" t="s">
        <v>50</v>
      </c>
      <c r="AW314" s="7" t="s">
        <v>24</v>
      </c>
      <c r="AX314" s="7" t="s">
        <v>47</v>
      </c>
      <c r="AY314" s="151" t="s">
        <v>102</v>
      </c>
    </row>
    <row r="315" spans="2:65" s="7" customFormat="1" x14ac:dyDescent="0.3">
      <c r="B315" s="140"/>
      <c r="C315" s="141"/>
      <c r="D315" s="142" t="s">
        <v>111</v>
      </c>
      <c r="E315" s="143" t="s">
        <v>12</v>
      </c>
      <c r="F315" s="144" t="s">
        <v>622</v>
      </c>
      <c r="G315" s="141"/>
      <c r="H315" s="145">
        <v>9.2799999999999994</v>
      </c>
      <c r="I315" s="146"/>
      <c r="J315" s="141"/>
      <c r="K315" s="141"/>
      <c r="L315" s="147"/>
      <c r="M315" s="148"/>
      <c r="N315" s="149"/>
      <c r="O315" s="149"/>
      <c r="P315" s="149"/>
      <c r="Q315" s="149"/>
      <c r="R315" s="149"/>
      <c r="S315" s="149"/>
      <c r="T315" s="150"/>
      <c r="AT315" s="151" t="s">
        <v>111</v>
      </c>
      <c r="AU315" s="151" t="s">
        <v>50</v>
      </c>
      <c r="AV315" s="7" t="s">
        <v>50</v>
      </c>
      <c r="AW315" s="7" t="s">
        <v>24</v>
      </c>
      <c r="AX315" s="7" t="s">
        <v>47</v>
      </c>
      <c r="AY315" s="151" t="s">
        <v>102</v>
      </c>
    </row>
    <row r="316" spans="2:65" s="7" customFormat="1" x14ac:dyDescent="0.3">
      <c r="B316" s="140"/>
      <c r="C316" s="141"/>
      <c r="D316" s="142" t="s">
        <v>111</v>
      </c>
      <c r="E316" s="143" t="s">
        <v>12</v>
      </c>
      <c r="F316" s="144" t="s">
        <v>623</v>
      </c>
      <c r="G316" s="141"/>
      <c r="H316" s="145">
        <v>3.4</v>
      </c>
      <c r="I316" s="146"/>
      <c r="J316" s="141"/>
      <c r="K316" s="141"/>
      <c r="L316" s="147"/>
      <c r="M316" s="148"/>
      <c r="N316" s="149"/>
      <c r="O316" s="149"/>
      <c r="P316" s="149"/>
      <c r="Q316" s="149"/>
      <c r="R316" s="149"/>
      <c r="S316" s="149"/>
      <c r="T316" s="150"/>
      <c r="AT316" s="151" t="s">
        <v>111</v>
      </c>
      <c r="AU316" s="151" t="s">
        <v>50</v>
      </c>
      <c r="AV316" s="7" t="s">
        <v>50</v>
      </c>
      <c r="AW316" s="7" t="s">
        <v>24</v>
      </c>
      <c r="AX316" s="7" t="s">
        <v>47</v>
      </c>
      <c r="AY316" s="151" t="s">
        <v>102</v>
      </c>
    </row>
    <row r="317" spans="2:65" s="8" customFormat="1" x14ac:dyDescent="0.3">
      <c r="B317" s="152"/>
      <c r="C317" s="153"/>
      <c r="D317" s="154" t="s">
        <v>111</v>
      </c>
      <c r="E317" s="155" t="s">
        <v>12</v>
      </c>
      <c r="F317" s="156" t="s">
        <v>112</v>
      </c>
      <c r="G317" s="153"/>
      <c r="H317" s="157">
        <v>253.61</v>
      </c>
      <c r="I317" s="158"/>
      <c r="J317" s="153"/>
      <c r="K317" s="153"/>
      <c r="L317" s="159"/>
      <c r="M317" s="160"/>
      <c r="N317" s="161"/>
      <c r="O317" s="161"/>
      <c r="P317" s="161"/>
      <c r="Q317" s="161"/>
      <c r="R317" s="161"/>
      <c r="S317" s="161"/>
      <c r="T317" s="162"/>
      <c r="AT317" s="163" t="s">
        <v>111</v>
      </c>
      <c r="AU317" s="163" t="s">
        <v>50</v>
      </c>
      <c r="AV317" s="8" t="s">
        <v>109</v>
      </c>
      <c r="AW317" s="8" t="s">
        <v>24</v>
      </c>
      <c r="AX317" s="8" t="s">
        <v>49</v>
      </c>
      <c r="AY317" s="163" t="s">
        <v>102</v>
      </c>
    </row>
    <row r="318" spans="2:65" s="1" customFormat="1" ht="22.5" customHeight="1" x14ac:dyDescent="0.3">
      <c r="B318" s="24"/>
      <c r="C318" s="128" t="s">
        <v>176</v>
      </c>
      <c r="D318" s="128" t="s">
        <v>105</v>
      </c>
      <c r="E318" s="129" t="s">
        <v>177</v>
      </c>
      <c r="F318" s="130" t="s">
        <v>178</v>
      </c>
      <c r="G318" s="131" t="s">
        <v>138</v>
      </c>
      <c r="H318" s="132">
        <v>102.57299999999999</v>
      </c>
      <c r="I318" s="133"/>
      <c r="J318" s="134">
        <f>ROUND(I318*H318,2)</f>
        <v>0</v>
      </c>
      <c r="K318" s="130" t="s">
        <v>116</v>
      </c>
      <c r="L318" s="34"/>
      <c r="M318" s="135" t="s">
        <v>12</v>
      </c>
      <c r="N318" s="136" t="s">
        <v>31</v>
      </c>
      <c r="O318" s="25"/>
      <c r="P318" s="137">
        <f>O318*H318</f>
        <v>0</v>
      </c>
      <c r="Q318" s="137">
        <v>0.105</v>
      </c>
      <c r="R318" s="137">
        <f>Q318*H318</f>
        <v>10.770164999999999</v>
      </c>
      <c r="S318" s="137">
        <v>0</v>
      </c>
      <c r="T318" s="138">
        <f>S318*H318</f>
        <v>0</v>
      </c>
      <c r="AR318" s="13" t="s">
        <v>109</v>
      </c>
      <c r="AT318" s="13" t="s">
        <v>105</v>
      </c>
      <c r="AU318" s="13" t="s">
        <v>50</v>
      </c>
      <c r="AY318" s="13" t="s">
        <v>102</v>
      </c>
      <c r="BE318" s="139">
        <f>IF(N318="základní",J318,0)</f>
        <v>0</v>
      </c>
      <c r="BF318" s="139">
        <f>IF(N318="snížená",J318,0)</f>
        <v>0</v>
      </c>
      <c r="BG318" s="139">
        <f>IF(N318="zákl. přenesená",J318,0)</f>
        <v>0</v>
      </c>
      <c r="BH318" s="139">
        <f>IF(N318="sníž. přenesená",J318,0)</f>
        <v>0</v>
      </c>
      <c r="BI318" s="139">
        <f>IF(N318="nulová",J318,0)</f>
        <v>0</v>
      </c>
      <c r="BJ318" s="13" t="s">
        <v>49</v>
      </c>
      <c r="BK318" s="139">
        <f>ROUND(I318*H318,2)</f>
        <v>0</v>
      </c>
      <c r="BL318" s="13" t="s">
        <v>109</v>
      </c>
      <c r="BM318" s="13" t="s">
        <v>179</v>
      </c>
    </row>
    <row r="319" spans="2:65" s="9" customFormat="1" x14ac:dyDescent="0.3">
      <c r="B319" s="176"/>
      <c r="C319" s="177"/>
      <c r="D319" s="142" t="s">
        <v>111</v>
      </c>
      <c r="E319" s="178" t="s">
        <v>12</v>
      </c>
      <c r="F319" s="179" t="s">
        <v>180</v>
      </c>
      <c r="G319" s="177"/>
      <c r="H319" s="180" t="s">
        <v>12</v>
      </c>
      <c r="I319" s="181"/>
      <c r="J319" s="177"/>
      <c r="K319" s="177"/>
      <c r="L319" s="182"/>
      <c r="M319" s="183"/>
      <c r="N319" s="184"/>
      <c r="O319" s="184"/>
      <c r="P319" s="184"/>
      <c r="Q319" s="184"/>
      <c r="R319" s="184"/>
      <c r="S319" s="184"/>
      <c r="T319" s="185"/>
      <c r="AT319" s="186" t="s">
        <v>111</v>
      </c>
      <c r="AU319" s="186" t="s">
        <v>50</v>
      </c>
      <c r="AV319" s="9" t="s">
        <v>49</v>
      </c>
      <c r="AW319" s="9" t="s">
        <v>24</v>
      </c>
      <c r="AX319" s="9" t="s">
        <v>47</v>
      </c>
      <c r="AY319" s="186" t="s">
        <v>102</v>
      </c>
    </row>
    <row r="320" spans="2:65" s="7" customFormat="1" x14ac:dyDescent="0.3">
      <c r="B320" s="140"/>
      <c r="C320" s="141"/>
      <c r="D320" s="142" t="s">
        <v>111</v>
      </c>
      <c r="E320" s="143" t="s">
        <v>12</v>
      </c>
      <c r="F320" s="144" t="s">
        <v>624</v>
      </c>
      <c r="G320" s="141"/>
      <c r="H320" s="145">
        <v>37.049999999999997</v>
      </c>
      <c r="I320" s="146"/>
      <c r="J320" s="141"/>
      <c r="K320" s="141"/>
      <c r="L320" s="147"/>
      <c r="M320" s="148"/>
      <c r="N320" s="149"/>
      <c r="O320" s="149"/>
      <c r="P320" s="149"/>
      <c r="Q320" s="149"/>
      <c r="R320" s="149"/>
      <c r="S320" s="149"/>
      <c r="T320" s="150"/>
      <c r="AT320" s="151" t="s">
        <v>111</v>
      </c>
      <c r="AU320" s="151" t="s">
        <v>50</v>
      </c>
      <c r="AV320" s="7" t="s">
        <v>50</v>
      </c>
      <c r="AW320" s="7" t="s">
        <v>24</v>
      </c>
      <c r="AX320" s="7" t="s">
        <v>47</v>
      </c>
      <c r="AY320" s="151" t="s">
        <v>102</v>
      </c>
    </row>
    <row r="321" spans="2:65" s="7" customFormat="1" x14ac:dyDescent="0.3">
      <c r="B321" s="140"/>
      <c r="C321" s="141"/>
      <c r="D321" s="142" t="s">
        <v>111</v>
      </c>
      <c r="E321" s="143" t="s">
        <v>12</v>
      </c>
      <c r="F321" s="144" t="s">
        <v>625</v>
      </c>
      <c r="G321" s="141"/>
      <c r="H321" s="145">
        <v>9.3689999999999998</v>
      </c>
      <c r="I321" s="146"/>
      <c r="J321" s="141"/>
      <c r="K321" s="141"/>
      <c r="L321" s="147"/>
      <c r="M321" s="148"/>
      <c r="N321" s="149"/>
      <c r="O321" s="149"/>
      <c r="P321" s="149"/>
      <c r="Q321" s="149"/>
      <c r="R321" s="149"/>
      <c r="S321" s="149"/>
      <c r="T321" s="150"/>
      <c r="AT321" s="151" t="s">
        <v>111</v>
      </c>
      <c r="AU321" s="151" t="s">
        <v>50</v>
      </c>
      <c r="AV321" s="7" t="s">
        <v>50</v>
      </c>
      <c r="AW321" s="7" t="s">
        <v>24</v>
      </c>
      <c r="AX321" s="7" t="s">
        <v>47</v>
      </c>
      <c r="AY321" s="151" t="s">
        <v>102</v>
      </c>
    </row>
    <row r="322" spans="2:65" s="7" customFormat="1" x14ac:dyDescent="0.3">
      <c r="B322" s="140"/>
      <c r="C322" s="141"/>
      <c r="D322" s="142" t="s">
        <v>111</v>
      </c>
      <c r="E322" s="143" t="s">
        <v>12</v>
      </c>
      <c r="F322" s="144" t="s">
        <v>626</v>
      </c>
      <c r="G322" s="141"/>
      <c r="H322" s="145">
        <v>9.1509999999999998</v>
      </c>
      <c r="I322" s="146"/>
      <c r="J322" s="141"/>
      <c r="K322" s="141"/>
      <c r="L322" s="147"/>
      <c r="M322" s="148"/>
      <c r="N322" s="149"/>
      <c r="O322" s="149"/>
      <c r="P322" s="149"/>
      <c r="Q322" s="149"/>
      <c r="R322" s="149"/>
      <c r="S322" s="149"/>
      <c r="T322" s="150"/>
      <c r="AT322" s="151" t="s">
        <v>111</v>
      </c>
      <c r="AU322" s="151" t="s">
        <v>50</v>
      </c>
      <c r="AV322" s="7" t="s">
        <v>50</v>
      </c>
      <c r="AW322" s="7" t="s">
        <v>24</v>
      </c>
      <c r="AX322" s="7" t="s">
        <v>47</v>
      </c>
      <c r="AY322" s="151" t="s">
        <v>102</v>
      </c>
    </row>
    <row r="323" spans="2:65" s="7" customFormat="1" x14ac:dyDescent="0.3">
      <c r="B323" s="140"/>
      <c r="C323" s="141"/>
      <c r="D323" s="142" t="s">
        <v>111</v>
      </c>
      <c r="E323" s="143" t="s">
        <v>12</v>
      </c>
      <c r="F323" s="144" t="s">
        <v>627</v>
      </c>
      <c r="G323" s="141"/>
      <c r="H323" s="145">
        <v>5.6459999999999999</v>
      </c>
      <c r="I323" s="146"/>
      <c r="J323" s="141"/>
      <c r="K323" s="141"/>
      <c r="L323" s="147"/>
      <c r="M323" s="148"/>
      <c r="N323" s="149"/>
      <c r="O323" s="149"/>
      <c r="P323" s="149"/>
      <c r="Q323" s="149"/>
      <c r="R323" s="149"/>
      <c r="S323" s="149"/>
      <c r="T323" s="150"/>
      <c r="AT323" s="151" t="s">
        <v>111</v>
      </c>
      <c r="AU323" s="151" t="s">
        <v>50</v>
      </c>
      <c r="AV323" s="7" t="s">
        <v>50</v>
      </c>
      <c r="AW323" s="7" t="s">
        <v>24</v>
      </c>
      <c r="AX323" s="7" t="s">
        <v>47</v>
      </c>
      <c r="AY323" s="151" t="s">
        <v>102</v>
      </c>
    </row>
    <row r="324" spans="2:65" s="7" customFormat="1" x14ac:dyDescent="0.3">
      <c r="B324" s="140"/>
      <c r="C324" s="141"/>
      <c r="D324" s="142" t="s">
        <v>111</v>
      </c>
      <c r="E324" s="143" t="s">
        <v>12</v>
      </c>
      <c r="F324" s="144" t="s">
        <v>628</v>
      </c>
      <c r="G324" s="141"/>
      <c r="H324" s="145">
        <v>3.4430000000000001</v>
      </c>
      <c r="I324" s="146"/>
      <c r="J324" s="141"/>
      <c r="K324" s="141"/>
      <c r="L324" s="147"/>
      <c r="M324" s="148"/>
      <c r="N324" s="149"/>
      <c r="O324" s="149"/>
      <c r="P324" s="149"/>
      <c r="Q324" s="149"/>
      <c r="R324" s="149"/>
      <c r="S324" s="149"/>
      <c r="T324" s="150"/>
      <c r="AT324" s="151" t="s">
        <v>111</v>
      </c>
      <c r="AU324" s="151" t="s">
        <v>50</v>
      </c>
      <c r="AV324" s="7" t="s">
        <v>50</v>
      </c>
      <c r="AW324" s="7" t="s">
        <v>24</v>
      </c>
      <c r="AX324" s="7" t="s">
        <v>47</v>
      </c>
      <c r="AY324" s="151" t="s">
        <v>102</v>
      </c>
    </row>
    <row r="325" spans="2:65" s="7" customFormat="1" x14ac:dyDescent="0.3">
      <c r="B325" s="140"/>
      <c r="C325" s="141"/>
      <c r="D325" s="142" t="s">
        <v>111</v>
      </c>
      <c r="E325" s="143" t="s">
        <v>12</v>
      </c>
      <c r="F325" s="144" t="s">
        <v>629</v>
      </c>
      <c r="G325" s="141"/>
      <c r="H325" s="145">
        <v>5.2290000000000001</v>
      </c>
      <c r="I325" s="146"/>
      <c r="J325" s="141"/>
      <c r="K325" s="141"/>
      <c r="L325" s="147"/>
      <c r="M325" s="148"/>
      <c r="N325" s="149"/>
      <c r="O325" s="149"/>
      <c r="P325" s="149"/>
      <c r="Q325" s="149"/>
      <c r="R325" s="149"/>
      <c r="S325" s="149"/>
      <c r="T325" s="150"/>
      <c r="AT325" s="151" t="s">
        <v>111</v>
      </c>
      <c r="AU325" s="151" t="s">
        <v>50</v>
      </c>
      <c r="AV325" s="7" t="s">
        <v>50</v>
      </c>
      <c r="AW325" s="7" t="s">
        <v>24</v>
      </c>
      <c r="AX325" s="7" t="s">
        <v>47</v>
      </c>
      <c r="AY325" s="151" t="s">
        <v>102</v>
      </c>
    </row>
    <row r="326" spans="2:65" s="7" customFormat="1" x14ac:dyDescent="0.3">
      <c r="B326" s="140"/>
      <c r="C326" s="141"/>
      <c r="D326" s="142" t="s">
        <v>111</v>
      </c>
      <c r="E326" s="143" t="s">
        <v>12</v>
      </c>
      <c r="F326" s="144" t="s">
        <v>630</v>
      </c>
      <c r="G326" s="141"/>
      <c r="H326" s="145">
        <v>1.968</v>
      </c>
      <c r="I326" s="146"/>
      <c r="J326" s="141"/>
      <c r="K326" s="141"/>
      <c r="L326" s="147"/>
      <c r="M326" s="148"/>
      <c r="N326" s="149"/>
      <c r="O326" s="149"/>
      <c r="P326" s="149"/>
      <c r="Q326" s="149"/>
      <c r="R326" s="149"/>
      <c r="S326" s="149"/>
      <c r="T326" s="150"/>
      <c r="AT326" s="151" t="s">
        <v>111</v>
      </c>
      <c r="AU326" s="151" t="s">
        <v>50</v>
      </c>
      <c r="AV326" s="7" t="s">
        <v>50</v>
      </c>
      <c r="AW326" s="7" t="s">
        <v>24</v>
      </c>
      <c r="AX326" s="7" t="s">
        <v>47</v>
      </c>
      <c r="AY326" s="151" t="s">
        <v>102</v>
      </c>
    </row>
    <row r="327" spans="2:65" s="7" customFormat="1" x14ac:dyDescent="0.3">
      <c r="B327" s="140"/>
      <c r="C327" s="141"/>
      <c r="D327" s="142" t="s">
        <v>111</v>
      </c>
      <c r="E327" s="143" t="s">
        <v>12</v>
      </c>
      <c r="F327" s="144" t="s">
        <v>631</v>
      </c>
      <c r="G327" s="141"/>
      <c r="H327" s="145">
        <v>4.5640000000000001</v>
      </c>
      <c r="I327" s="146"/>
      <c r="J327" s="141"/>
      <c r="K327" s="141"/>
      <c r="L327" s="147"/>
      <c r="M327" s="148"/>
      <c r="N327" s="149"/>
      <c r="O327" s="149"/>
      <c r="P327" s="149"/>
      <c r="Q327" s="149"/>
      <c r="R327" s="149"/>
      <c r="S327" s="149"/>
      <c r="T327" s="150"/>
      <c r="AT327" s="151" t="s">
        <v>111</v>
      </c>
      <c r="AU327" s="151" t="s">
        <v>50</v>
      </c>
      <c r="AV327" s="7" t="s">
        <v>50</v>
      </c>
      <c r="AW327" s="7" t="s">
        <v>24</v>
      </c>
      <c r="AX327" s="7" t="s">
        <v>47</v>
      </c>
      <c r="AY327" s="151" t="s">
        <v>102</v>
      </c>
    </row>
    <row r="328" spans="2:65" s="7" customFormat="1" x14ac:dyDescent="0.3">
      <c r="B328" s="140"/>
      <c r="C328" s="141"/>
      <c r="D328" s="142" t="s">
        <v>111</v>
      </c>
      <c r="E328" s="143" t="s">
        <v>12</v>
      </c>
      <c r="F328" s="144" t="s">
        <v>632</v>
      </c>
      <c r="G328" s="141"/>
      <c r="H328" s="145">
        <v>3.6960000000000002</v>
      </c>
      <c r="I328" s="146"/>
      <c r="J328" s="141"/>
      <c r="K328" s="141"/>
      <c r="L328" s="147"/>
      <c r="M328" s="148"/>
      <c r="N328" s="149"/>
      <c r="O328" s="149"/>
      <c r="P328" s="149"/>
      <c r="Q328" s="149"/>
      <c r="R328" s="149"/>
      <c r="S328" s="149"/>
      <c r="T328" s="150"/>
      <c r="AT328" s="151" t="s">
        <v>111</v>
      </c>
      <c r="AU328" s="151" t="s">
        <v>50</v>
      </c>
      <c r="AV328" s="7" t="s">
        <v>50</v>
      </c>
      <c r="AW328" s="7" t="s">
        <v>24</v>
      </c>
      <c r="AX328" s="7" t="s">
        <v>47</v>
      </c>
      <c r="AY328" s="151" t="s">
        <v>102</v>
      </c>
    </row>
    <row r="329" spans="2:65" s="7" customFormat="1" x14ac:dyDescent="0.3">
      <c r="B329" s="140"/>
      <c r="C329" s="141"/>
      <c r="D329" s="142" t="s">
        <v>111</v>
      </c>
      <c r="E329" s="143" t="s">
        <v>12</v>
      </c>
      <c r="F329" s="144" t="s">
        <v>633</v>
      </c>
      <c r="G329" s="141"/>
      <c r="H329" s="145">
        <v>12.613</v>
      </c>
      <c r="I329" s="146"/>
      <c r="J329" s="141"/>
      <c r="K329" s="141"/>
      <c r="L329" s="147"/>
      <c r="M329" s="148"/>
      <c r="N329" s="149"/>
      <c r="O329" s="149"/>
      <c r="P329" s="149"/>
      <c r="Q329" s="149"/>
      <c r="R329" s="149"/>
      <c r="S329" s="149"/>
      <c r="T329" s="150"/>
      <c r="AT329" s="151" t="s">
        <v>111</v>
      </c>
      <c r="AU329" s="151" t="s">
        <v>50</v>
      </c>
      <c r="AV329" s="7" t="s">
        <v>50</v>
      </c>
      <c r="AW329" s="7" t="s">
        <v>24</v>
      </c>
      <c r="AX329" s="7" t="s">
        <v>47</v>
      </c>
      <c r="AY329" s="151" t="s">
        <v>102</v>
      </c>
    </row>
    <row r="330" spans="2:65" s="7" customFormat="1" x14ac:dyDescent="0.3">
      <c r="B330" s="140"/>
      <c r="C330" s="141"/>
      <c r="D330" s="142" t="s">
        <v>111</v>
      </c>
      <c r="E330" s="143" t="s">
        <v>12</v>
      </c>
      <c r="F330" s="144" t="s">
        <v>634</v>
      </c>
      <c r="G330" s="141"/>
      <c r="H330" s="145">
        <v>6.202</v>
      </c>
      <c r="I330" s="146"/>
      <c r="J330" s="141"/>
      <c r="K330" s="141"/>
      <c r="L330" s="147"/>
      <c r="M330" s="148"/>
      <c r="N330" s="149"/>
      <c r="O330" s="149"/>
      <c r="P330" s="149"/>
      <c r="Q330" s="149"/>
      <c r="R330" s="149"/>
      <c r="S330" s="149"/>
      <c r="T330" s="150"/>
      <c r="AT330" s="151" t="s">
        <v>111</v>
      </c>
      <c r="AU330" s="151" t="s">
        <v>50</v>
      </c>
      <c r="AV330" s="7" t="s">
        <v>50</v>
      </c>
      <c r="AW330" s="7" t="s">
        <v>24</v>
      </c>
      <c r="AX330" s="7" t="s">
        <v>47</v>
      </c>
      <c r="AY330" s="151" t="s">
        <v>102</v>
      </c>
    </row>
    <row r="331" spans="2:65" s="7" customFormat="1" x14ac:dyDescent="0.3">
      <c r="B331" s="140"/>
      <c r="C331" s="141"/>
      <c r="D331" s="142" t="s">
        <v>111</v>
      </c>
      <c r="E331" s="143" t="s">
        <v>12</v>
      </c>
      <c r="F331" s="144" t="s">
        <v>635</v>
      </c>
      <c r="G331" s="141"/>
      <c r="H331" s="145">
        <v>0.72</v>
      </c>
      <c r="I331" s="146"/>
      <c r="J331" s="141"/>
      <c r="K331" s="141"/>
      <c r="L331" s="147"/>
      <c r="M331" s="148"/>
      <c r="N331" s="149"/>
      <c r="O331" s="149"/>
      <c r="P331" s="149"/>
      <c r="Q331" s="149"/>
      <c r="R331" s="149"/>
      <c r="S331" s="149"/>
      <c r="T331" s="150"/>
      <c r="AT331" s="151" t="s">
        <v>111</v>
      </c>
      <c r="AU331" s="151" t="s">
        <v>50</v>
      </c>
      <c r="AV331" s="7" t="s">
        <v>50</v>
      </c>
      <c r="AW331" s="7" t="s">
        <v>24</v>
      </c>
      <c r="AX331" s="7" t="s">
        <v>47</v>
      </c>
      <c r="AY331" s="151" t="s">
        <v>102</v>
      </c>
    </row>
    <row r="332" spans="2:65" s="7" customFormat="1" x14ac:dyDescent="0.3">
      <c r="B332" s="140"/>
      <c r="C332" s="141"/>
      <c r="D332" s="142" t="s">
        <v>111</v>
      </c>
      <c r="E332" s="143" t="s">
        <v>12</v>
      </c>
      <c r="F332" s="144" t="s">
        <v>636</v>
      </c>
      <c r="G332" s="141"/>
      <c r="H332" s="145">
        <v>1.3919999999999999</v>
      </c>
      <c r="I332" s="146"/>
      <c r="J332" s="141"/>
      <c r="K332" s="141"/>
      <c r="L332" s="147"/>
      <c r="M332" s="148"/>
      <c r="N332" s="149"/>
      <c r="O332" s="149"/>
      <c r="P332" s="149"/>
      <c r="Q332" s="149"/>
      <c r="R332" s="149"/>
      <c r="S332" s="149"/>
      <c r="T332" s="150"/>
      <c r="AT332" s="151" t="s">
        <v>111</v>
      </c>
      <c r="AU332" s="151" t="s">
        <v>50</v>
      </c>
      <c r="AV332" s="7" t="s">
        <v>50</v>
      </c>
      <c r="AW332" s="7" t="s">
        <v>24</v>
      </c>
      <c r="AX332" s="7" t="s">
        <v>47</v>
      </c>
      <c r="AY332" s="151" t="s">
        <v>102</v>
      </c>
    </row>
    <row r="333" spans="2:65" s="7" customFormat="1" x14ac:dyDescent="0.3">
      <c r="B333" s="140"/>
      <c r="C333" s="141"/>
      <c r="D333" s="142" t="s">
        <v>111</v>
      </c>
      <c r="E333" s="143" t="s">
        <v>12</v>
      </c>
      <c r="F333" s="144" t="s">
        <v>637</v>
      </c>
      <c r="G333" s="141"/>
      <c r="H333" s="145">
        <v>1.53</v>
      </c>
      <c r="I333" s="146"/>
      <c r="J333" s="141"/>
      <c r="K333" s="141"/>
      <c r="L333" s="147"/>
      <c r="M333" s="148"/>
      <c r="N333" s="149"/>
      <c r="O333" s="149"/>
      <c r="P333" s="149"/>
      <c r="Q333" s="149"/>
      <c r="R333" s="149"/>
      <c r="S333" s="149"/>
      <c r="T333" s="150"/>
      <c r="AT333" s="151" t="s">
        <v>111</v>
      </c>
      <c r="AU333" s="151" t="s">
        <v>50</v>
      </c>
      <c r="AV333" s="7" t="s">
        <v>50</v>
      </c>
      <c r="AW333" s="7" t="s">
        <v>24</v>
      </c>
      <c r="AX333" s="7" t="s">
        <v>47</v>
      </c>
      <c r="AY333" s="151" t="s">
        <v>102</v>
      </c>
    </row>
    <row r="334" spans="2:65" s="8" customFormat="1" x14ac:dyDescent="0.3">
      <c r="B334" s="152"/>
      <c r="C334" s="153"/>
      <c r="D334" s="142" t="s">
        <v>111</v>
      </c>
      <c r="E334" s="188" t="s">
        <v>12</v>
      </c>
      <c r="F334" s="189" t="s">
        <v>112</v>
      </c>
      <c r="G334" s="153"/>
      <c r="H334" s="190">
        <v>102.57299999999999</v>
      </c>
      <c r="I334" s="158"/>
      <c r="J334" s="153"/>
      <c r="K334" s="153"/>
      <c r="L334" s="159"/>
      <c r="M334" s="160"/>
      <c r="N334" s="161"/>
      <c r="O334" s="161"/>
      <c r="P334" s="161"/>
      <c r="Q334" s="161"/>
      <c r="R334" s="161"/>
      <c r="S334" s="161"/>
      <c r="T334" s="162"/>
      <c r="AT334" s="163" t="s">
        <v>111</v>
      </c>
      <c r="AU334" s="163" t="s">
        <v>50</v>
      </c>
      <c r="AV334" s="8" t="s">
        <v>109</v>
      </c>
      <c r="AW334" s="8" t="s">
        <v>24</v>
      </c>
      <c r="AX334" s="8" t="s">
        <v>49</v>
      </c>
      <c r="AY334" s="163" t="s">
        <v>102</v>
      </c>
    </row>
    <row r="335" spans="2:65" s="6" customFormat="1" ht="29.85" customHeight="1" x14ac:dyDescent="0.35">
      <c r="B335" s="111"/>
      <c r="C335" s="112"/>
      <c r="D335" s="125" t="s">
        <v>46</v>
      </c>
      <c r="E335" s="126" t="s">
        <v>181</v>
      </c>
      <c r="F335" s="126" t="s">
        <v>182</v>
      </c>
      <c r="G335" s="112"/>
      <c r="H335" s="112"/>
      <c r="I335" s="115"/>
      <c r="J335" s="127">
        <f>BK335</f>
        <v>0</v>
      </c>
      <c r="K335" s="112"/>
      <c r="L335" s="117"/>
      <c r="M335" s="118"/>
      <c r="N335" s="119"/>
      <c r="O335" s="119"/>
      <c r="P335" s="120">
        <f>SUM(P336:P392)</f>
        <v>0</v>
      </c>
      <c r="Q335" s="119"/>
      <c r="R335" s="120">
        <f>SUM(R336:R392)</f>
        <v>6.7719432000000008</v>
      </c>
      <c r="S335" s="119"/>
      <c r="T335" s="121">
        <f>SUM(T336:T392)</f>
        <v>0</v>
      </c>
      <c r="AR335" s="122" t="s">
        <v>49</v>
      </c>
      <c r="AT335" s="123" t="s">
        <v>46</v>
      </c>
      <c r="AU335" s="123" t="s">
        <v>49</v>
      </c>
      <c r="AY335" s="122" t="s">
        <v>102</v>
      </c>
      <c r="BK335" s="124">
        <f>SUM(BK336:BK392)</f>
        <v>0</v>
      </c>
    </row>
    <row r="336" spans="2:65" s="1" customFormat="1" ht="22.5" customHeight="1" x14ac:dyDescent="0.3">
      <c r="B336" s="24"/>
      <c r="C336" s="128" t="s">
        <v>183</v>
      </c>
      <c r="D336" s="128" t="s">
        <v>105</v>
      </c>
      <c r="E336" s="129" t="s">
        <v>184</v>
      </c>
      <c r="F336" s="130" t="s">
        <v>121</v>
      </c>
      <c r="G336" s="131" t="s">
        <v>108</v>
      </c>
      <c r="H336" s="132">
        <v>1048.72</v>
      </c>
      <c r="I336" s="133"/>
      <c r="J336" s="134">
        <f>ROUND(I336*H336,2)</f>
        <v>0</v>
      </c>
      <c r="K336" s="130" t="s">
        <v>116</v>
      </c>
      <c r="L336" s="34"/>
      <c r="M336" s="135" t="s">
        <v>12</v>
      </c>
      <c r="N336" s="136" t="s">
        <v>31</v>
      </c>
      <c r="O336" s="25"/>
      <c r="P336" s="137">
        <f>O336*H336</f>
        <v>0</v>
      </c>
      <c r="Q336" s="137">
        <v>0</v>
      </c>
      <c r="R336" s="137">
        <f>Q336*H336</f>
        <v>0</v>
      </c>
      <c r="S336" s="137">
        <v>0</v>
      </c>
      <c r="T336" s="138">
        <f>S336*H336</f>
        <v>0</v>
      </c>
      <c r="AR336" s="13" t="s">
        <v>109</v>
      </c>
      <c r="AT336" s="13" t="s">
        <v>105</v>
      </c>
      <c r="AU336" s="13" t="s">
        <v>50</v>
      </c>
      <c r="AY336" s="13" t="s">
        <v>102</v>
      </c>
      <c r="BE336" s="139">
        <f>IF(N336="základní",J336,0)</f>
        <v>0</v>
      </c>
      <c r="BF336" s="139">
        <f>IF(N336="snížená",J336,0)</f>
        <v>0</v>
      </c>
      <c r="BG336" s="139">
        <f>IF(N336="zákl. přenesená",J336,0)</f>
        <v>0</v>
      </c>
      <c r="BH336" s="139">
        <f>IF(N336="sníž. přenesená",J336,0)</f>
        <v>0</v>
      </c>
      <c r="BI336" s="139">
        <f>IF(N336="nulová",J336,0)</f>
        <v>0</v>
      </c>
      <c r="BJ336" s="13" t="s">
        <v>49</v>
      </c>
      <c r="BK336" s="139">
        <f>ROUND(I336*H336,2)</f>
        <v>0</v>
      </c>
      <c r="BL336" s="13" t="s">
        <v>109</v>
      </c>
      <c r="BM336" s="13" t="s">
        <v>185</v>
      </c>
    </row>
    <row r="337" spans="2:65" s="7" customFormat="1" x14ac:dyDescent="0.3">
      <c r="B337" s="140"/>
      <c r="C337" s="141"/>
      <c r="D337" s="142" t="s">
        <v>111</v>
      </c>
      <c r="E337" s="143" t="s">
        <v>12</v>
      </c>
      <c r="F337" s="144" t="s">
        <v>638</v>
      </c>
      <c r="G337" s="141"/>
      <c r="H337" s="145">
        <v>356.94</v>
      </c>
      <c r="I337" s="146"/>
      <c r="J337" s="141"/>
      <c r="K337" s="141"/>
      <c r="L337" s="147"/>
      <c r="M337" s="148"/>
      <c r="N337" s="149"/>
      <c r="O337" s="149"/>
      <c r="P337" s="149"/>
      <c r="Q337" s="149"/>
      <c r="R337" s="149"/>
      <c r="S337" s="149"/>
      <c r="T337" s="150"/>
      <c r="AT337" s="151" t="s">
        <v>111</v>
      </c>
      <c r="AU337" s="151" t="s">
        <v>50</v>
      </c>
      <c r="AV337" s="7" t="s">
        <v>50</v>
      </c>
      <c r="AW337" s="7" t="s">
        <v>24</v>
      </c>
      <c r="AX337" s="7" t="s">
        <v>47</v>
      </c>
      <c r="AY337" s="151" t="s">
        <v>102</v>
      </c>
    </row>
    <row r="338" spans="2:65" s="7" customFormat="1" x14ac:dyDescent="0.3">
      <c r="B338" s="140"/>
      <c r="C338" s="141"/>
      <c r="D338" s="142" t="s">
        <v>111</v>
      </c>
      <c r="E338" s="143" t="s">
        <v>12</v>
      </c>
      <c r="F338" s="144" t="s">
        <v>639</v>
      </c>
      <c r="G338" s="141"/>
      <c r="H338" s="145">
        <v>136.62</v>
      </c>
      <c r="I338" s="146"/>
      <c r="J338" s="141"/>
      <c r="K338" s="141"/>
      <c r="L338" s="147"/>
      <c r="M338" s="148"/>
      <c r="N338" s="149"/>
      <c r="O338" s="149"/>
      <c r="P338" s="149"/>
      <c r="Q338" s="149"/>
      <c r="R338" s="149"/>
      <c r="S338" s="149"/>
      <c r="T338" s="150"/>
      <c r="AT338" s="151" t="s">
        <v>111</v>
      </c>
      <c r="AU338" s="151" t="s">
        <v>50</v>
      </c>
      <c r="AV338" s="7" t="s">
        <v>50</v>
      </c>
      <c r="AW338" s="7" t="s">
        <v>24</v>
      </c>
      <c r="AX338" s="7" t="s">
        <v>47</v>
      </c>
      <c r="AY338" s="151" t="s">
        <v>102</v>
      </c>
    </row>
    <row r="339" spans="2:65" s="7" customFormat="1" x14ac:dyDescent="0.3">
      <c r="B339" s="140"/>
      <c r="C339" s="141"/>
      <c r="D339" s="142" t="s">
        <v>111</v>
      </c>
      <c r="E339" s="143" t="s">
        <v>12</v>
      </c>
      <c r="F339" s="144" t="s">
        <v>640</v>
      </c>
      <c r="G339" s="141"/>
      <c r="H339" s="145">
        <v>104.48</v>
      </c>
      <c r="I339" s="146"/>
      <c r="J339" s="141"/>
      <c r="K339" s="141"/>
      <c r="L339" s="147"/>
      <c r="M339" s="148"/>
      <c r="N339" s="149"/>
      <c r="O339" s="149"/>
      <c r="P339" s="149"/>
      <c r="Q339" s="149"/>
      <c r="R339" s="149"/>
      <c r="S339" s="149"/>
      <c r="T339" s="150"/>
      <c r="AT339" s="151" t="s">
        <v>111</v>
      </c>
      <c r="AU339" s="151" t="s">
        <v>50</v>
      </c>
      <c r="AV339" s="7" t="s">
        <v>50</v>
      </c>
      <c r="AW339" s="7" t="s">
        <v>24</v>
      </c>
      <c r="AX339" s="7" t="s">
        <v>47</v>
      </c>
      <c r="AY339" s="151" t="s">
        <v>102</v>
      </c>
    </row>
    <row r="340" spans="2:65" s="7" customFormat="1" x14ac:dyDescent="0.3">
      <c r="B340" s="140"/>
      <c r="C340" s="141"/>
      <c r="D340" s="142" t="s">
        <v>111</v>
      </c>
      <c r="E340" s="143" t="s">
        <v>12</v>
      </c>
      <c r="F340" s="144" t="s">
        <v>641</v>
      </c>
      <c r="G340" s="141"/>
      <c r="H340" s="145">
        <v>93.96</v>
      </c>
      <c r="I340" s="146"/>
      <c r="J340" s="141"/>
      <c r="K340" s="141"/>
      <c r="L340" s="147"/>
      <c r="M340" s="148"/>
      <c r="N340" s="149"/>
      <c r="O340" s="149"/>
      <c r="P340" s="149"/>
      <c r="Q340" s="149"/>
      <c r="R340" s="149"/>
      <c r="S340" s="149"/>
      <c r="T340" s="150"/>
      <c r="AT340" s="151" t="s">
        <v>111</v>
      </c>
      <c r="AU340" s="151" t="s">
        <v>50</v>
      </c>
      <c r="AV340" s="7" t="s">
        <v>50</v>
      </c>
      <c r="AW340" s="7" t="s">
        <v>24</v>
      </c>
      <c r="AX340" s="7" t="s">
        <v>47</v>
      </c>
      <c r="AY340" s="151" t="s">
        <v>102</v>
      </c>
    </row>
    <row r="341" spans="2:65" s="7" customFormat="1" x14ac:dyDescent="0.3">
      <c r="B341" s="140"/>
      <c r="C341" s="141"/>
      <c r="D341" s="142" t="s">
        <v>111</v>
      </c>
      <c r="E341" s="143" t="s">
        <v>12</v>
      </c>
      <c r="F341" s="144" t="s">
        <v>642</v>
      </c>
      <c r="G341" s="141"/>
      <c r="H341" s="145">
        <v>39.18</v>
      </c>
      <c r="I341" s="146"/>
      <c r="J341" s="141"/>
      <c r="K341" s="141"/>
      <c r="L341" s="147"/>
      <c r="M341" s="148"/>
      <c r="N341" s="149"/>
      <c r="O341" s="149"/>
      <c r="P341" s="149"/>
      <c r="Q341" s="149"/>
      <c r="R341" s="149"/>
      <c r="S341" s="149"/>
      <c r="T341" s="150"/>
      <c r="AT341" s="151" t="s">
        <v>111</v>
      </c>
      <c r="AU341" s="151" t="s">
        <v>50</v>
      </c>
      <c r="AV341" s="7" t="s">
        <v>50</v>
      </c>
      <c r="AW341" s="7" t="s">
        <v>24</v>
      </c>
      <c r="AX341" s="7" t="s">
        <v>47</v>
      </c>
      <c r="AY341" s="151" t="s">
        <v>102</v>
      </c>
    </row>
    <row r="342" spans="2:65" s="7" customFormat="1" x14ac:dyDescent="0.3">
      <c r="B342" s="140"/>
      <c r="C342" s="141"/>
      <c r="D342" s="142" t="s">
        <v>111</v>
      </c>
      <c r="E342" s="143" t="s">
        <v>12</v>
      </c>
      <c r="F342" s="144" t="s">
        <v>643</v>
      </c>
      <c r="G342" s="141"/>
      <c r="H342" s="145">
        <v>46.41</v>
      </c>
      <c r="I342" s="146"/>
      <c r="J342" s="141"/>
      <c r="K342" s="141"/>
      <c r="L342" s="147"/>
      <c r="M342" s="148"/>
      <c r="N342" s="149"/>
      <c r="O342" s="149"/>
      <c r="P342" s="149"/>
      <c r="Q342" s="149"/>
      <c r="R342" s="149"/>
      <c r="S342" s="149"/>
      <c r="T342" s="150"/>
      <c r="AT342" s="151" t="s">
        <v>111</v>
      </c>
      <c r="AU342" s="151" t="s">
        <v>50</v>
      </c>
      <c r="AV342" s="7" t="s">
        <v>50</v>
      </c>
      <c r="AW342" s="7" t="s">
        <v>24</v>
      </c>
      <c r="AX342" s="7" t="s">
        <v>47</v>
      </c>
      <c r="AY342" s="151" t="s">
        <v>102</v>
      </c>
    </row>
    <row r="343" spans="2:65" s="7" customFormat="1" x14ac:dyDescent="0.3">
      <c r="B343" s="140"/>
      <c r="C343" s="141"/>
      <c r="D343" s="142" t="s">
        <v>111</v>
      </c>
      <c r="E343" s="143" t="s">
        <v>12</v>
      </c>
      <c r="F343" s="144" t="s">
        <v>644</v>
      </c>
      <c r="G343" s="141"/>
      <c r="H343" s="145">
        <v>25.08</v>
      </c>
      <c r="I343" s="146"/>
      <c r="J343" s="141"/>
      <c r="K343" s="141"/>
      <c r="L343" s="147"/>
      <c r="M343" s="148"/>
      <c r="N343" s="149"/>
      <c r="O343" s="149"/>
      <c r="P343" s="149"/>
      <c r="Q343" s="149"/>
      <c r="R343" s="149"/>
      <c r="S343" s="149"/>
      <c r="T343" s="150"/>
      <c r="AT343" s="151" t="s">
        <v>111</v>
      </c>
      <c r="AU343" s="151" t="s">
        <v>50</v>
      </c>
      <c r="AV343" s="7" t="s">
        <v>50</v>
      </c>
      <c r="AW343" s="7" t="s">
        <v>24</v>
      </c>
      <c r="AX343" s="7" t="s">
        <v>47</v>
      </c>
      <c r="AY343" s="151" t="s">
        <v>102</v>
      </c>
    </row>
    <row r="344" spans="2:65" s="7" customFormat="1" x14ac:dyDescent="0.3">
      <c r="B344" s="140"/>
      <c r="C344" s="141"/>
      <c r="D344" s="142" t="s">
        <v>111</v>
      </c>
      <c r="E344" s="143" t="s">
        <v>12</v>
      </c>
      <c r="F344" s="144" t="s">
        <v>645</v>
      </c>
      <c r="G344" s="141"/>
      <c r="H344" s="145">
        <v>46.27</v>
      </c>
      <c r="I344" s="146"/>
      <c r="J344" s="141"/>
      <c r="K344" s="141"/>
      <c r="L344" s="147"/>
      <c r="M344" s="148"/>
      <c r="N344" s="149"/>
      <c r="O344" s="149"/>
      <c r="P344" s="149"/>
      <c r="Q344" s="149"/>
      <c r="R344" s="149"/>
      <c r="S344" s="149"/>
      <c r="T344" s="150"/>
      <c r="AT344" s="151" t="s">
        <v>111</v>
      </c>
      <c r="AU344" s="151" t="s">
        <v>50</v>
      </c>
      <c r="AV344" s="7" t="s">
        <v>50</v>
      </c>
      <c r="AW344" s="7" t="s">
        <v>24</v>
      </c>
      <c r="AX344" s="7" t="s">
        <v>47</v>
      </c>
      <c r="AY344" s="151" t="s">
        <v>102</v>
      </c>
    </row>
    <row r="345" spans="2:65" s="7" customFormat="1" x14ac:dyDescent="0.3">
      <c r="B345" s="140"/>
      <c r="C345" s="141"/>
      <c r="D345" s="142" t="s">
        <v>111</v>
      </c>
      <c r="E345" s="143" t="s">
        <v>12</v>
      </c>
      <c r="F345" s="144" t="s">
        <v>646</v>
      </c>
      <c r="G345" s="141"/>
      <c r="H345" s="145">
        <v>39.42</v>
      </c>
      <c r="I345" s="146"/>
      <c r="J345" s="141"/>
      <c r="K345" s="141"/>
      <c r="L345" s="147"/>
      <c r="M345" s="148"/>
      <c r="N345" s="149"/>
      <c r="O345" s="149"/>
      <c r="P345" s="149"/>
      <c r="Q345" s="149"/>
      <c r="R345" s="149"/>
      <c r="S345" s="149"/>
      <c r="T345" s="150"/>
      <c r="AT345" s="151" t="s">
        <v>111</v>
      </c>
      <c r="AU345" s="151" t="s">
        <v>50</v>
      </c>
      <c r="AV345" s="7" t="s">
        <v>50</v>
      </c>
      <c r="AW345" s="7" t="s">
        <v>24</v>
      </c>
      <c r="AX345" s="7" t="s">
        <v>47</v>
      </c>
      <c r="AY345" s="151" t="s">
        <v>102</v>
      </c>
    </row>
    <row r="346" spans="2:65" s="7" customFormat="1" x14ac:dyDescent="0.3">
      <c r="B346" s="140"/>
      <c r="C346" s="141"/>
      <c r="D346" s="142" t="s">
        <v>111</v>
      </c>
      <c r="E346" s="143" t="s">
        <v>12</v>
      </c>
      <c r="F346" s="144" t="s">
        <v>647</v>
      </c>
      <c r="G346" s="141"/>
      <c r="H346" s="145">
        <v>75.84</v>
      </c>
      <c r="I346" s="146"/>
      <c r="J346" s="141"/>
      <c r="K346" s="141"/>
      <c r="L346" s="147"/>
      <c r="M346" s="148"/>
      <c r="N346" s="149"/>
      <c r="O346" s="149"/>
      <c r="P346" s="149"/>
      <c r="Q346" s="149"/>
      <c r="R346" s="149"/>
      <c r="S346" s="149"/>
      <c r="T346" s="150"/>
      <c r="AT346" s="151" t="s">
        <v>111</v>
      </c>
      <c r="AU346" s="151" t="s">
        <v>50</v>
      </c>
      <c r="AV346" s="7" t="s">
        <v>50</v>
      </c>
      <c r="AW346" s="7" t="s">
        <v>24</v>
      </c>
      <c r="AX346" s="7" t="s">
        <v>47</v>
      </c>
      <c r="AY346" s="151" t="s">
        <v>102</v>
      </c>
    </row>
    <row r="347" spans="2:65" s="7" customFormat="1" x14ac:dyDescent="0.3">
      <c r="B347" s="140"/>
      <c r="C347" s="141"/>
      <c r="D347" s="142" t="s">
        <v>111</v>
      </c>
      <c r="E347" s="143" t="s">
        <v>12</v>
      </c>
      <c r="F347" s="144" t="s">
        <v>648</v>
      </c>
      <c r="G347" s="141"/>
      <c r="H347" s="145">
        <v>38</v>
      </c>
      <c r="I347" s="146"/>
      <c r="J347" s="141"/>
      <c r="K347" s="141"/>
      <c r="L347" s="147"/>
      <c r="M347" s="148"/>
      <c r="N347" s="149"/>
      <c r="O347" s="149"/>
      <c r="P347" s="149"/>
      <c r="Q347" s="149"/>
      <c r="R347" s="149"/>
      <c r="S347" s="149"/>
      <c r="T347" s="150"/>
      <c r="AT347" s="151" t="s">
        <v>111</v>
      </c>
      <c r="AU347" s="151" t="s">
        <v>50</v>
      </c>
      <c r="AV347" s="7" t="s">
        <v>50</v>
      </c>
      <c r="AW347" s="7" t="s">
        <v>24</v>
      </c>
      <c r="AX347" s="7" t="s">
        <v>47</v>
      </c>
      <c r="AY347" s="151" t="s">
        <v>102</v>
      </c>
    </row>
    <row r="348" spans="2:65" s="7" customFormat="1" x14ac:dyDescent="0.3">
      <c r="B348" s="140"/>
      <c r="C348" s="141"/>
      <c r="D348" s="142" t="s">
        <v>111</v>
      </c>
      <c r="E348" s="143" t="s">
        <v>12</v>
      </c>
      <c r="F348" s="144" t="s">
        <v>649</v>
      </c>
      <c r="G348" s="141"/>
      <c r="H348" s="145">
        <v>3.76</v>
      </c>
      <c r="I348" s="146"/>
      <c r="J348" s="141"/>
      <c r="K348" s="141"/>
      <c r="L348" s="147"/>
      <c r="M348" s="148"/>
      <c r="N348" s="149"/>
      <c r="O348" s="149"/>
      <c r="P348" s="149"/>
      <c r="Q348" s="149"/>
      <c r="R348" s="149"/>
      <c r="S348" s="149"/>
      <c r="T348" s="150"/>
      <c r="AT348" s="151" t="s">
        <v>111</v>
      </c>
      <c r="AU348" s="151" t="s">
        <v>50</v>
      </c>
      <c r="AV348" s="7" t="s">
        <v>50</v>
      </c>
      <c r="AW348" s="7" t="s">
        <v>24</v>
      </c>
      <c r="AX348" s="7" t="s">
        <v>47</v>
      </c>
      <c r="AY348" s="151" t="s">
        <v>102</v>
      </c>
    </row>
    <row r="349" spans="2:65" s="7" customFormat="1" x14ac:dyDescent="0.3">
      <c r="B349" s="140"/>
      <c r="C349" s="141"/>
      <c r="D349" s="142" t="s">
        <v>111</v>
      </c>
      <c r="E349" s="143" t="s">
        <v>12</v>
      </c>
      <c r="F349" s="144" t="s">
        <v>517</v>
      </c>
      <c r="G349" s="141"/>
      <c r="H349" s="145">
        <v>24.8</v>
      </c>
      <c r="I349" s="146"/>
      <c r="J349" s="141"/>
      <c r="K349" s="141"/>
      <c r="L349" s="147"/>
      <c r="M349" s="148"/>
      <c r="N349" s="149"/>
      <c r="O349" s="149"/>
      <c r="P349" s="149"/>
      <c r="Q349" s="149"/>
      <c r="R349" s="149"/>
      <c r="S349" s="149"/>
      <c r="T349" s="150"/>
      <c r="AT349" s="151" t="s">
        <v>111</v>
      </c>
      <c r="AU349" s="151" t="s">
        <v>50</v>
      </c>
      <c r="AV349" s="7" t="s">
        <v>50</v>
      </c>
      <c r="AW349" s="7" t="s">
        <v>24</v>
      </c>
      <c r="AX349" s="7" t="s">
        <v>47</v>
      </c>
      <c r="AY349" s="151" t="s">
        <v>102</v>
      </c>
    </row>
    <row r="350" spans="2:65" s="7" customFormat="1" x14ac:dyDescent="0.3">
      <c r="B350" s="140"/>
      <c r="C350" s="141"/>
      <c r="D350" s="142" t="s">
        <v>111</v>
      </c>
      <c r="E350" s="143" t="s">
        <v>12</v>
      </c>
      <c r="F350" s="144" t="s">
        <v>518</v>
      </c>
      <c r="G350" s="141"/>
      <c r="H350" s="145">
        <v>17.96</v>
      </c>
      <c r="I350" s="146"/>
      <c r="J350" s="141"/>
      <c r="K350" s="141"/>
      <c r="L350" s="147"/>
      <c r="M350" s="148"/>
      <c r="N350" s="149"/>
      <c r="O350" s="149"/>
      <c r="P350" s="149"/>
      <c r="Q350" s="149"/>
      <c r="R350" s="149"/>
      <c r="S350" s="149"/>
      <c r="T350" s="150"/>
      <c r="AT350" s="151" t="s">
        <v>111</v>
      </c>
      <c r="AU350" s="151" t="s">
        <v>50</v>
      </c>
      <c r="AV350" s="7" t="s">
        <v>50</v>
      </c>
      <c r="AW350" s="7" t="s">
        <v>24</v>
      </c>
      <c r="AX350" s="7" t="s">
        <v>47</v>
      </c>
      <c r="AY350" s="151" t="s">
        <v>102</v>
      </c>
    </row>
    <row r="351" spans="2:65" s="8" customFormat="1" x14ac:dyDescent="0.3">
      <c r="B351" s="152"/>
      <c r="C351" s="153"/>
      <c r="D351" s="154" t="s">
        <v>111</v>
      </c>
      <c r="E351" s="155" t="s">
        <v>12</v>
      </c>
      <c r="F351" s="156" t="s">
        <v>112</v>
      </c>
      <c r="G351" s="153"/>
      <c r="H351" s="157">
        <v>1048.72</v>
      </c>
      <c r="I351" s="158"/>
      <c r="J351" s="153"/>
      <c r="K351" s="153"/>
      <c r="L351" s="159"/>
      <c r="M351" s="160"/>
      <c r="N351" s="161"/>
      <c r="O351" s="161"/>
      <c r="P351" s="161"/>
      <c r="Q351" s="161"/>
      <c r="R351" s="161"/>
      <c r="S351" s="161"/>
      <c r="T351" s="162"/>
      <c r="AT351" s="163" t="s">
        <v>111</v>
      </c>
      <c r="AU351" s="163" t="s">
        <v>50</v>
      </c>
      <c r="AV351" s="8" t="s">
        <v>109</v>
      </c>
      <c r="AW351" s="8" t="s">
        <v>24</v>
      </c>
      <c r="AX351" s="8" t="s">
        <v>49</v>
      </c>
      <c r="AY351" s="163" t="s">
        <v>102</v>
      </c>
    </row>
    <row r="352" spans="2:65" s="1" customFormat="1" ht="22.5" customHeight="1" x14ac:dyDescent="0.3">
      <c r="B352" s="24"/>
      <c r="C352" s="164" t="s">
        <v>5</v>
      </c>
      <c r="D352" s="164" t="s">
        <v>113</v>
      </c>
      <c r="E352" s="165" t="s">
        <v>123</v>
      </c>
      <c r="F352" s="166" t="s">
        <v>124</v>
      </c>
      <c r="G352" s="167" t="s">
        <v>108</v>
      </c>
      <c r="H352" s="168">
        <v>1101.1559999999999</v>
      </c>
      <c r="I352" s="169"/>
      <c r="J352" s="170">
        <f>ROUND(I352*H352,2)</f>
        <v>0</v>
      </c>
      <c r="K352" s="166" t="s">
        <v>116</v>
      </c>
      <c r="L352" s="171"/>
      <c r="M352" s="172" t="s">
        <v>12</v>
      </c>
      <c r="N352" s="173" t="s">
        <v>31</v>
      </c>
      <c r="O352" s="25"/>
      <c r="P352" s="137">
        <f>O352*H352</f>
        <v>0</v>
      </c>
      <c r="Q352" s="137">
        <v>4.0000000000000003E-5</v>
      </c>
      <c r="R352" s="137">
        <f>Q352*H352</f>
        <v>4.404624E-2</v>
      </c>
      <c r="S352" s="137">
        <v>0</v>
      </c>
      <c r="T352" s="138">
        <f>S352*H352</f>
        <v>0</v>
      </c>
      <c r="AR352" s="13" t="s">
        <v>117</v>
      </c>
      <c r="AT352" s="13" t="s">
        <v>113</v>
      </c>
      <c r="AU352" s="13" t="s">
        <v>50</v>
      </c>
      <c r="AY352" s="13" t="s">
        <v>102</v>
      </c>
      <c r="BE352" s="139">
        <f>IF(N352="základní",J352,0)</f>
        <v>0</v>
      </c>
      <c r="BF352" s="139">
        <f>IF(N352="snížená",J352,0)</f>
        <v>0</v>
      </c>
      <c r="BG352" s="139">
        <f>IF(N352="zákl. přenesená",J352,0)</f>
        <v>0</v>
      </c>
      <c r="BH352" s="139">
        <f>IF(N352="sníž. přenesená",J352,0)</f>
        <v>0</v>
      </c>
      <c r="BI352" s="139">
        <f>IF(N352="nulová",J352,0)</f>
        <v>0</v>
      </c>
      <c r="BJ352" s="13" t="s">
        <v>49</v>
      </c>
      <c r="BK352" s="139">
        <f>ROUND(I352*H352,2)</f>
        <v>0</v>
      </c>
      <c r="BL352" s="13" t="s">
        <v>109</v>
      </c>
      <c r="BM352" s="13" t="s">
        <v>186</v>
      </c>
    </row>
    <row r="353" spans="2:65" s="7" customFormat="1" x14ac:dyDescent="0.3">
      <c r="B353" s="140"/>
      <c r="C353" s="141"/>
      <c r="D353" s="154" t="s">
        <v>111</v>
      </c>
      <c r="E353" s="141"/>
      <c r="F353" s="174" t="s">
        <v>650</v>
      </c>
      <c r="G353" s="141"/>
      <c r="H353" s="175">
        <v>1101.1559999999999</v>
      </c>
      <c r="I353" s="146"/>
      <c r="J353" s="141"/>
      <c r="K353" s="141"/>
      <c r="L353" s="147"/>
      <c r="M353" s="148"/>
      <c r="N353" s="149"/>
      <c r="O353" s="149"/>
      <c r="P353" s="149"/>
      <c r="Q353" s="149"/>
      <c r="R353" s="149"/>
      <c r="S353" s="149"/>
      <c r="T353" s="150"/>
      <c r="AT353" s="151" t="s">
        <v>111</v>
      </c>
      <c r="AU353" s="151" t="s">
        <v>50</v>
      </c>
      <c r="AV353" s="7" t="s">
        <v>50</v>
      </c>
      <c r="AW353" s="7" t="s">
        <v>3</v>
      </c>
      <c r="AX353" s="7" t="s">
        <v>49</v>
      </c>
      <c r="AY353" s="151" t="s">
        <v>102</v>
      </c>
    </row>
    <row r="354" spans="2:65" s="1" customFormat="1" ht="22.5" customHeight="1" x14ac:dyDescent="0.3">
      <c r="B354" s="24"/>
      <c r="C354" s="128" t="s">
        <v>187</v>
      </c>
      <c r="D354" s="128" t="s">
        <v>105</v>
      </c>
      <c r="E354" s="129" t="s">
        <v>188</v>
      </c>
      <c r="F354" s="130" t="s">
        <v>189</v>
      </c>
      <c r="G354" s="131" t="s">
        <v>138</v>
      </c>
      <c r="H354" s="132">
        <v>236.70500000000001</v>
      </c>
      <c r="I354" s="133"/>
      <c r="J354" s="134">
        <f>ROUND(I354*H354,2)</f>
        <v>0</v>
      </c>
      <c r="K354" s="130" t="s">
        <v>12</v>
      </c>
      <c r="L354" s="34"/>
      <c r="M354" s="135" t="s">
        <v>12</v>
      </c>
      <c r="N354" s="136" t="s">
        <v>31</v>
      </c>
      <c r="O354" s="25"/>
      <c r="P354" s="137">
        <f>O354*H354</f>
        <v>0</v>
      </c>
      <c r="Q354" s="137">
        <v>2.426E-2</v>
      </c>
      <c r="R354" s="137">
        <f>Q354*H354</f>
        <v>5.7424633000000007</v>
      </c>
      <c r="S354" s="137">
        <v>0</v>
      </c>
      <c r="T354" s="138">
        <f>S354*H354</f>
        <v>0</v>
      </c>
      <c r="AR354" s="13" t="s">
        <v>109</v>
      </c>
      <c r="AT354" s="13" t="s">
        <v>105</v>
      </c>
      <c r="AU354" s="13" t="s">
        <v>50</v>
      </c>
      <c r="AY354" s="13" t="s">
        <v>102</v>
      </c>
      <c r="BE354" s="139">
        <f>IF(N354="základní",J354,0)</f>
        <v>0</v>
      </c>
      <c r="BF354" s="139">
        <f>IF(N354="snížená",J354,0)</f>
        <v>0</v>
      </c>
      <c r="BG354" s="139">
        <f>IF(N354="zákl. přenesená",J354,0)</f>
        <v>0</v>
      </c>
      <c r="BH354" s="139">
        <f>IF(N354="sníž. přenesená",J354,0)</f>
        <v>0</v>
      </c>
      <c r="BI354" s="139">
        <f>IF(N354="nulová",J354,0)</f>
        <v>0</v>
      </c>
      <c r="BJ354" s="13" t="s">
        <v>49</v>
      </c>
      <c r="BK354" s="139">
        <f>ROUND(I354*H354,2)</f>
        <v>0</v>
      </c>
      <c r="BL354" s="13" t="s">
        <v>109</v>
      </c>
      <c r="BM354" s="13" t="s">
        <v>190</v>
      </c>
    </row>
    <row r="355" spans="2:65" s="7" customFormat="1" x14ac:dyDescent="0.3">
      <c r="B355" s="140"/>
      <c r="C355" s="141"/>
      <c r="D355" s="142" t="s">
        <v>111</v>
      </c>
      <c r="E355" s="143" t="s">
        <v>12</v>
      </c>
      <c r="F355" s="144" t="s">
        <v>651</v>
      </c>
      <c r="G355" s="141"/>
      <c r="H355" s="145">
        <v>85.665999999999997</v>
      </c>
      <c r="I355" s="146"/>
      <c r="J355" s="141"/>
      <c r="K355" s="141"/>
      <c r="L355" s="147"/>
      <c r="M355" s="148"/>
      <c r="N355" s="149"/>
      <c r="O355" s="149"/>
      <c r="P355" s="149"/>
      <c r="Q355" s="149"/>
      <c r="R355" s="149"/>
      <c r="S355" s="149"/>
      <c r="T355" s="150"/>
      <c r="AT355" s="151" t="s">
        <v>111</v>
      </c>
      <c r="AU355" s="151" t="s">
        <v>50</v>
      </c>
      <c r="AV355" s="7" t="s">
        <v>50</v>
      </c>
      <c r="AW355" s="7" t="s">
        <v>24</v>
      </c>
      <c r="AX355" s="7" t="s">
        <v>47</v>
      </c>
      <c r="AY355" s="151" t="s">
        <v>102</v>
      </c>
    </row>
    <row r="356" spans="2:65" s="7" customFormat="1" x14ac:dyDescent="0.3">
      <c r="B356" s="140"/>
      <c r="C356" s="141"/>
      <c r="D356" s="142" t="s">
        <v>111</v>
      </c>
      <c r="E356" s="143" t="s">
        <v>12</v>
      </c>
      <c r="F356" s="144" t="s">
        <v>652</v>
      </c>
      <c r="G356" s="141"/>
      <c r="H356" s="145">
        <v>27.324000000000002</v>
      </c>
      <c r="I356" s="146"/>
      <c r="J356" s="141"/>
      <c r="K356" s="141"/>
      <c r="L356" s="147"/>
      <c r="M356" s="148"/>
      <c r="N356" s="149"/>
      <c r="O356" s="149"/>
      <c r="P356" s="149"/>
      <c r="Q356" s="149"/>
      <c r="R356" s="149"/>
      <c r="S356" s="149"/>
      <c r="T356" s="150"/>
      <c r="AT356" s="151" t="s">
        <v>111</v>
      </c>
      <c r="AU356" s="151" t="s">
        <v>50</v>
      </c>
      <c r="AV356" s="7" t="s">
        <v>50</v>
      </c>
      <c r="AW356" s="7" t="s">
        <v>24</v>
      </c>
      <c r="AX356" s="7" t="s">
        <v>47</v>
      </c>
      <c r="AY356" s="151" t="s">
        <v>102</v>
      </c>
    </row>
    <row r="357" spans="2:65" s="7" customFormat="1" x14ac:dyDescent="0.3">
      <c r="B357" s="140"/>
      <c r="C357" s="141"/>
      <c r="D357" s="142" t="s">
        <v>111</v>
      </c>
      <c r="E357" s="143" t="s">
        <v>12</v>
      </c>
      <c r="F357" s="144" t="s">
        <v>653</v>
      </c>
      <c r="G357" s="141"/>
      <c r="H357" s="145">
        <v>20.896000000000001</v>
      </c>
      <c r="I357" s="146"/>
      <c r="J357" s="141"/>
      <c r="K357" s="141"/>
      <c r="L357" s="147"/>
      <c r="M357" s="148"/>
      <c r="N357" s="149"/>
      <c r="O357" s="149"/>
      <c r="P357" s="149"/>
      <c r="Q357" s="149"/>
      <c r="R357" s="149"/>
      <c r="S357" s="149"/>
      <c r="T357" s="150"/>
      <c r="AT357" s="151" t="s">
        <v>111</v>
      </c>
      <c r="AU357" s="151" t="s">
        <v>50</v>
      </c>
      <c r="AV357" s="7" t="s">
        <v>50</v>
      </c>
      <c r="AW357" s="7" t="s">
        <v>24</v>
      </c>
      <c r="AX357" s="7" t="s">
        <v>47</v>
      </c>
      <c r="AY357" s="151" t="s">
        <v>102</v>
      </c>
    </row>
    <row r="358" spans="2:65" s="7" customFormat="1" x14ac:dyDescent="0.3">
      <c r="B358" s="140"/>
      <c r="C358" s="141"/>
      <c r="D358" s="142" t="s">
        <v>111</v>
      </c>
      <c r="E358" s="143" t="s">
        <v>12</v>
      </c>
      <c r="F358" s="144" t="s">
        <v>654</v>
      </c>
      <c r="G358" s="141"/>
      <c r="H358" s="145">
        <v>18.792000000000002</v>
      </c>
      <c r="I358" s="146"/>
      <c r="J358" s="141"/>
      <c r="K358" s="141"/>
      <c r="L358" s="147"/>
      <c r="M358" s="148"/>
      <c r="N358" s="149"/>
      <c r="O358" s="149"/>
      <c r="P358" s="149"/>
      <c r="Q358" s="149"/>
      <c r="R358" s="149"/>
      <c r="S358" s="149"/>
      <c r="T358" s="150"/>
      <c r="AT358" s="151" t="s">
        <v>111</v>
      </c>
      <c r="AU358" s="151" t="s">
        <v>50</v>
      </c>
      <c r="AV358" s="7" t="s">
        <v>50</v>
      </c>
      <c r="AW358" s="7" t="s">
        <v>24</v>
      </c>
      <c r="AX358" s="7" t="s">
        <v>47</v>
      </c>
      <c r="AY358" s="151" t="s">
        <v>102</v>
      </c>
    </row>
    <row r="359" spans="2:65" s="7" customFormat="1" x14ac:dyDescent="0.3">
      <c r="B359" s="140"/>
      <c r="C359" s="141"/>
      <c r="D359" s="142" t="s">
        <v>111</v>
      </c>
      <c r="E359" s="143" t="s">
        <v>12</v>
      </c>
      <c r="F359" s="144" t="s">
        <v>655</v>
      </c>
      <c r="G359" s="141"/>
      <c r="H359" s="145">
        <v>7.8360000000000003</v>
      </c>
      <c r="I359" s="146"/>
      <c r="J359" s="141"/>
      <c r="K359" s="141"/>
      <c r="L359" s="147"/>
      <c r="M359" s="148"/>
      <c r="N359" s="149"/>
      <c r="O359" s="149"/>
      <c r="P359" s="149"/>
      <c r="Q359" s="149"/>
      <c r="R359" s="149"/>
      <c r="S359" s="149"/>
      <c r="T359" s="150"/>
      <c r="AT359" s="151" t="s">
        <v>111</v>
      </c>
      <c r="AU359" s="151" t="s">
        <v>50</v>
      </c>
      <c r="AV359" s="7" t="s">
        <v>50</v>
      </c>
      <c r="AW359" s="7" t="s">
        <v>24</v>
      </c>
      <c r="AX359" s="7" t="s">
        <v>47</v>
      </c>
      <c r="AY359" s="151" t="s">
        <v>102</v>
      </c>
    </row>
    <row r="360" spans="2:65" s="7" customFormat="1" x14ac:dyDescent="0.3">
      <c r="B360" s="140"/>
      <c r="C360" s="141"/>
      <c r="D360" s="142" t="s">
        <v>111</v>
      </c>
      <c r="E360" s="143" t="s">
        <v>12</v>
      </c>
      <c r="F360" s="144" t="s">
        <v>656</v>
      </c>
      <c r="G360" s="141"/>
      <c r="H360" s="145">
        <v>9.282</v>
      </c>
      <c r="I360" s="146"/>
      <c r="J360" s="141"/>
      <c r="K360" s="141"/>
      <c r="L360" s="147"/>
      <c r="M360" s="148"/>
      <c r="N360" s="149"/>
      <c r="O360" s="149"/>
      <c r="P360" s="149"/>
      <c r="Q360" s="149"/>
      <c r="R360" s="149"/>
      <c r="S360" s="149"/>
      <c r="T360" s="150"/>
      <c r="AT360" s="151" t="s">
        <v>111</v>
      </c>
      <c r="AU360" s="151" t="s">
        <v>50</v>
      </c>
      <c r="AV360" s="7" t="s">
        <v>50</v>
      </c>
      <c r="AW360" s="7" t="s">
        <v>24</v>
      </c>
      <c r="AX360" s="7" t="s">
        <v>47</v>
      </c>
      <c r="AY360" s="151" t="s">
        <v>102</v>
      </c>
    </row>
    <row r="361" spans="2:65" s="7" customFormat="1" x14ac:dyDescent="0.3">
      <c r="B361" s="140"/>
      <c r="C361" s="141"/>
      <c r="D361" s="142" t="s">
        <v>111</v>
      </c>
      <c r="E361" s="143" t="s">
        <v>12</v>
      </c>
      <c r="F361" s="144" t="s">
        <v>657</v>
      </c>
      <c r="G361" s="141"/>
      <c r="H361" s="145">
        <v>6.0190000000000001</v>
      </c>
      <c r="I361" s="146"/>
      <c r="J361" s="141"/>
      <c r="K361" s="141"/>
      <c r="L361" s="147"/>
      <c r="M361" s="148"/>
      <c r="N361" s="149"/>
      <c r="O361" s="149"/>
      <c r="P361" s="149"/>
      <c r="Q361" s="149"/>
      <c r="R361" s="149"/>
      <c r="S361" s="149"/>
      <c r="T361" s="150"/>
      <c r="AT361" s="151" t="s">
        <v>111</v>
      </c>
      <c r="AU361" s="151" t="s">
        <v>50</v>
      </c>
      <c r="AV361" s="7" t="s">
        <v>50</v>
      </c>
      <c r="AW361" s="7" t="s">
        <v>24</v>
      </c>
      <c r="AX361" s="7" t="s">
        <v>47</v>
      </c>
      <c r="AY361" s="151" t="s">
        <v>102</v>
      </c>
    </row>
    <row r="362" spans="2:65" s="7" customFormat="1" x14ac:dyDescent="0.3">
      <c r="B362" s="140"/>
      <c r="C362" s="141"/>
      <c r="D362" s="142" t="s">
        <v>111</v>
      </c>
      <c r="E362" s="143" t="s">
        <v>12</v>
      </c>
      <c r="F362" s="144" t="s">
        <v>658</v>
      </c>
      <c r="G362" s="141"/>
      <c r="H362" s="145">
        <v>11.105</v>
      </c>
      <c r="I362" s="146"/>
      <c r="J362" s="141"/>
      <c r="K362" s="141"/>
      <c r="L362" s="147"/>
      <c r="M362" s="148"/>
      <c r="N362" s="149"/>
      <c r="O362" s="149"/>
      <c r="P362" s="149"/>
      <c r="Q362" s="149"/>
      <c r="R362" s="149"/>
      <c r="S362" s="149"/>
      <c r="T362" s="150"/>
      <c r="AT362" s="151" t="s">
        <v>111</v>
      </c>
      <c r="AU362" s="151" t="s">
        <v>50</v>
      </c>
      <c r="AV362" s="7" t="s">
        <v>50</v>
      </c>
      <c r="AW362" s="7" t="s">
        <v>24</v>
      </c>
      <c r="AX362" s="7" t="s">
        <v>47</v>
      </c>
      <c r="AY362" s="151" t="s">
        <v>102</v>
      </c>
    </row>
    <row r="363" spans="2:65" s="7" customFormat="1" x14ac:dyDescent="0.3">
      <c r="B363" s="140"/>
      <c r="C363" s="141"/>
      <c r="D363" s="142" t="s">
        <v>111</v>
      </c>
      <c r="E363" s="143" t="s">
        <v>12</v>
      </c>
      <c r="F363" s="144" t="s">
        <v>659</v>
      </c>
      <c r="G363" s="141"/>
      <c r="H363" s="145">
        <v>9.4610000000000003</v>
      </c>
      <c r="I363" s="146"/>
      <c r="J363" s="141"/>
      <c r="K363" s="141"/>
      <c r="L363" s="147"/>
      <c r="M363" s="148"/>
      <c r="N363" s="149"/>
      <c r="O363" s="149"/>
      <c r="P363" s="149"/>
      <c r="Q363" s="149"/>
      <c r="R363" s="149"/>
      <c r="S363" s="149"/>
      <c r="T363" s="150"/>
      <c r="AT363" s="151" t="s">
        <v>111</v>
      </c>
      <c r="AU363" s="151" t="s">
        <v>50</v>
      </c>
      <c r="AV363" s="7" t="s">
        <v>50</v>
      </c>
      <c r="AW363" s="7" t="s">
        <v>24</v>
      </c>
      <c r="AX363" s="7" t="s">
        <v>47</v>
      </c>
      <c r="AY363" s="151" t="s">
        <v>102</v>
      </c>
    </row>
    <row r="364" spans="2:65" s="7" customFormat="1" x14ac:dyDescent="0.3">
      <c r="B364" s="140"/>
      <c r="C364" s="141"/>
      <c r="D364" s="142" t="s">
        <v>111</v>
      </c>
      <c r="E364" s="143" t="s">
        <v>12</v>
      </c>
      <c r="F364" s="144" t="s">
        <v>660</v>
      </c>
      <c r="G364" s="141"/>
      <c r="H364" s="145">
        <v>22.751999999999999</v>
      </c>
      <c r="I364" s="146"/>
      <c r="J364" s="141"/>
      <c r="K364" s="141"/>
      <c r="L364" s="147"/>
      <c r="M364" s="148"/>
      <c r="N364" s="149"/>
      <c r="O364" s="149"/>
      <c r="P364" s="149"/>
      <c r="Q364" s="149"/>
      <c r="R364" s="149"/>
      <c r="S364" s="149"/>
      <c r="T364" s="150"/>
      <c r="AT364" s="151" t="s">
        <v>111</v>
      </c>
      <c r="AU364" s="151" t="s">
        <v>50</v>
      </c>
      <c r="AV364" s="7" t="s">
        <v>50</v>
      </c>
      <c r="AW364" s="7" t="s">
        <v>24</v>
      </c>
      <c r="AX364" s="7" t="s">
        <v>47</v>
      </c>
      <c r="AY364" s="151" t="s">
        <v>102</v>
      </c>
    </row>
    <row r="365" spans="2:65" s="7" customFormat="1" x14ac:dyDescent="0.3">
      <c r="B365" s="140"/>
      <c r="C365" s="141"/>
      <c r="D365" s="142" t="s">
        <v>111</v>
      </c>
      <c r="E365" s="143" t="s">
        <v>12</v>
      </c>
      <c r="F365" s="144" t="s">
        <v>661</v>
      </c>
      <c r="G365" s="141"/>
      <c r="H365" s="145">
        <v>9.5</v>
      </c>
      <c r="I365" s="146"/>
      <c r="J365" s="141"/>
      <c r="K365" s="141"/>
      <c r="L365" s="147"/>
      <c r="M365" s="148"/>
      <c r="N365" s="149"/>
      <c r="O365" s="149"/>
      <c r="P365" s="149"/>
      <c r="Q365" s="149"/>
      <c r="R365" s="149"/>
      <c r="S365" s="149"/>
      <c r="T365" s="150"/>
      <c r="AT365" s="151" t="s">
        <v>111</v>
      </c>
      <c r="AU365" s="151" t="s">
        <v>50</v>
      </c>
      <c r="AV365" s="7" t="s">
        <v>50</v>
      </c>
      <c r="AW365" s="7" t="s">
        <v>24</v>
      </c>
      <c r="AX365" s="7" t="s">
        <v>47</v>
      </c>
      <c r="AY365" s="151" t="s">
        <v>102</v>
      </c>
    </row>
    <row r="366" spans="2:65" s="7" customFormat="1" x14ac:dyDescent="0.3">
      <c r="B366" s="140"/>
      <c r="C366" s="141"/>
      <c r="D366" s="142" t="s">
        <v>111</v>
      </c>
      <c r="E366" s="143" t="s">
        <v>12</v>
      </c>
      <c r="F366" s="144" t="s">
        <v>662</v>
      </c>
      <c r="G366" s="141"/>
      <c r="H366" s="145">
        <v>0.94</v>
      </c>
      <c r="I366" s="146"/>
      <c r="J366" s="141"/>
      <c r="K366" s="141"/>
      <c r="L366" s="147"/>
      <c r="M366" s="148"/>
      <c r="N366" s="149"/>
      <c r="O366" s="149"/>
      <c r="P366" s="149"/>
      <c r="Q366" s="149"/>
      <c r="R366" s="149"/>
      <c r="S366" s="149"/>
      <c r="T366" s="150"/>
      <c r="AT366" s="151" t="s">
        <v>111</v>
      </c>
      <c r="AU366" s="151" t="s">
        <v>50</v>
      </c>
      <c r="AV366" s="7" t="s">
        <v>50</v>
      </c>
      <c r="AW366" s="7" t="s">
        <v>24</v>
      </c>
      <c r="AX366" s="7" t="s">
        <v>47</v>
      </c>
      <c r="AY366" s="151" t="s">
        <v>102</v>
      </c>
    </row>
    <row r="367" spans="2:65" s="7" customFormat="1" x14ac:dyDescent="0.3">
      <c r="B367" s="140"/>
      <c r="C367" s="141"/>
      <c r="D367" s="142" t="s">
        <v>111</v>
      </c>
      <c r="E367" s="143" t="s">
        <v>12</v>
      </c>
      <c r="F367" s="144" t="s">
        <v>663</v>
      </c>
      <c r="G367" s="141"/>
      <c r="H367" s="145">
        <v>3.72</v>
      </c>
      <c r="I367" s="146"/>
      <c r="J367" s="141"/>
      <c r="K367" s="141"/>
      <c r="L367" s="147"/>
      <c r="M367" s="148"/>
      <c r="N367" s="149"/>
      <c r="O367" s="149"/>
      <c r="P367" s="149"/>
      <c r="Q367" s="149"/>
      <c r="R367" s="149"/>
      <c r="S367" s="149"/>
      <c r="T367" s="150"/>
      <c r="AT367" s="151" t="s">
        <v>111</v>
      </c>
      <c r="AU367" s="151" t="s">
        <v>50</v>
      </c>
      <c r="AV367" s="7" t="s">
        <v>50</v>
      </c>
      <c r="AW367" s="7" t="s">
        <v>24</v>
      </c>
      <c r="AX367" s="7" t="s">
        <v>47</v>
      </c>
      <c r="AY367" s="151" t="s">
        <v>102</v>
      </c>
    </row>
    <row r="368" spans="2:65" s="7" customFormat="1" x14ac:dyDescent="0.3">
      <c r="B368" s="140"/>
      <c r="C368" s="141"/>
      <c r="D368" s="142" t="s">
        <v>111</v>
      </c>
      <c r="E368" s="143" t="s">
        <v>12</v>
      </c>
      <c r="F368" s="144" t="s">
        <v>664</v>
      </c>
      <c r="G368" s="141"/>
      <c r="H368" s="145">
        <v>3.4119999999999999</v>
      </c>
      <c r="I368" s="146"/>
      <c r="J368" s="141"/>
      <c r="K368" s="141"/>
      <c r="L368" s="147"/>
      <c r="M368" s="148"/>
      <c r="N368" s="149"/>
      <c r="O368" s="149"/>
      <c r="P368" s="149"/>
      <c r="Q368" s="149"/>
      <c r="R368" s="149"/>
      <c r="S368" s="149"/>
      <c r="T368" s="150"/>
      <c r="AT368" s="151" t="s">
        <v>111</v>
      </c>
      <c r="AU368" s="151" t="s">
        <v>50</v>
      </c>
      <c r="AV368" s="7" t="s">
        <v>50</v>
      </c>
      <c r="AW368" s="7" t="s">
        <v>24</v>
      </c>
      <c r="AX368" s="7" t="s">
        <v>47</v>
      </c>
      <c r="AY368" s="151" t="s">
        <v>102</v>
      </c>
    </row>
    <row r="369" spans="2:65" s="8" customFormat="1" x14ac:dyDescent="0.3">
      <c r="B369" s="152"/>
      <c r="C369" s="153"/>
      <c r="D369" s="154" t="s">
        <v>111</v>
      </c>
      <c r="E369" s="155" t="s">
        <v>12</v>
      </c>
      <c r="F369" s="156" t="s">
        <v>112</v>
      </c>
      <c r="G369" s="153"/>
      <c r="H369" s="157">
        <v>236.70500000000001</v>
      </c>
      <c r="I369" s="158"/>
      <c r="J369" s="153"/>
      <c r="K369" s="153"/>
      <c r="L369" s="159"/>
      <c r="M369" s="160"/>
      <c r="N369" s="161"/>
      <c r="O369" s="161"/>
      <c r="P369" s="161"/>
      <c r="Q369" s="161"/>
      <c r="R369" s="161"/>
      <c r="S369" s="161"/>
      <c r="T369" s="162"/>
      <c r="AT369" s="163" t="s">
        <v>111</v>
      </c>
      <c r="AU369" s="163" t="s">
        <v>50</v>
      </c>
      <c r="AV369" s="8" t="s">
        <v>109</v>
      </c>
      <c r="AW369" s="8" t="s">
        <v>24</v>
      </c>
      <c r="AX369" s="8" t="s">
        <v>49</v>
      </c>
      <c r="AY369" s="163" t="s">
        <v>102</v>
      </c>
    </row>
    <row r="370" spans="2:65" s="1" customFormat="1" ht="22.5" customHeight="1" x14ac:dyDescent="0.3">
      <c r="B370" s="24"/>
      <c r="C370" s="128" t="s">
        <v>191</v>
      </c>
      <c r="D370" s="128" t="s">
        <v>105</v>
      </c>
      <c r="E370" s="129" t="s">
        <v>665</v>
      </c>
      <c r="F370" s="130" t="s">
        <v>666</v>
      </c>
      <c r="G370" s="131" t="s">
        <v>108</v>
      </c>
      <c r="H370" s="132">
        <v>44.15</v>
      </c>
      <c r="I370" s="133"/>
      <c r="J370" s="134">
        <f>ROUND(I370*H370,2)</f>
        <v>0</v>
      </c>
      <c r="K370" s="130" t="s">
        <v>116</v>
      </c>
      <c r="L370" s="34"/>
      <c r="M370" s="135" t="s">
        <v>12</v>
      </c>
      <c r="N370" s="136" t="s">
        <v>31</v>
      </c>
      <c r="O370" s="25"/>
      <c r="P370" s="137">
        <f>O370*H370</f>
        <v>0</v>
      </c>
      <c r="Q370" s="137">
        <v>2.0650000000000002E-2</v>
      </c>
      <c r="R370" s="137">
        <f>Q370*H370</f>
        <v>0.91169750000000005</v>
      </c>
      <c r="S370" s="137">
        <v>0</v>
      </c>
      <c r="T370" s="138">
        <f>S370*H370</f>
        <v>0</v>
      </c>
      <c r="AR370" s="13" t="s">
        <v>109</v>
      </c>
      <c r="AT370" s="13" t="s">
        <v>105</v>
      </c>
      <c r="AU370" s="13" t="s">
        <v>50</v>
      </c>
      <c r="AY370" s="13" t="s">
        <v>102</v>
      </c>
      <c r="BE370" s="139">
        <f>IF(N370="základní",J370,0)</f>
        <v>0</v>
      </c>
      <c r="BF370" s="139">
        <f>IF(N370="snížená",J370,0)</f>
        <v>0</v>
      </c>
      <c r="BG370" s="139">
        <f>IF(N370="zákl. přenesená",J370,0)</f>
        <v>0</v>
      </c>
      <c r="BH370" s="139">
        <f>IF(N370="sníž. přenesená",J370,0)</f>
        <v>0</v>
      </c>
      <c r="BI370" s="139">
        <f>IF(N370="nulová",J370,0)</f>
        <v>0</v>
      </c>
      <c r="BJ370" s="13" t="s">
        <v>49</v>
      </c>
      <c r="BK370" s="139">
        <f>ROUND(I370*H370,2)</f>
        <v>0</v>
      </c>
      <c r="BL370" s="13" t="s">
        <v>109</v>
      </c>
      <c r="BM370" s="13" t="s">
        <v>667</v>
      </c>
    </row>
    <row r="371" spans="2:65" s="7" customFormat="1" x14ac:dyDescent="0.3">
      <c r="B371" s="140"/>
      <c r="C371" s="141"/>
      <c r="D371" s="142" t="s">
        <v>111</v>
      </c>
      <c r="E371" s="143" t="s">
        <v>12</v>
      </c>
      <c r="F371" s="144" t="s">
        <v>668</v>
      </c>
      <c r="G371" s="141"/>
      <c r="H371" s="145">
        <v>44.15</v>
      </c>
      <c r="I371" s="146"/>
      <c r="J371" s="141"/>
      <c r="K371" s="141"/>
      <c r="L371" s="147"/>
      <c r="M371" s="148"/>
      <c r="N371" s="149"/>
      <c r="O371" s="149"/>
      <c r="P371" s="149"/>
      <c r="Q371" s="149"/>
      <c r="R371" s="149"/>
      <c r="S371" s="149"/>
      <c r="T371" s="150"/>
      <c r="AT371" s="151" t="s">
        <v>111</v>
      </c>
      <c r="AU371" s="151" t="s">
        <v>50</v>
      </c>
      <c r="AV371" s="7" t="s">
        <v>50</v>
      </c>
      <c r="AW371" s="7" t="s">
        <v>24</v>
      </c>
      <c r="AX371" s="7" t="s">
        <v>47</v>
      </c>
      <c r="AY371" s="151" t="s">
        <v>102</v>
      </c>
    </row>
    <row r="372" spans="2:65" s="8" customFormat="1" x14ac:dyDescent="0.3">
      <c r="B372" s="152"/>
      <c r="C372" s="153"/>
      <c r="D372" s="154" t="s">
        <v>111</v>
      </c>
      <c r="E372" s="155" t="s">
        <v>12</v>
      </c>
      <c r="F372" s="156" t="s">
        <v>112</v>
      </c>
      <c r="G372" s="153"/>
      <c r="H372" s="157">
        <v>44.15</v>
      </c>
      <c r="I372" s="158"/>
      <c r="J372" s="153"/>
      <c r="K372" s="153"/>
      <c r="L372" s="159"/>
      <c r="M372" s="160"/>
      <c r="N372" s="161"/>
      <c r="O372" s="161"/>
      <c r="P372" s="161"/>
      <c r="Q372" s="161"/>
      <c r="R372" s="161"/>
      <c r="S372" s="161"/>
      <c r="T372" s="162"/>
      <c r="AT372" s="163" t="s">
        <v>111</v>
      </c>
      <c r="AU372" s="163" t="s">
        <v>50</v>
      </c>
      <c r="AV372" s="8" t="s">
        <v>109</v>
      </c>
      <c r="AW372" s="8" t="s">
        <v>24</v>
      </c>
      <c r="AX372" s="8" t="s">
        <v>49</v>
      </c>
      <c r="AY372" s="163" t="s">
        <v>102</v>
      </c>
    </row>
    <row r="373" spans="2:65" s="1" customFormat="1" ht="22.5" customHeight="1" x14ac:dyDescent="0.3">
      <c r="B373" s="24"/>
      <c r="C373" s="128" t="s">
        <v>195</v>
      </c>
      <c r="D373" s="128" t="s">
        <v>105</v>
      </c>
      <c r="E373" s="129" t="s">
        <v>192</v>
      </c>
      <c r="F373" s="130" t="s">
        <v>193</v>
      </c>
      <c r="G373" s="131" t="s">
        <v>194</v>
      </c>
      <c r="H373" s="132">
        <v>1</v>
      </c>
      <c r="I373" s="133"/>
      <c r="J373" s="134">
        <f>ROUND(I373*H373,2)</f>
        <v>0</v>
      </c>
      <c r="K373" s="130" t="s">
        <v>12</v>
      </c>
      <c r="L373" s="34"/>
      <c r="M373" s="135" t="s">
        <v>12</v>
      </c>
      <c r="N373" s="136" t="s">
        <v>31</v>
      </c>
      <c r="O373" s="25"/>
      <c r="P373" s="137">
        <f>O373*H373</f>
        <v>0</v>
      </c>
      <c r="Q373" s="137">
        <v>1.2E-4</v>
      </c>
      <c r="R373" s="137">
        <f>Q373*H373</f>
        <v>1.2E-4</v>
      </c>
      <c r="S373" s="137">
        <v>0</v>
      </c>
      <c r="T373" s="138">
        <f>S373*H373</f>
        <v>0</v>
      </c>
      <c r="AR373" s="13" t="s">
        <v>109</v>
      </c>
      <c r="AT373" s="13" t="s">
        <v>105</v>
      </c>
      <c r="AU373" s="13" t="s">
        <v>50</v>
      </c>
      <c r="AY373" s="13" t="s">
        <v>102</v>
      </c>
      <c r="BE373" s="139">
        <f>IF(N373="základní",J373,0)</f>
        <v>0</v>
      </c>
      <c r="BF373" s="139">
        <f>IF(N373="snížená",J373,0)</f>
        <v>0</v>
      </c>
      <c r="BG373" s="139">
        <f>IF(N373="zákl. přenesená",J373,0)</f>
        <v>0</v>
      </c>
      <c r="BH373" s="139">
        <f>IF(N373="sníž. přenesená",J373,0)</f>
        <v>0</v>
      </c>
      <c r="BI373" s="139">
        <f>IF(N373="nulová",J373,0)</f>
        <v>0</v>
      </c>
      <c r="BJ373" s="13" t="s">
        <v>49</v>
      </c>
      <c r="BK373" s="139">
        <f>ROUND(I373*H373,2)</f>
        <v>0</v>
      </c>
      <c r="BL373" s="13" t="s">
        <v>109</v>
      </c>
      <c r="BM373" s="13" t="s">
        <v>669</v>
      </c>
    </row>
    <row r="374" spans="2:65" s="1" customFormat="1" ht="22.5" customHeight="1" x14ac:dyDescent="0.3">
      <c r="B374" s="24"/>
      <c r="C374" s="128" t="s">
        <v>200</v>
      </c>
      <c r="D374" s="128" t="s">
        <v>105</v>
      </c>
      <c r="E374" s="129" t="s">
        <v>196</v>
      </c>
      <c r="F374" s="130" t="s">
        <v>197</v>
      </c>
      <c r="G374" s="131" t="s">
        <v>138</v>
      </c>
      <c r="H374" s="132">
        <v>613.46799999999996</v>
      </c>
      <c r="I374" s="133"/>
      <c r="J374" s="134">
        <f>ROUND(I374*H374,2)</f>
        <v>0</v>
      </c>
      <c r="K374" s="130" t="s">
        <v>116</v>
      </c>
      <c r="L374" s="34"/>
      <c r="M374" s="135" t="s">
        <v>12</v>
      </c>
      <c r="N374" s="136" t="s">
        <v>31</v>
      </c>
      <c r="O374" s="25"/>
      <c r="P374" s="137">
        <f>O374*H374</f>
        <v>0</v>
      </c>
      <c r="Q374" s="137">
        <v>1.2E-4</v>
      </c>
      <c r="R374" s="137">
        <f>Q374*H374</f>
        <v>7.361616E-2</v>
      </c>
      <c r="S374" s="137">
        <v>0</v>
      </c>
      <c r="T374" s="138">
        <f>S374*H374</f>
        <v>0</v>
      </c>
      <c r="AR374" s="13" t="s">
        <v>109</v>
      </c>
      <c r="AT374" s="13" t="s">
        <v>105</v>
      </c>
      <c r="AU374" s="13" t="s">
        <v>50</v>
      </c>
      <c r="AY374" s="13" t="s">
        <v>102</v>
      </c>
      <c r="BE374" s="139">
        <f>IF(N374="základní",J374,0)</f>
        <v>0</v>
      </c>
      <c r="BF374" s="139">
        <f>IF(N374="snížená",J374,0)</f>
        <v>0</v>
      </c>
      <c r="BG374" s="139">
        <f>IF(N374="zákl. přenesená",J374,0)</f>
        <v>0</v>
      </c>
      <c r="BH374" s="139">
        <f>IF(N374="sníž. přenesená",J374,0)</f>
        <v>0</v>
      </c>
      <c r="BI374" s="139">
        <f>IF(N374="nulová",J374,0)</f>
        <v>0</v>
      </c>
      <c r="BJ374" s="13" t="s">
        <v>49</v>
      </c>
      <c r="BK374" s="139">
        <f>ROUND(I374*H374,2)</f>
        <v>0</v>
      </c>
      <c r="BL374" s="13" t="s">
        <v>109</v>
      </c>
      <c r="BM374" s="13" t="s">
        <v>670</v>
      </c>
    </row>
    <row r="375" spans="2:65" s="7" customFormat="1" x14ac:dyDescent="0.3">
      <c r="B375" s="140"/>
      <c r="C375" s="141"/>
      <c r="D375" s="142" t="s">
        <v>111</v>
      </c>
      <c r="E375" s="143" t="s">
        <v>12</v>
      </c>
      <c r="F375" s="144" t="s">
        <v>671</v>
      </c>
      <c r="G375" s="141"/>
      <c r="H375" s="145">
        <v>200</v>
      </c>
      <c r="I375" s="146"/>
      <c r="J375" s="141"/>
      <c r="K375" s="141"/>
      <c r="L375" s="147"/>
      <c r="M375" s="148"/>
      <c r="N375" s="149"/>
      <c r="O375" s="149"/>
      <c r="P375" s="149"/>
      <c r="Q375" s="149"/>
      <c r="R375" s="149"/>
      <c r="S375" s="149"/>
      <c r="T375" s="150"/>
      <c r="AT375" s="151" t="s">
        <v>111</v>
      </c>
      <c r="AU375" s="151" t="s">
        <v>50</v>
      </c>
      <c r="AV375" s="7" t="s">
        <v>50</v>
      </c>
      <c r="AW375" s="7" t="s">
        <v>24</v>
      </c>
      <c r="AX375" s="7" t="s">
        <v>47</v>
      </c>
      <c r="AY375" s="151" t="s">
        <v>102</v>
      </c>
    </row>
    <row r="376" spans="2:65" s="7" customFormat="1" x14ac:dyDescent="0.3">
      <c r="B376" s="140"/>
      <c r="C376" s="141"/>
      <c r="D376" s="142" t="s">
        <v>111</v>
      </c>
      <c r="E376" s="143" t="s">
        <v>12</v>
      </c>
      <c r="F376" s="144" t="s">
        <v>672</v>
      </c>
      <c r="G376" s="141"/>
      <c r="H376" s="145">
        <v>68.2</v>
      </c>
      <c r="I376" s="146"/>
      <c r="J376" s="141"/>
      <c r="K376" s="141"/>
      <c r="L376" s="147"/>
      <c r="M376" s="148"/>
      <c r="N376" s="149"/>
      <c r="O376" s="149"/>
      <c r="P376" s="149"/>
      <c r="Q376" s="149"/>
      <c r="R376" s="149"/>
      <c r="S376" s="149"/>
      <c r="T376" s="150"/>
      <c r="AT376" s="151" t="s">
        <v>111</v>
      </c>
      <c r="AU376" s="151" t="s">
        <v>50</v>
      </c>
      <c r="AV376" s="7" t="s">
        <v>50</v>
      </c>
      <c r="AW376" s="7" t="s">
        <v>24</v>
      </c>
      <c r="AX376" s="7" t="s">
        <v>47</v>
      </c>
      <c r="AY376" s="151" t="s">
        <v>102</v>
      </c>
    </row>
    <row r="377" spans="2:65" s="7" customFormat="1" x14ac:dyDescent="0.3">
      <c r="B377" s="140"/>
      <c r="C377" s="141"/>
      <c r="D377" s="142" t="s">
        <v>111</v>
      </c>
      <c r="E377" s="143" t="s">
        <v>12</v>
      </c>
      <c r="F377" s="144" t="s">
        <v>673</v>
      </c>
      <c r="G377" s="141"/>
      <c r="H377" s="145">
        <v>56.554000000000002</v>
      </c>
      <c r="I377" s="146"/>
      <c r="J377" s="141"/>
      <c r="K377" s="141"/>
      <c r="L377" s="147"/>
      <c r="M377" s="148"/>
      <c r="N377" s="149"/>
      <c r="O377" s="149"/>
      <c r="P377" s="149"/>
      <c r="Q377" s="149"/>
      <c r="R377" s="149"/>
      <c r="S377" s="149"/>
      <c r="T377" s="150"/>
      <c r="AT377" s="151" t="s">
        <v>111</v>
      </c>
      <c r="AU377" s="151" t="s">
        <v>50</v>
      </c>
      <c r="AV377" s="7" t="s">
        <v>50</v>
      </c>
      <c r="AW377" s="7" t="s">
        <v>24</v>
      </c>
      <c r="AX377" s="7" t="s">
        <v>47</v>
      </c>
      <c r="AY377" s="151" t="s">
        <v>102</v>
      </c>
    </row>
    <row r="378" spans="2:65" s="7" customFormat="1" x14ac:dyDescent="0.3">
      <c r="B378" s="140"/>
      <c r="C378" s="141"/>
      <c r="D378" s="142" t="s">
        <v>111</v>
      </c>
      <c r="E378" s="143" t="s">
        <v>12</v>
      </c>
      <c r="F378" s="144" t="s">
        <v>674</v>
      </c>
      <c r="G378" s="141"/>
      <c r="H378" s="145">
        <v>36.209000000000003</v>
      </c>
      <c r="I378" s="146"/>
      <c r="J378" s="141"/>
      <c r="K378" s="141"/>
      <c r="L378" s="147"/>
      <c r="M378" s="148"/>
      <c r="N378" s="149"/>
      <c r="O378" s="149"/>
      <c r="P378" s="149"/>
      <c r="Q378" s="149"/>
      <c r="R378" s="149"/>
      <c r="S378" s="149"/>
      <c r="T378" s="150"/>
      <c r="AT378" s="151" t="s">
        <v>111</v>
      </c>
      <c r="AU378" s="151" t="s">
        <v>50</v>
      </c>
      <c r="AV378" s="7" t="s">
        <v>50</v>
      </c>
      <c r="AW378" s="7" t="s">
        <v>24</v>
      </c>
      <c r="AX378" s="7" t="s">
        <v>47</v>
      </c>
      <c r="AY378" s="151" t="s">
        <v>102</v>
      </c>
    </row>
    <row r="379" spans="2:65" s="7" customFormat="1" x14ac:dyDescent="0.3">
      <c r="B379" s="140"/>
      <c r="C379" s="141"/>
      <c r="D379" s="142" t="s">
        <v>111</v>
      </c>
      <c r="E379" s="143" t="s">
        <v>12</v>
      </c>
      <c r="F379" s="144" t="s">
        <v>675</v>
      </c>
      <c r="G379" s="141"/>
      <c r="H379" s="145">
        <v>21.207999999999998</v>
      </c>
      <c r="I379" s="146"/>
      <c r="J379" s="141"/>
      <c r="K379" s="141"/>
      <c r="L379" s="147"/>
      <c r="M379" s="148"/>
      <c r="N379" s="149"/>
      <c r="O379" s="149"/>
      <c r="P379" s="149"/>
      <c r="Q379" s="149"/>
      <c r="R379" s="149"/>
      <c r="S379" s="149"/>
      <c r="T379" s="150"/>
      <c r="AT379" s="151" t="s">
        <v>111</v>
      </c>
      <c r="AU379" s="151" t="s">
        <v>50</v>
      </c>
      <c r="AV379" s="7" t="s">
        <v>50</v>
      </c>
      <c r="AW379" s="7" t="s">
        <v>24</v>
      </c>
      <c r="AX379" s="7" t="s">
        <v>47</v>
      </c>
      <c r="AY379" s="151" t="s">
        <v>102</v>
      </c>
    </row>
    <row r="380" spans="2:65" s="7" customFormat="1" x14ac:dyDescent="0.3">
      <c r="B380" s="140"/>
      <c r="C380" s="141"/>
      <c r="D380" s="142" t="s">
        <v>111</v>
      </c>
      <c r="E380" s="143" t="s">
        <v>12</v>
      </c>
      <c r="F380" s="144" t="s">
        <v>676</v>
      </c>
      <c r="G380" s="141"/>
      <c r="H380" s="145">
        <v>26.547999999999998</v>
      </c>
      <c r="I380" s="146"/>
      <c r="J380" s="141"/>
      <c r="K380" s="141"/>
      <c r="L380" s="147"/>
      <c r="M380" s="148"/>
      <c r="N380" s="149"/>
      <c r="O380" s="149"/>
      <c r="P380" s="149"/>
      <c r="Q380" s="149"/>
      <c r="R380" s="149"/>
      <c r="S380" s="149"/>
      <c r="T380" s="150"/>
      <c r="AT380" s="151" t="s">
        <v>111</v>
      </c>
      <c r="AU380" s="151" t="s">
        <v>50</v>
      </c>
      <c r="AV380" s="7" t="s">
        <v>50</v>
      </c>
      <c r="AW380" s="7" t="s">
        <v>24</v>
      </c>
      <c r="AX380" s="7" t="s">
        <v>47</v>
      </c>
      <c r="AY380" s="151" t="s">
        <v>102</v>
      </c>
    </row>
    <row r="381" spans="2:65" s="7" customFormat="1" x14ac:dyDescent="0.3">
      <c r="B381" s="140"/>
      <c r="C381" s="141"/>
      <c r="D381" s="142" t="s">
        <v>111</v>
      </c>
      <c r="E381" s="143" t="s">
        <v>12</v>
      </c>
      <c r="F381" s="144" t="s">
        <v>677</v>
      </c>
      <c r="G381" s="141"/>
      <c r="H381" s="145">
        <v>11.128</v>
      </c>
      <c r="I381" s="146"/>
      <c r="J381" s="141"/>
      <c r="K381" s="141"/>
      <c r="L381" s="147"/>
      <c r="M381" s="148"/>
      <c r="N381" s="149"/>
      <c r="O381" s="149"/>
      <c r="P381" s="149"/>
      <c r="Q381" s="149"/>
      <c r="R381" s="149"/>
      <c r="S381" s="149"/>
      <c r="T381" s="150"/>
      <c r="AT381" s="151" t="s">
        <v>111</v>
      </c>
      <c r="AU381" s="151" t="s">
        <v>50</v>
      </c>
      <c r="AV381" s="7" t="s">
        <v>50</v>
      </c>
      <c r="AW381" s="7" t="s">
        <v>24</v>
      </c>
      <c r="AX381" s="7" t="s">
        <v>47</v>
      </c>
      <c r="AY381" s="151" t="s">
        <v>102</v>
      </c>
    </row>
    <row r="382" spans="2:65" s="7" customFormat="1" x14ac:dyDescent="0.3">
      <c r="B382" s="140"/>
      <c r="C382" s="141"/>
      <c r="D382" s="142" t="s">
        <v>111</v>
      </c>
      <c r="E382" s="143" t="s">
        <v>12</v>
      </c>
      <c r="F382" s="144" t="s">
        <v>678</v>
      </c>
      <c r="G382" s="141"/>
      <c r="H382" s="145">
        <v>25.925999999999998</v>
      </c>
      <c r="I382" s="146"/>
      <c r="J382" s="141"/>
      <c r="K382" s="141"/>
      <c r="L382" s="147"/>
      <c r="M382" s="148"/>
      <c r="N382" s="149"/>
      <c r="O382" s="149"/>
      <c r="P382" s="149"/>
      <c r="Q382" s="149"/>
      <c r="R382" s="149"/>
      <c r="S382" s="149"/>
      <c r="T382" s="150"/>
      <c r="AT382" s="151" t="s">
        <v>111</v>
      </c>
      <c r="AU382" s="151" t="s">
        <v>50</v>
      </c>
      <c r="AV382" s="7" t="s">
        <v>50</v>
      </c>
      <c r="AW382" s="7" t="s">
        <v>24</v>
      </c>
      <c r="AX382" s="7" t="s">
        <v>47</v>
      </c>
      <c r="AY382" s="151" t="s">
        <v>102</v>
      </c>
    </row>
    <row r="383" spans="2:65" s="7" customFormat="1" x14ac:dyDescent="0.3">
      <c r="B383" s="140"/>
      <c r="C383" s="141"/>
      <c r="D383" s="142" t="s">
        <v>111</v>
      </c>
      <c r="E383" s="143" t="s">
        <v>12</v>
      </c>
      <c r="F383" s="144" t="s">
        <v>679</v>
      </c>
      <c r="G383" s="141"/>
      <c r="H383" s="145">
        <v>21.600999999999999</v>
      </c>
      <c r="I383" s="146"/>
      <c r="J383" s="141"/>
      <c r="K383" s="141"/>
      <c r="L383" s="147"/>
      <c r="M383" s="148"/>
      <c r="N383" s="149"/>
      <c r="O383" s="149"/>
      <c r="P383" s="149"/>
      <c r="Q383" s="149"/>
      <c r="R383" s="149"/>
      <c r="S383" s="149"/>
      <c r="T383" s="150"/>
      <c r="AT383" s="151" t="s">
        <v>111</v>
      </c>
      <c r="AU383" s="151" t="s">
        <v>50</v>
      </c>
      <c r="AV383" s="7" t="s">
        <v>50</v>
      </c>
      <c r="AW383" s="7" t="s">
        <v>24</v>
      </c>
      <c r="AX383" s="7" t="s">
        <v>47</v>
      </c>
      <c r="AY383" s="151" t="s">
        <v>102</v>
      </c>
    </row>
    <row r="384" spans="2:65" s="7" customFormat="1" x14ac:dyDescent="0.3">
      <c r="B384" s="140"/>
      <c r="C384" s="141"/>
      <c r="D384" s="142" t="s">
        <v>111</v>
      </c>
      <c r="E384" s="143" t="s">
        <v>12</v>
      </c>
      <c r="F384" s="144" t="s">
        <v>680</v>
      </c>
      <c r="G384" s="141"/>
      <c r="H384" s="145">
        <v>34.72</v>
      </c>
      <c r="I384" s="146"/>
      <c r="J384" s="141"/>
      <c r="K384" s="141"/>
      <c r="L384" s="147"/>
      <c r="M384" s="148"/>
      <c r="N384" s="149"/>
      <c r="O384" s="149"/>
      <c r="P384" s="149"/>
      <c r="Q384" s="149"/>
      <c r="R384" s="149"/>
      <c r="S384" s="149"/>
      <c r="T384" s="150"/>
      <c r="AT384" s="151" t="s">
        <v>111</v>
      </c>
      <c r="AU384" s="151" t="s">
        <v>50</v>
      </c>
      <c r="AV384" s="7" t="s">
        <v>50</v>
      </c>
      <c r="AW384" s="7" t="s">
        <v>24</v>
      </c>
      <c r="AX384" s="7" t="s">
        <v>47</v>
      </c>
      <c r="AY384" s="151" t="s">
        <v>102</v>
      </c>
    </row>
    <row r="385" spans="2:65" s="7" customFormat="1" x14ac:dyDescent="0.3">
      <c r="B385" s="140"/>
      <c r="C385" s="141"/>
      <c r="D385" s="142" t="s">
        <v>111</v>
      </c>
      <c r="E385" s="143" t="s">
        <v>12</v>
      </c>
      <c r="F385" s="144" t="s">
        <v>681</v>
      </c>
      <c r="G385" s="141"/>
      <c r="H385" s="145">
        <v>16.559999999999999</v>
      </c>
      <c r="I385" s="146"/>
      <c r="J385" s="141"/>
      <c r="K385" s="141"/>
      <c r="L385" s="147"/>
      <c r="M385" s="148"/>
      <c r="N385" s="149"/>
      <c r="O385" s="149"/>
      <c r="P385" s="149"/>
      <c r="Q385" s="149"/>
      <c r="R385" s="149"/>
      <c r="S385" s="149"/>
      <c r="T385" s="150"/>
      <c r="AT385" s="151" t="s">
        <v>111</v>
      </c>
      <c r="AU385" s="151" t="s">
        <v>50</v>
      </c>
      <c r="AV385" s="7" t="s">
        <v>50</v>
      </c>
      <c r="AW385" s="7" t="s">
        <v>24</v>
      </c>
      <c r="AX385" s="7" t="s">
        <v>47</v>
      </c>
      <c r="AY385" s="151" t="s">
        <v>102</v>
      </c>
    </row>
    <row r="386" spans="2:65" s="7" customFormat="1" x14ac:dyDescent="0.3">
      <c r="B386" s="140"/>
      <c r="C386" s="141"/>
      <c r="D386" s="142" t="s">
        <v>111</v>
      </c>
      <c r="E386" s="143" t="s">
        <v>12</v>
      </c>
      <c r="F386" s="144" t="s">
        <v>682</v>
      </c>
      <c r="G386" s="141"/>
      <c r="H386" s="145">
        <v>1.431</v>
      </c>
      <c r="I386" s="146"/>
      <c r="J386" s="141"/>
      <c r="K386" s="141"/>
      <c r="L386" s="147"/>
      <c r="M386" s="148"/>
      <c r="N386" s="149"/>
      <c r="O386" s="149"/>
      <c r="P386" s="149"/>
      <c r="Q386" s="149"/>
      <c r="R386" s="149"/>
      <c r="S386" s="149"/>
      <c r="T386" s="150"/>
      <c r="AT386" s="151" t="s">
        <v>111</v>
      </c>
      <c r="AU386" s="151" t="s">
        <v>50</v>
      </c>
      <c r="AV386" s="7" t="s">
        <v>50</v>
      </c>
      <c r="AW386" s="7" t="s">
        <v>24</v>
      </c>
      <c r="AX386" s="7" t="s">
        <v>47</v>
      </c>
      <c r="AY386" s="151" t="s">
        <v>102</v>
      </c>
    </row>
    <row r="387" spans="2:65" s="7" customFormat="1" x14ac:dyDescent="0.3">
      <c r="B387" s="140"/>
      <c r="C387" s="141"/>
      <c r="D387" s="142" t="s">
        <v>111</v>
      </c>
      <c r="E387" s="143" t="s">
        <v>12</v>
      </c>
      <c r="F387" s="144" t="s">
        <v>595</v>
      </c>
      <c r="G387" s="141"/>
      <c r="H387" s="145">
        <v>7.92</v>
      </c>
      <c r="I387" s="146"/>
      <c r="J387" s="141"/>
      <c r="K387" s="141"/>
      <c r="L387" s="147"/>
      <c r="M387" s="148"/>
      <c r="N387" s="149"/>
      <c r="O387" s="149"/>
      <c r="P387" s="149"/>
      <c r="Q387" s="149"/>
      <c r="R387" s="149"/>
      <c r="S387" s="149"/>
      <c r="T387" s="150"/>
      <c r="AT387" s="151" t="s">
        <v>111</v>
      </c>
      <c r="AU387" s="151" t="s">
        <v>50</v>
      </c>
      <c r="AV387" s="7" t="s">
        <v>50</v>
      </c>
      <c r="AW387" s="7" t="s">
        <v>24</v>
      </c>
      <c r="AX387" s="7" t="s">
        <v>47</v>
      </c>
      <c r="AY387" s="151" t="s">
        <v>102</v>
      </c>
    </row>
    <row r="388" spans="2:65" s="7" customFormat="1" x14ac:dyDescent="0.3">
      <c r="B388" s="140"/>
      <c r="C388" s="141"/>
      <c r="D388" s="142" t="s">
        <v>111</v>
      </c>
      <c r="E388" s="143" t="s">
        <v>12</v>
      </c>
      <c r="F388" s="144" t="s">
        <v>596</v>
      </c>
      <c r="G388" s="141"/>
      <c r="H388" s="145">
        <v>6.1879999999999997</v>
      </c>
      <c r="I388" s="146"/>
      <c r="J388" s="141"/>
      <c r="K388" s="141"/>
      <c r="L388" s="147"/>
      <c r="M388" s="148"/>
      <c r="N388" s="149"/>
      <c r="O388" s="149"/>
      <c r="P388" s="149"/>
      <c r="Q388" s="149"/>
      <c r="R388" s="149"/>
      <c r="S388" s="149"/>
      <c r="T388" s="150"/>
      <c r="AT388" s="151" t="s">
        <v>111</v>
      </c>
      <c r="AU388" s="151" t="s">
        <v>50</v>
      </c>
      <c r="AV388" s="7" t="s">
        <v>50</v>
      </c>
      <c r="AW388" s="7" t="s">
        <v>24</v>
      </c>
      <c r="AX388" s="7" t="s">
        <v>47</v>
      </c>
      <c r="AY388" s="151" t="s">
        <v>102</v>
      </c>
    </row>
    <row r="389" spans="2:65" s="9" customFormat="1" x14ac:dyDescent="0.3">
      <c r="B389" s="176"/>
      <c r="C389" s="177"/>
      <c r="D389" s="142" t="s">
        <v>111</v>
      </c>
      <c r="E389" s="178" t="s">
        <v>12</v>
      </c>
      <c r="F389" s="179" t="s">
        <v>198</v>
      </c>
      <c r="G389" s="177"/>
      <c r="H389" s="180" t="s">
        <v>12</v>
      </c>
      <c r="I389" s="181"/>
      <c r="J389" s="177"/>
      <c r="K389" s="177"/>
      <c r="L389" s="182"/>
      <c r="M389" s="183"/>
      <c r="N389" s="184"/>
      <c r="O389" s="184"/>
      <c r="P389" s="184"/>
      <c r="Q389" s="184"/>
      <c r="R389" s="184"/>
      <c r="S389" s="184"/>
      <c r="T389" s="185"/>
      <c r="AT389" s="186" t="s">
        <v>111</v>
      </c>
      <c r="AU389" s="186" t="s">
        <v>50</v>
      </c>
      <c r="AV389" s="9" t="s">
        <v>49</v>
      </c>
      <c r="AW389" s="9" t="s">
        <v>24</v>
      </c>
      <c r="AX389" s="9" t="s">
        <v>47</v>
      </c>
      <c r="AY389" s="186" t="s">
        <v>102</v>
      </c>
    </row>
    <row r="390" spans="2:65" s="7" customFormat="1" x14ac:dyDescent="0.3">
      <c r="B390" s="140"/>
      <c r="C390" s="141"/>
      <c r="D390" s="142" t="s">
        <v>111</v>
      </c>
      <c r="E390" s="143" t="s">
        <v>12</v>
      </c>
      <c r="F390" s="144" t="s">
        <v>683</v>
      </c>
      <c r="G390" s="141"/>
      <c r="H390" s="145">
        <v>71.019000000000005</v>
      </c>
      <c r="I390" s="146"/>
      <c r="J390" s="141"/>
      <c r="K390" s="141"/>
      <c r="L390" s="147"/>
      <c r="M390" s="148"/>
      <c r="N390" s="149"/>
      <c r="O390" s="149"/>
      <c r="P390" s="149"/>
      <c r="Q390" s="149"/>
      <c r="R390" s="149"/>
      <c r="S390" s="149"/>
      <c r="T390" s="150"/>
      <c r="AT390" s="151" t="s">
        <v>111</v>
      </c>
      <c r="AU390" s="151" t="s">
        <v>50</v>
      </c>
      <c r="AV390" s="7" t="s">
        <v>50</v>
      </c>
      <c r="AW390" s="7" t="s">
        <v>24</v>
      </c>
      <c r="AX390" s="7" t="s">
        <v>47</v>
      </c>
      <c r="AY390" s="151" t="s">
        <v>102</v>
      </c>
    </row>
    <row r="391" spans="2:65" s="7" customFormat="1" x14ac:dyDescent="0.3">
      <c r="B391" s="140"/>
      <c r="C391" s="141"/>
      <c r="D391" s="142" t="s">
        <v>111</v>
      </c>
      <c r="E391" s="143" t="s">
        <v>12</v>
      </c>
      <c r="F391" s="144" t="s">
        <v>684</v>
      </c>
      <c r="G391" s="141"/>
      <c r="H391" s="145">
        <v>8.2560000000000002</v>
      </c>
      <c r="I391" s="146"/>
      <c r="J391" s="141"/>
      <c r="K391" s="141"/>
      <c r="L391" s="147"/>
      <c r="M391" s="148"/>
      <c r="N391" s="149"/>
      <c r="O391" s="149"/>
      <c r="P391" s="149"/>
      <c r="Q391" s="149"/>
      <c r="R391" s="149"/>
      <c r="S391" s="149"/>
      <c r="T391" s="150"/>
      <c r="AT391" s="151" t="s">
        <v>111</v>
      </c>
      <c r="AU391" s="151" t="s">
        <v>50</v>
      </c>
      <c r="AV391" s="7" t="s">
        <v>50</v>
      </c>
      <c r="AW391" s="7" t="s">
        <v>24</v>
      </c>
      <c r="AX391" s="7" t="s">
        <v>47</v>
      </c>
      <c r="AY391" s="151" t="s">
        <v>102</v>
      </c>
    </row>
    <row r="392" spans="2:65" s="8" customFormat="1" x14ac:dyDescent="0.3">
      <c r="B392" s="152"/>
      <c r="C392" s="153"/>
      <c r="D392" s="142" t="s">
        <v>111</v>
      </c>
      <c r="E392" s="188" t="s">
        <v>12</v>
      </c>
      <c r="F392" s="189" t="s">
        <v>112</v>
      </c>
      <c r="G392" s="153"/>
      <c r="H392" s="190">
        <v>613.46799999999996</v>
      </c>
      <c r="I392" s="158"/>
      <c r="J392" s="153"/>
      <c r="K392" s="153"/>
      <c r="L392" s="159"/>
      <c r="M392" s="160"/>
      <c r="N392" s="161"/>
      <c r="O392" s="161"/>
      <c r="P392" s="161"/>
      <c r="Q392" s="161"/>
      <c r="R392" s="161"/>
      <c r="S392" s="161"/>
      <c r="T392" s="162"/>
      <c r="AT392" s="163" t="s">
        <v>111</v>
      </c>
      <c r="AU392" s="163" t="s">
        <v>50</v>
      </c>
      <c r="AV392" s="8" t="s">
        <v>109</v>
      </c>
      <c r="AW392" s="8" t="s">
        <v>24</v>
      </c>
      <c r="AX392" s="8" t="s">
        <v>49</v>
      </c>
      <c r="AY392" s="163" t="s">
        <v>102</v>
      </c>
    </row>
    <row r="393" spans="2:65" s="6" customFormat="1" ht="29.85" customHeight="1" x14ac:dyDescent="0.35">
      <c r="B393" s="111"/>
      <c r="C393" s="112"/>
      <c r="D393" s="125" t="s">
        <v>46</v>
      </c>
      <c r="E393" s="126" t="s">
        <v>202</v>
      </c>
      <c r="F393" s="126" t="s">
        <v>203</v>
      </c>
      <c r="G393" s="112"/>
      <c r="H393" s="112"/>
      <c r="I393" s="115"/>
      <c r="J393" s="127">
        <f>BK393</f>
        <v>0</v>
      </c>
      <c r="K393" s="112"/>
      <c r="L393" s="117"/>
      <c r="M393" s="118"/>
      <c r="N393" s="119"/>
      <c r="O393" s="119"/>
      <c r="P393" s="120">
        <f>SUM(P394:P422)</f>
        <v>0</v>
      </c>
      <c r="Q393" s="119"/>
      <c r="R393" s="120">
        <f>SUM(R394:R422)</f>
        <v>0</v>
      </c>
      <c r="S393" s="119"/>
      <c r="T393" s="121">
        <f>SUM(T394:T422)</f>
        <v>0</v>
      </c>
      <c r="AR393" s="122" t="s">
        <v>49</v>
      </c>
      <c r="AT393" s="123" t="s">
        <v>46</v>
      </c>
      <c r="AU393" s="123" t="s">
        <v>49</v>
      </c>
      <c r="AY393" s="122" t="s">
        <v>102</v>
      </c>
      <c r="BK393" s="124">
        <f>SUM(BK394:BK422)</f>
        <v>0</v>
      </c>
    </row>
    <row r="394" spans="2:65" s="1" customFormat="1" ht="22.5" customHeight="1" x14ac:dyDescent="0.3">
      <c r="B394" s="24"/>
      <c r="C394" s="128" t="s">
        <v>204</v>
      </c>
      <c r="D394" s="128" t="s">
        <v>105</v>
      </c>
      <c r="E394" s="129" t="s">
        <v>685</v>
      </c>
      <c r="F394" s="130" t="s">
        <v>686</v>
      </c>
      <c r="G394" s="131" t="s">
        <v>138</v>
      </c>
      <c r="H394" s="132">
        <v>570.625</v>
      </c>
      <c r="I394" s="133"/>
      <c r="J394" s="134">
        <f>ROUND(I394*H394,2)</f>
        <v>0</v>
      </c>
      <c r="K394" s="130" t="s">
        <v>116</v>
      </c>
      <c r="L394" s="34"/>
      <c r="M394" s="135" t="s">
        <v>12</v>
      </c>
      <c r="N394" s="136" t="s">
        <v>31</v>
      </c>
      <c r="O394" s="25"/>
      <c r="P394" s="137">
        <f>O394*H394</f>
        <v>0</v>
      </c>
      <c r="Q394" s="137">
        <v>0</v>
      </c>
      <c r="R394" s="137">
        <f>Q394*H394</f>
        <v>0</v>
      </c>
      <c r="S394" s="137">
        <v>0</v>
      </c>
      <c r="T394" s="138">
        <f>S394*H394</f>
        <v>0</v>
      </c>
      <c r="AR394" s="13" t="s">
        <v>109</v>
      </c>
      <c r="AT394" s="13" t="s">
        <v>105</v>
      </c>
      <c r="AU394" s="13" t="s">
        <v>50</v>
      </c>
      <c r="AY394" s="13" t="s">
        <v>102</v>
      </c>
      <c r="BE394" s="139">
        <f>IF(N394="základní",J394,0)</f>
        <v>0</v>
      </c>
      <c r="BF394" s="139">
        <f>IF(N394="snížená",J394,0)</f>
        <v>0</v>
      </c>
      <c r="BG394" s="139">
        <f>IF(N394="zákl. přenesená",J394,0)</f>
        <v>0</v>
      </c>
      <c r="BH394" s="139">
        <f>IF(N394="sníž. přenesená",J394,0)</f>
        <v>0</v>
      </c>
      <c r="BI394" s="139">
        <f>IF(N394="nulová",J394,0)</f>
        <v>0</v>
      </c>
      <c r="BJ394" s="13" t="s">
        <v>49</v>
      </c>
      <c r="BK394" s="139">
        <f>ROUND(I394*H394,2)</f>
        <v>0</v>
      </c>
      <c r="BL394" s="13" t="s">
        <v>109</v>
      </c>
      <c r="BM394" s="13" t="s">
        <v>687</v>
      </c>
    </row>
    <row r="395" spans="2:65" s="9" customFormat="1" x14ac:dyDescent="0.3">
      <c r="B395" s="176"/>
      <c r="C395" s="177"/>
      <c r="D395" s="142" t="s">
        <v>111</v>
      </c>
      <c r="E395" s="178" t="s">
        <v>12</v>
      </c>
      <c r="F395" s="179" t="s">
        <v>688</v>
      </c>
      <c r="G395" s="177"/>
      <c r="H395" s="180" t="s">
        <v>12</v>
      </c>
      <c r="I395" s="181"/>
      <c r="J395" s="177"/>
      <c r="K395" s="177"/>
      <c r="L395" s="182"/>
      <c r="M395" s="183"/>
      <c r="N395" s="184"/>
      <c r="O395" s="184"/>
      <c r="P395" s="184"/>
      <c r="Q395" s="184"/>
      <c r="R395" s="184"/>
      <c r="S395" s="184"/>
      <c r="T395" s="185"/>
      <c r="AT395" s="186" t="s">
        <v>111</v>
      </c>
      <c r="AU395" s="186" t="s">
        <v>50</v>
      </c>
      <c r="AV395" s="9" t="s">
        <v>49</v>
      </c>
      <c r="AW395" s="9" t="s">
        <v>24</v>
      </c>
      <c r="AX395" s="9" t="s">
        <v>47</v>
      </c>
      <c r="AY395" s="186" t="s">
        <v>102</v>
      </c>
    </row>
    <row r="396" spans="2:65" s="7" customFormat="1" x14ac:dyDescent="0.3">
      <c r="B396" s="140"/>
      <c r="C396" s="141"/>
      <c r="D396" s="142" t="s">
        <v>111</v>
      </c>
      <c r="E396" s="143" t="s">
        <v>12</v>
      </c>
      <c r="F396" s="144" t="s">
        <v>689</v>
      </c>
      <c r="G396" s="141"/>
      <c r="H396" s="145">
        <v>47.2</v>
      </c>
      <c r="I396" s="146"/>
      <c r="J396" s="141"/>
      <c r="K396" s="141"/>
      <c r="L396" s="147"/>
      <c r="M396" s="148"/>
      <c r="N396" s="149"/>
      <c r="O396" s="149"/>
      <c r="P396" s="149"/>
      <c r="Q396" s="149"/>
      <c r="R396" s="149"/>
      <c r="S396" s="149"/>
      <c r="T396" s="150"/>
      <c r="AT396" s="151" t="s">
        <v>111</v>
      </c>
      <c r="AU396" s="151" t="s">
        <v>50</v>
      </c>
      <c r="AV396" s="7" t="s">
        <v>50</v>
      </c>
      <c r="AW396" s="7" t="s">
        <v>24</v>
      </c>
      <c r="AX396" s="7" t="s">
        <v>47</v>
      </c>
      <c r="AY396" s="151" t="s">
        <v>102</v>
      </c>
    </row>
    <row r="397" spans="2:65" s="7" customFormat="1" x14ac:dyDescent="0.3">
      <c r="B397" s="140"/>
      <c r="C397" s="141"/>
      <c r="D397" s="142" t="s">
        <v>111</v>
      </c>
      <c r="E397" s="143" t="s">
        <v>12</v>
      </c>
      <c r="F397" s="144" t="s">
        <v>690</v>
      </c>
      <c r="G397" s="141"/>
      <c r="H397" s="145">
        <v>523.42499999999995</v>
      </c>
      <c r="I397" s="146"/>
      <c r="J397" s="141"/>
      <c r="K397" s="141"/>
      <c r="L397" s="147"/>
      <c r="M397" s="148"/>
      <c r="N397" s="149"/>
      <c r="O397" s="149"/>
      <c r="P397" s="149"/>
      <c r="Q397" s="149"/>
      <c r="R397" s="149"/>
      <c r="S397" s="149"/>
      <c r="T397" s="150"/>
      <c r="AT397" s="151" t="s">
        <v>111</v>
      </c>
      <c r="AU397" s="151" t="s">
        <v>50</v>
      </c>
      <c r="AV397" s="7" t="s">
        <v>50</v>
      </c>
      <c r="AW397" s="7" t="s">
        <v>24</v>
      </c>
      <c r="AX397" s="7" t="s">
        <v>47</v>
      </c>
      <c r="AY397" s="151" t="s">
        <v>102</v>
      </c>
    </row>
    <row r="398" spans="2:65" s="8" customFormat="1" x14ac:dyDescent="0.3">
      <c r="B398" s="152"/>
      <c r="C398" s="153"/>
      <c r="D398" s="154" t="s">
        <v>111</v>
      </c>
      <c r="E398" s="155" t="s">
        <v>12</v>
      </c>
      <c r="F398" s="156" t="s">
        <v>112</v>
      </c>
      <c r="G398" s="153"/>
      <c r="H398" s="157">
        <v>570.625</v>
      </c>
      <c r="I398" s="158"/>
      <c r="J398" s="153"/>
      <c r="K398" s="153"/>
      <c r="L398" s="159"/>
      <c r="M398" s="160"/>
      <c r="N398" s="161"/>
      <c r="O398" s="161"/>
      <c r="P398" s="161"/>
      <c r="Q398" s="161"/>
      <c r="R398" s="161"/>
      <c r="S398" s="161"/>
      <c r="T398" s="162"/>
      <c r="AT398" s="163" t="s">
        <v>111</v>
      </c>
      <c r="AU398" s="163" t="s">
        <v>50</v>
      </c>
      <c r="AV398" s="8" t="s">
        <v>109</v>
      </c>
      <c r="AW398" s="8" t="s">
        <v>24</v>
      </c>
      <c r="AX398" s="8" t="s">
        <v>49</v>
      </c>
      <c r="AY398" s="163" t="s">
        <v>102</v>
      </c>
    </row>
    <row r="399" spans="2:65" s="1" customFormat="1" ht="31.5" customHeight="1" x14ac:dyDescent="0.3">
      <c r="B399" s="24"/>
      <c r="C399" s="128" t="s">
        <v>4</v>
      </c>
      <c r="D399" s="128" t="s">
        <v>105</v>
      </c>
      <c r="E399" s="129" t="s">
        <v>691</v>
      </c>
      <c r="F399" s="130" t="s">
        <v>692</v>
      </c>
      <c r="G399" s="131" t="s">
        <v>138</v>
      </c>
      <c r="H399" s="132">
        <v>25678.125</v>
      </c>
      <c r="I399" s="133"/>
      <c r="J399" s="134">
        <f>ROUND(I399*H399,2)</f>
        <v>0</v>
      </c>
      <c r="K399" s="130" t="s">
        <v>116</v>
      </c>
      <c r="L399" s="34"/>
      <c r="M399" s="135" t="s">
        <v>12</v>
      </c>
      <c r="N399" s="136" t="s">
        <v>31</v>
      </c>
      <c r="O399" s="25"/>
      <c r="P399" s="137">
        <f>O399*H399</f>
        <v>0</v>
      </c>
      <c r="Q399" s="137">
        <v>0</v>
      </c>
      <c r="R399" s="137">
        <f>Q399*H399</f>
        <v>0</v>
      </c>
      <c r="S399" s="137">
        <v>0</v>
      </c>
      <c r="T399" s="138">
        <f>S399*H399</f>
        <v>0</v>
      </c>
      <c r="AR399" s="13" t="s">
        <v>109</v>
      </c>
      <c r="AT399" s="13" t="s">
        <v>105</v>
      </c>
      <c r="AU399" s="13" t="s">
        <v>50</v>
      </c>
      <c r="AY399" s="13" t="s">
        <v>102</v>
      </c>
      <c r="BE399" s="139">
        <f>IF(N399="základní",J399,0)</f>
        <v>0</v>
      </c>
      <c r="BF399" s="139">
        <f>IF(N399="snížená",J399,0)</f>
        <v>0</v>
      </c>
      <c r="BG399" s="139">
        <f>IF(N399="zákl. přenesená",J399,0)</f>
        <v>0</v>
      </c>
      <c r="BH399" s="139">
        <f>IF(N399="sníž. přenesená",J399,0)</f>
        <v>0</v>
      </c>
      <c r="BI399" s="139">
        <f>IF(N399="nulová",J399,0)</f>
        <v>0</v>
      </c>
      <c r="BJ399" s="13" t="s">
        <v>49</v>
      </c>
      <c r="BK399" s="139">
        <f>ROUND(I399*H399,2)</f>
        <v>0</v>
      </c>
      <c r="BL399" s="13" t="s">
        <v>109</v>
      </c>
      <c r="BM399" s="13" t="s">
        <v>693</v>
      </c>
    </row>
    <row r="400" spans="2:65" s="7" customFormat="1" x14ac:dyDescent="0.3">
      <c r="B400" s="140"/>
      <c r="C400" s="141"/>
      <c r="D400" s="154" t="s">
        <v>111</v>
      </c>
      <c r="E400" s="187" t="s">
        <v>12</v>
      </c>
      <c r="F400" s="174" t="s">
        <v>694</v>
      </c>
      <c r="G400" s="141"/>
      <c r="H400" s="175">
        <v>25678.125</v>
      </c>
      <c r="I400" s="146"/>
      <c r="J400" s="141"/>
      <c r="K400" s="141"/>
      <c r="L400" s="147"/>
      <c r="M400" s="148"/>
      <c r="N400" s="149"/>
      <c r="O400" s="149"/>
      <c r="P400" s="149"/>
      <c r="Q400" s="149"/>
      <c r="R400" s="149"/>
      <c r="S400" s="149"/>
      <c r="T400" s="150"/>
      <c r="AT400" s="151" t="s">
        <v>111</v>
      </c>
      <c r="AU400" s="151" t="s">
        <v>50</v>
      </c>
      <c r="AV400" s="7" t="s">
        <v>50</v>
      </c>
      <c r="AW400" s="7" t="s">
        <v>24</v>
      </c>
      <c r="AX400" s="7" t="s">
        <v>47</v>
      </c>
      <c r="AY400" s="151" t="s">
        <v>102</v>
      </c>
    </row>
    <row r="401" spans="2:65" s="1" customFormat="1" ht="22.5" customHeight="1" x14ac:dyDescent="0.3">
      <c r="B401" s="24"/>
      <c r="C401" s="128" t="s">
        <v>213</v>
      </c>
      <c r="D401" s="128" t="s">
        <v>105</v>
      </c>
      <c r="E401" s="129" t="s">
        <v>695</v>
      </c>
      <c r="F401" s="130" t="s">
        <v>696</v>
      </c>
      <c r="G401" s="131" t="s">
        <v>138</v>
      </c>
      <c r="H401" s="132">
        <v>570.625</v>
      </c>
      <c r="I401" s="133"/>
      <c r="J401" s="134">
        <f>ROUND(I401*H401,2)</f>
        <v>0</v>
      </c>
      <c r="K401" s="130" t="s">
        <v>116</v>
      </c>
      <c r="L401" s="34"/>
      <c r="M401" s="135" t="s">
        <v>12</v>
      </c>
      <c r="N401" s="136" t="s">
        <v>31</v>
      </c>
      <c r="O401" s="25"/>
      <c r="P401" s="137">
        <f>O401*H401</f>
        <v>0</v>
      </c>
      <c r="Q401" s="137">
        <v>0</v>
      </c>
      <c r="R401" s="137">
        <f>Q401*H401</f>
        <v>0</v>
      </c>
      <c r="S401" s="137">
        <v>0</v>
      </c>
      <c r="T401" s="138">
        <f>S401*H401</f>
        <v>0</v>
      </c>
      <c r="AR401" s="13" t="s">
        <v>109</v>
      </c>
      <c r="AT401" s="13" t="s">
        <v>105</v>
      </c>
      <c r="AU401" s="13" t="s">
        <v>50</v>
      </c>
      <c r="AY401" s="13" t="s">
        <v>102</v>
      </c>
      <c r="BE401" s="139">
        <f>IF(N401="základní",J401,0)</f>
        <v>0</v>
      </c>
      <c r="BF401" s="139">
        <f>IF(N401="snížená",J401,0)</f>
        <v>0</v>
      </c>
      <c r="BG401" s="139">
        <f>IF(N401="zákl. přenesená",J401,0)</f>
        <v>0</v>
      </c>
      <c r="BH401" s="139">
        <f>IF(N401="sníž. přenesená",J401,0)</f>
        <v>0</v>
      </c>
      <c r="BI401" s="139">
        <f>IF(N401="nulová",J401,0)</f>
        <v>0</v>
      </c>
      <c r="BJ401" s="13" t="s">
        <v>49</v>
      </c>
      <c r="BK401" s="139">
        <f>ROUND(I401*H401,2)</f>
        <v>0</v>
      </c>
      <c r="BL401" s="13" t="s">
        <v>109</v>
      </c>
      <c r="BM401" s="13" t="s">
        <v>697</v>
      </c>
    </row>
    <row r="402" spans="2:65" s="1" customFormat="1" ht="31.5" customHeight="1" x14ac:dyDescent="0.3">
      <c r="B402" s="24"/>
      <c r="C402" s="128" t="s">
        <v>217</v>
      </c>
      <c r="D402" s="128" t="s">
        <v>105</v>
      </c>
      <c r="E402" s="129" t="s">
        <v>205</v>
      </c>
      <c r="F402" s="130" t="s">
        <v>206</v>
      </c>
      <c r="G402" s="131" t="s">
        <v>207</v>
      </c>
      <c r="H402" s="132">
        <v>382.5</v>
      </c>
      <c r="I402" s="133"/>
      <c r="J402" s="134">
        <f>ROUND(I402*H402,2)</f>
        <v>0</v>
      </c>
      <c r="K402" s="130" t="s">
        <v>116</v>
      </c>
      <c r="L402" s="34"/>
      <c r="M402" s="135" t="s">
        <v>12</v>
      </c>
      <c r="N402" s="136" t="s">
        <v>31</v>
      </c>
      <c r="O402" s="25"/>
      <c r="P402" s="137">
        <f>O402*H402</f>
        <v>0</v>
      </c>
      <c r="Q402" s="137">
        <v>0</v>
      </c>
      <c r="R402" s="137">
        <f>Q402*H402</f>
        <v>0</v>
      </c>
      <c r="S402" s="137">
        <v>0</v>
      </c>
      <c r="T402" s="138">
        <f>S402*H402</f>
        <v>0</v>
      </c>
      <c r="AR402" s="13" t="s">
        <v>109</v>
      </c>
      <c r="AT402" s="13" t="s">
        <v>105</v>
      </c>
      <c r="AU402" s="13" t="s">
        <v>50</v>
      </c>
      <c r="AY402" s="13" t="s">
        <v>102</v>
      </c>
      <c r="BE402" s="139">
        <f>IF(N402="základní",J402,0)</f>
        <v>0</v>
      </c>
      <c r="BF402" s="139">
        <f>IF(N402="snížená",J402,0)</f>
        <v>0</v>
      </c>
      <c r="BG402" s="139">
        <f>IF(N402="zákl. přenesená",J402,0)</f>
        <v>0</v>
      </c>
      <c r="BH402" s="139">
        <f>IF(N402="sníž. přenesená",J402,0)</f>
        <v>0</v>
      </c>
      <c r="BI402" s="139">
        <f>IF(N402="nulová",J402,0)</f>
        <v>0</v>
      </c>
      <c r="BJ402" s="13" t="s">
        <v>49</v>
      </c>
      <c r="BK402" s="139">
        <f>ROUND(I402*H402,2)</f>
        <v>0</v>
      </c>
      <c r="BL402" s="13" t="s">
        <v>109</v>
      </c>
      <c r="BM402" s="13" t="s">
        <v>208</v>
      </c>
    </row>
    <row r="403" spans="2:65" s="9" customFormat="1" x14ac:dyDescent="0.3">
      <c r="B403" s="176"/>
      <c r="C403" s="177"/>
      <c r="D403" s="142" t="s">
        <v>111</v>
      </c>
      <c r="E403" s="178" t="s">
        <v>12</v>
      </c>
      <c r="F403" s="179" t="s">
        <v>698</v>
      </c>
      <c r="G403" s="177"/>
      <c r="H403" s="180" t="s">
        <v>12</v>
      </c>
      <c r="I403" s="181"/>
      <c r="J403" s="177"/>
      <c r="K403" s="177"/>
      <c r="L403" s="182"/>
      <c r="M403" s="183"/>
      <c r="N403" s="184"/>
      <c r="O403" s="184"/>
      <c r="P403" s="184"/>
      <c r="Q403" s="184"/>
      <c r="R403" s="184"/>
      <c r="S403" s="184"/>
      <c r="T403" s="185"/>
      <c r="AT403" s="186" t="s">
        <v>111</v>
      </c>
      <c r="AU403" s="186" t="s">
        <v>50</v>
      </c>
      <c r="AV403" s="9" t="s">
        <v>49</v>
      </c>
      <c r="AW403" s="9" t="s">
        <v>24</v>
      </c>
      <c r="AX403" s="9" t="s">
        <v>47</v>
      </c>
      <c r="AY403" s="186" t="s">
        <v>102</v>
      </c>
    </row>
    <row r="404" spans="2:65" s="7" customFormat="1" x14ac:dyDescent="0.3">
      <c r="B404" s="140"/>
      <c r="C404" s="141"/>
      <c r="D404" s="142" t="s">
        <v>111</v>
      </c>
      <c r="E404" s="143" t="s">
        <v>12</v>
      </c>
      <c r="F404" s="144" t="s">
        <v>699</v>
      </c>
      <c r="G404" s="141"/>
      <c r="H404" s="145">
        <v>382.5</v>
      </c>
      <c r="I404" s="146"/>
      <c r="J404" s="141"/>
      <c r="K404" s="141"/>
      <c r="L404" s="147"/>
      <c r="M404" s="148"/>
      <c r="N404" s="149"/>
      <c r="O404" s="149"/>
      <c r="P404" s="149"/>
      <c r="Q404" s="149"/>
      <c r="R404" s="149"/>
      <c r="S404" s="149"/>
      <c r="T404" s="150"/>
      <c r="AT404" s="151" t="s">
        <v>111</v>
      </c>
      <c r="AU404" s="151" t="s">
        <v>50</v>
      </c>
      <c r="AV404" s="7" t="s">
        <v>50</v>
      </c>
      <c r="AW404" s="7" t="s">
        <v>24</v>
      </c>
      <c r="AX404" s="7" t="s">
        <v>47</v>
      </c>
      <c r="AY404" s="151" t="s">
        <v>102</v>
      </c>
    </row>
    <row r="405" spans="2:65" s="8" customFormat="1" x14ac:dyDescent="0.3">
      <c r="B405" s="152"/>
      <c r="C405" s="153"/>
      <c r="D405" s="154" t="s">
        <v>111</v>
      </c>
      <c r="E405" s="155" t="s">
        <v>12</v>
      </c>
      <c r="F405" s="156" t="s">
        <v>112</v>
      </c>
      <c r="G405" s="153"/>
      <c r="H405" s="157">
        <v>382.5</v>
      </c>
      <c r="I405" s="158"/>
      <c r="J405" s="153"/>
      <c r="K405" s="153"/>
      <c r="L405" s="159"/>
      <c r="M405" s="160"/>
      <c r="N405" s="161"/>
      <c r="O405" s="161"/>
      <c r="P405" s="161"/>
      <c r="Q405" s="161"/>
      <c r="R405" s="161"/>
      <c r="S405" s="161"/>
      <c r="T405" s="162"/>
      <c r="AT405" s="163" t="s">
        <v>111</v>
      </c>
      <c r="AU405" s="163" t="s">
        <v>50</v>
      </c>
      <c r="AV405" s="8" t="s">
        <v>109</v>
      </c>
      <c r="AW405" s="8" t="s">
        <v>24</v>
      </c>
      <c r="AX405" s="8" t="s">
        <v>49</v>
      </c>
      <c r="AY405" s="163" t="s">
        <v>102</v>
      </c>
    </row>
    <row r="406" spans="2:65" s="1" customFormat="1" ht="22.5" customHeight="1" x14ac:dyDescent="0.3">
      <c r="B406" s="24"/>
      <c r="C406" s="128" t="s">
        <v>221</v>
      </c>
      <c r="D406" s="128" t="s">
        <v>105</v>
      </c>
      <c r="E406" s="129" t="s">
        <v>209</v>
      </c>
      <c r="F406" s="130" t="s">
        <v>210</v>
      </c>
      <c r="G406" s="131" t="s">
        <v>211</v>
      </c>
      <c r="H406" s="132">
        <v>185</v>
      </c>
      <c r="I406" s="133"/>
      <c r="J406" s="134">
        <f>ROUND(I406*H406,2)</f>
        <v>0</v>
      </c>
      <c r="K406" s="130" t="s">
        <v>116</v>
      </c>
      <c r="L406" s="34"/>
      <c r="M406" s="135" t="s">
        <v>12</v>
      </c>
      <c r="N406" s="136" t="s">
        <v>31</v>
      </c>
      <c r="O406" s="25"/>
      <c r="P406" s="137">
        <f>O406*H406</f>
        <v>0</v>
      </c>
      <c r="Q406" s="137">
        <v>0</v>
      </c>
      <c r="R406" s="137">
        <f>Q406*H406</f>
        <v>0</v>
      </c>
      <c r="S406" s="137">
        <v>0</v>
      </c>
      <c r="T406" s="138">
        <f>S406*H406</f>
        <v>0</v>
      </c>
      <c r="AR406" s="13" t="s">
        <v>109</v>
      </c>
      <c r="AT406" s="13" t="s">
        <v>105</v>
      </c>
      <c r="AU406" s="13" t="s">
        <v>50</v>
      </c>
      <c r="AY406" s="13" t="s">
        <v>102</v>
      </c>
      <c r="BE406" s="139">
        <f>IF(N406="základní",J406,0)</f>
        <v>0</v>
      </c>
      <c r="BF406" s="139">
        <f>IF(N406="snížená",J406,0)</f>
        <v>0</v>
      </c>
      <c r="BG406" s="139">
        <f>IF(N406="zákl. přenesená",J406,0)</f>
        <v>0</v>
      </c>
      <c r="BH406" s="139">
        <f>IF(N406="sníž. přenesená",J406,0)</f>
        <v>0</v>
      </c>
      <c r="BI406" s="139">
        <f>IF(N406="nulová",J406,0)</f>
        <v>0</v>
      </c>
      <c r="BJ406" s="13" t="s">
        <v>49</v>
      </c>
      <c r="BK406" s="139">
        <f>ROUND(I406*H406,2)</f>
        <v>0</v>
      </c>
      <c r="BL406" s="13" t="s">
        <v>109</v>
      </c>
      <c r="BM406" s="13" t="s">
        <v>212</v>
      </c>
    </row>
    <row r="407" spans="2:65" s="9" customFormat="1" x14ac:dyDescent="0.3">
      <c r="B407" s="176"/>
      <c r="C407" s="177"/>
      <c r="D407" s="142" t="s">
        <v>111</v>
      </c>
      <c r="E407" s="178" t="s">
        <v>12</v>
      </c>
      <c r="F407" s="179" t="s">
        <v>700</v>
      </c>
      <c r="G407" s="177"/>
      <c r="H407" s="180" t="s">
        <v>12</v>
      </c>
      <c r="I407" s="181"/>
      <c r="J407" s="177"/>
      <c r="K407" s="177"/>
      <c r="L407" s="182"/>
      <c r="M407" s="183"/>
      <c r="N407" s="184"/>
      <c r="O407" s="184"/>
      <c r="P407" s="184"/>
      <c r="Q407" s="184"/>
      <c r="R407" s="184"/>
      <c r="S407" s="184"/>
      <c r="T407" s="185"/>
      <c r="AT407" s="186" t="s">
        <v>111</v>
      </c>
      <c r="AU407" s="186" t="s">
        <v>50</v>
      </c>
      <c r="AV407" s="9" t="s">
        <v>49</v>
      </c>
      <c r="AW407" s="9" t="s">
        <v>24</v>
      </c>
      <c r="AX407" s="9" t="s">
        <v>47</v>
      </c>
      <c r="AY407" s="186" t="s">
        <v>102</v>
      </c>
    </row>
    <row r="408" spans="2:65" s="7" customFormat="1" x14ac:dyDescent="0.3">
      <c r="B408" s="140"/>
      <c r="C408" s="141"/>
      <c r="D408" s="142" t="s">
        <v>111</v>
      </c>
      <c r="E408" s="143" t="s">
        <v>12</v>
      </c>
      <c r="F408" s="144" t="s">
        <v>701</v>
      </c>
      <c r="G408" s="141"/>
      <c r="H408" s="145">
        <v>185</v>
      </c>
      <c r="I408" s="146"/>
      <c r="J408" s="141"/>
      <c r="K408" s="141"/>
      <c r="L408" s="147"/>
      <c r="M408" s="148"/>
      <c r="N408" s="149"/>
      <c r="O408" s="149"/>
      <c r="P408" s="149"/>
      <c r="Q408" s="149"/>
      <c r="R408" s="149"/>
      <c r="S408" s="149"/>
      <c r="T408" s="150"/>
      <c r="AT408" s="151" t="s">
        <v>111</v>
      </c>
      <c r="AU408" s="151" t="s">
        <v>50</v>
      </c>
      <c r="AV408" s="7" t="s">
        <v>50</v>
      </c>
      <c r="AW408" s="7" t="s">
        <v>24</v>
      </c>
      <c r="AX408" s="7" t="s">
        <v>47</v>
      </c>
      <c r="AY408" s="151" t="s">
        <v>102</v>
      </c>
    </row>
    <row r="409" spans="2:65" s="8" customFormat="1" x14ac:dyDescent="0.3">
      <c r="B409" s="152"/>
      <c r="C409" s="153"/>
      <c r="D409" s="154" t="s">
        <v>111</v>
      </c>
      <c r="E409" s="155" t="s">
        <v>12</v>
      </c>
      <c r="F409" s="156" t="s">
        <v>112</v>
      </c>
      <c r="G409" s="153"/>
      <c r="H409" s="157">
        <v>185</v>
      </c>
      <c r="I409" s="158"/>
      <c r="J409" s="153"/>
      <c r="K409" s="153"/>
      <c r="L409" s="159"/>
      <c r="M409" s="160"/>
      <c r="N409" s="161"/>
      <c r="O409" s="161"/>
      <c r="P409" s="161"/>
      <c r="Q409" s="161"/>
      <c r="R409" s="161"/>
      <c r="S409" s="161"/>
      <c r="T409" s="162"/>
      <c r="AT409" s="163" t="s">
        <v>111</v>
      </c>
      <c r="AU409" s="163" t="s">
        <v>50</v>
      </c>
      <c r="AV409" s="8" t="s">
        <v>109</v>
      </c>
      <c r="AW409" s="8" t="s">
        <v>3</v>
      </c>
      <c r="AX409" s="8" t="s">
        <v>49</v>
      </c>
      <c r="AY409" s="163" t="s">
        <v>102</v>
      </c>
    </row>
    <row r="410" spans="2:65" s="1" customFormat="1" ht="22.5" customHeight="1" x14ac:dyDescent="0.3">
      <c r="B410" s="24"/>
      <c r="C410" s="128" t="s">
        <v>226</v>
      </c>
      <c r="D410" s="128" t="s">
        <v>105</v>
      </c>
      <c r="E410" s="129" t="s">
        <v>214</v>
      </c>
      <c r="F410" s="130" t="s">
        <v>215</v>
      </c>
      <c r="G410" s="131" t="s">
        <v>211</v>
      </c>
      <c r="H410" s="132">
        <v>2</v>
      </c>
      <c r="I410" s="133"/>
      <c r="J410" s="134">
        <f>ROUND(I410*H410,2)</f>
        <v>0</v>
      </c>
      <c r="K410" s="130" t="s">
        <v>116</v>
      </c>
      <c r="L410" s="34"/>
      <c r="M410" s="135" t="s">
        <v>12</v>
      </c>
      <c r="N410" s="136" t="s">
        <v>31</v>
      </c>
      <c r="O410" s="25"/>
      <c r="P410" s="137">
        <f>O410*H410</f>
        <v>0</v>
      </c>
      <c r="Q410" s="137">
        <v>0</v>
      </c>
      <c r="R410" s="137">
        <f>Q410*H410</f>
        <v>0</v>
      </c>
      <c r="S410" s="137">
        <v>0</v>
      </c>
      <c r="T410" s="138">
        <f>S410*H410</f>
        <v>0</v>
      </c>
      <c r="AR410" s="13" t="s">
        <v>109</v>
      </c>
      <c r="AT410" s="13" t="s">
        <v>105</v>
      </c>
      <c r="AU410" s="13" t="s">
        <v>50</v>
      </c>
      <c r="AY410" s="13" t="s">
        <v>102</v>
      </c>
      <c r="BE410" s="139">
        <f>IF(N410="základní",J410,0)</f>
        <v>0</v>
      </c>
      <c r="BF410" s="139">
        <f>IF(N410="snížená",J410,0)</f>
        <v>0</v>
      </c>
      <c r="BG410" s="139">
        <f>IF(N410="zákl. přenesená",J410,0)</f>
        <v>0</v>
      </c>
      <c r="BH410" s="139">
        <f>IF(N410="sníž. přenesená",J410,0)</f>
        <v>0</v>
      </c>
      <c r="BI410" s="139">
        <f>IF(N410="nulová",J410,0)</f>
        <v>0</v>
      </c>
      <c r="BJ410" s="13" t="s">
        <v>49</v>
      </c>
      <c r="BK410" s="139">
        <f>ROUND(I410*H410,2)</f>
        <v>0</v>
      </c>
      <c r="BL410" s="13" t="s">
        <v>109</v>
      </c>
      <c r="BM410" s="13" t="s">
        <v>216</v>
      </c>
    </row>
    <row r="411" spans="2:65" s="7" customFormat="1" x14ac:dyDescent="0.3">
      <c r="B411" s="140"/>
      <c r="C411" s="141"/>
      <c r="D411" s="142" t="s">
        <v>111</v>
      </c>
      <c r="E411" s="143" t="s">
        <v>12</v>
      </c>
      <c r="F411" s="144" t="s">
        <v>311</v>
      </c>
      <c r="G411" s="141"/>
      <c r="H411" s="145">
        <v>2</v>
      </c>
      <c r="I411" s="146"/>
      <c r="J411" s="141"/>
      <c r="K411" s="141"/>
      <c r="L411" s="147"/>
      <c r="M411" s="148"/>
      <c r="N411" s="149"/>
      <c r="O411" s="149"/>
      <c r="P411" s="149"/>
      <c r="Q411" s="149"/>
      <c r="R411" s="149"/>
      <c r="S411" s="149"/>
      <c r="T411" s="150"/>
      <c r="AT411" s="151" t="s">
        <v>111</v>
      </c>
      <c r="AU411" s="151" t="s">
        <v>50</v>
      </c>
      <c r="AV411" s="7" t="s">
        <v>50</v>
      </c>
      <c r="AW411" s="7" t="s">
        <v>24</v>
      </c>
      <c r="AX411" s="7" t="s">
        <v>47</v>
      </c>
      <c r="AY411" s="151" t="s">
        <v>102</v>
      </c>
    </row>
    <row r="412" spans="2:65" s="8" customFormat="1" x14ac:dyDescent="0.3">
      <c r="B412" s="152"/>
      <c r="C412" s="153"/>
      <c r="D412" s="154" t="s">
        <v>111</v>
      </c>
      <c r="E412" s="155" t="s">
        <v>12</v>
      </c>
      <c r="F412" s="156" t="s">
        <v>112</v>
      </c>
      <c r="G412" s="153"/>
      <c r="H412" s="157">
        <v>2</v>
      </c>
      <c r="I412" s="158"/>
      <c r="J412" s="153"/>
      <c r="K412" s="153"/>
      <c r="L412" s="159"/>
      <c r="M412" s="160"/>
      <c r="N412" s="161"/>
      <c r="O412" s="161"/>
      <c r="P412" s="161"/>
      <c r="Q412" s="161"/>
      <c r="R412" s="161"/>
      <c r="S412" s="161"/>
      <c r="T412" s="162"/>
      <c r="AT412" s="163" t="s">
        <v>111</v>
      </c>
      <c r="AU412" s="163" t="s">
        <v>50</v>
      </c>
      <c r="AV412" s="8" t="s">
        <v>109</v>
      </c>
      <c r="AW412" s="8" t="s">
        <v>24</v>
      </c>
      <c r="AX412" s="8" t="s">
        <v>49</v>
      </c>
      <c r="AY412" s="163" t="s">
        <v>102</v>
      </c>
    </row>
    <row r="413" spans="2:65" s="1" customFormat="1" ht="22.5" customHeight="1" x14ac:dyDescent="0.3">
      <c r="B413" s="24"/>
      <c r="C413" s="128" t="s">
        <v>230</v>
      </c>
      <c r="D413" s="128" t="s">
        <v>105</v>
      </c>
      <c r="E413" s="129" t="s">
        <v>218</v>
      </c>
      <c r="F413" s="130" t="s">
        <v>219</v>
      </c>
      <c r="G413" s="131" t="s">
        <v>211</v>
      </c>
      <c r="H413" s="132">
        <v>1850</v>
      </c>
      <c r="I413" s="133"/>
      <c r="J413" s="134">
        <f>ROUND(I413*H413,2)</f>
        <v>0</v>
      </c>
      <c r="K413" s="130" t="s">
        <v>116</v>
      </c>
      <c r="L413" s="34"/>
      <c r="M413" s="135" t="s">
        <v>12</v>
      </c>
      <c r="N413" s="136" t="s">
        <v>31</v>
      </c>
      <c r="O413" s="25"/>
      <c r="P413" s="137">
        <f>O413*H413</f>
        <v>0</v>
      </c>
      <c r="Q413" s="137">
        <v>0</v>
      </c>
      <c r="R413" s="137">
        <f>Q413*H413</f>
        <v>0</v>
      </c>
      <c r="S413" s="137">
        <v>0</v>
      </c>
      <c r="T413" s="138">
        <f>S413*H413</f>
        <v>0</v>
      </c>
      <c r="AR413" s="13" t="s">
        <v>109</v>
      </c>
      <c r="AT413" s="13" t="s">
        <v>105</v>
      </c>
      <c r="AU413" s="13" t="s">
        <v>50</v>
      </c>
      <c r="AY413" s="13" t="s">
        <v>102</v>
      </c>
      <c r="BE413" s="139">
        <f>IF(N413="základní",J413,0)</f>
        <v>0</v>
      </c>
      <c r="BF413" s="139">
        <f>IF(N413="snížená",J413,0)</f>
        <v>0</v>
      </c>
      <c r="BG413" s="139">
        <f>IF(N413="zákl. přenesená",J413,0)</f>
        <v>0</v>
      </c>
      <c r="BH413" s="139">
        <f>IF(N413="sníž. přenesená",J413,0)</f>
        <v>0</v>
      </c>
      <c r="BI413" s="139">
        <f>IF(N413="nulová",J413,0)</f>
        <v>0</v>
      </c>
      <c r="BJ413" s="13" t="s">
        <v>49</v>
      </c>
      <c r="BK413" s="139">
        <f>ROUND(I413*H413,2)</f>
        <v>0</v>
      </c>
      <c r="BL413" s="13" t="s">
        <v>109</v>
      </c>
      <c r="BM413" s="13" t="s">
        <v>220</v>
      </c>
    </row>
    <row r="414" spans="2:65" s="7" customFormat="1" x14ac:dyDescent="0.3">
      <c r="B414" s="140"/>
      <c r="C414" s="141"/>
      <c r="D414" s="142" t="s">
        <v>111</v>
      </c>
      <c r="E414" s="143" t="s">
        <v>12</v>
      </c>
      <c r="F414" s="144" t="s">
        <v>702</v>
      </c>
      <c r="G414" s="141"/>
      <c r="H414" s="145">
        <v>1850</v>
      </c>
      <c r="I414" s="146"/>
      <c r="J414" s="141"/>
      <c r="K414" s="141"/>
      <c r="L414" s="147"/>
      <c r="M414" s="148"/>
      <c r="N414" s="149"/>
      <c r="O414" s="149"/>
      <c r="P414" s="149"/>
      <c r="Q414" s="149"/>
      <c r="R414" s="149"/>
      <c r="S414" s="149"/>
      <c r="T414" s="150"/>
      <c r="AT414" s="151" t="s">
        <v>111</v>
      </c>
      <c r="AU414" s="151" t="s">
        <v>50</v>
      </c>
      <c r="AV414" s="7" t="s">
        <v>50</v>
      </c>
      <c r="AW414" s="7" t="s">
        <v>24</v>
      </c>
      <c r="AX414" s="7" t="s">
        <v>47</v>
      </c>
      <c r="AY414" s="151" t="s">
        <v>102</v>
      </c>
    </row>
    <row r="415" spans="2:65" s="8" customFormat="1" x14ac:dyDescent="0.3">
      <c r="B415" s="152"/>
      <c r="C415" s="153"/>
      <c r="D415" s="154" t="s">
        <v>111</v>
      </c>
      <c r="E415" s="155" t="s">
        <v>12</v>
      </c>
      <c r="F415" s="156" t="s">
        <v>112</v>
      </c>
      <c r="G415" s="153"/>
      <c r="H415" s="157">
        <v>1850</v>
      </c>
      <c r="I415" s="158"/>
      <c r="J415" s="153"/>
      <c r="K415" s="153"/>
      <c r="L415" s="159"/>
      <c r="M415" s="160"/>
      <c r="N415" s="161"/>
      <c r="O415" s="161"/>
      <c r="P415" s="161"/>
      <c r="Q415" s="161"/>
      <c r="R415" s="161"/>
      <c r="S415" s="161"/>
      <c r="T415" s="162"/>
      <c r="AT415" s="163" t="s">
        <v>111</v>
      </c>
      <c r="AU415" s="163" t="s">
        <v>50</v>
      </c>
      <c r="AV415" s="8" t="s">
        <v>109</v>
      </c>
      <c r="AW415" s="8" t="s">
        <v>24</v>
      </c>
      <c r="AX415" s="8" t="s">
        <v>49</v>
      </c>
      <c r="AY415" s="163" t="s">
        <v>102</v>
      </c>
    </row>
    <row r="416" spans="2:65" s="1" customFormat="1" ht="22.5" customHeight="1" x14ac:dyDescent="0.3">
      <c r="B416" s="24"/>
      <c r="C416" s="128" t="s">
        <v>234</v>
      </c>
      <c r="D416" s="128" t="s">
        <v>105</v>
      </c>
      <c r="E416" s="129" t="s">
        <v>222</v>
      </c>
      <c r="F416" s="130" t="s">
        <v>223</v>
      </c>
      <c r="G416" s="131" t="s">
        <v>211</v>
      </c>
      <c r="H416" s="132">
        <v>56</v>
      </c>
      <c r="I416" s="133"/>
      <c r="J416" s="134">
        <f>ROUND(I416*H416,2)</f>
        <v>0</v>
      </c>
      <c r="K416" s="130" t="s">
        <v>116</v>
      </c>
      <c r="L416" s="34"/>
      <c r="M416" s="135" t="s">
        <v>12</v>
      </c>
      <c r="N416" s="136" t="s">
        <v>31</v>
      </c>
      <c r="O416" s="25"/>
      <c r="P416" s="137">
        <f>O416*H416</f>
        <v>0</v>
      </c>
      <c r="Q416" s="137">
        <v>0</v>
      </c>
      <c r="R416" s="137">
        <f>Q416*H416</f>
        <v>0</v>
      </c>
      <c r="S416" s="137">
        <v>0</v>
      </c>
      <c r="T416" s="138">
        <f>S416*H416</f>
        <v>0</v>
      </c>
      <c r="AR416" s="13" t="s">
        <v>109</v>
      </c>
      <c r="AT416" s="13" t="s">
        <v>105</v>
      </c>
      <c r="AU416" s="13" t="s">
        <v>50</v>
      </c>
      <c r="AY416" s="13" t="s">
        <v>102</v>
      </c>
      <c r="BE416" s="139">
        <f>IF(N416="základní",J416,0)</f>
        <v>0</v>
      </c>
      <c r="BF416" s="139">
        <f>IF(N416="snížená",J416,0)</f>
        <v>0</v>
      </c>
      <c r="BG416" s="139">
        <f>IF(N416="zákl. přenesená",J416,0)</f>
        <v>0</v>
      </c>
      <c r="BH416" s="139">
        <f>IF(N416="sníž. přenesená",J416,0)</f>
        <v>0</v>
      </c>
      <c r="BI416" s="139">
        <f>IF(N416="nulová",J416,0)</f>
        <v>0</v>
      </c>
      <c r="BJ416" s="13" t="s">
        <v>49</v>
      </c>
      <c r="BK416" s="139">
        <f>ROUND(I416*H416,2)</f>
        <v>0</v>
      </c>
      <c r="BL416" s="13" t="s">
        <v>109</v>
      </c>
      <c r="BM416" s="13" t="s">
        <v>224</v>
      </c>
    </row>
    <row r="417" spans="2:65" s="7" customFormat="1" x14ac:dyDescent="0.3">
      <c r="B417" s="140"/>
      <c r="C417" s="141"/>
      <c r="D417" s="142" t="s">
        <v>111</v>
      </c>
      <c r="E417" s="143" t="s">
        <v>12</v>
      </c>
      <c r="F417" s="144" t="s">
        <v>225</v>
      </c>
      <c r="G417" s="141"/>
      <c r="H417" s="145">
        <v>56</v>
      </c>
      <c r="I417" s="146"/>
      <c r="J417" s="141"/>
      <c r="K417" s="141"/>
      <c r="L417" s="147"/>
      <c r="M417" s="148"/>
      <c r="N417" s="149"/>
      <c r="O417" s="149"/>
      <c r="P417" s="149"/>
      <c r="Q417" s="149"/>
      <c r="R417" s="149"/>
      <c r="S417" s="149"/>
      <c r="T417" s="150"/>
      <c r="AT417" s="151" t="s">
        <v>111</v>
      </c>
      <c r="AU417" s="151" t="s">
        <v>50</v>
      </c>
      <c r="AV417" s="7" t="s">
        <v>50</v>
      </c>
      <c r="AW417" s="7" t="s">
        <v>24</v>
      </c>
      <c r="AX417" s="7" t="s">
        <v>47</v>
      </c>
      <c r="AY417" s="151" t="s">
        <v>102</v>
      </c>
    </row>
    <row r="418" spans="2:65" s="8" customFormat="1" x14ac:dyDescent="0.3">
      <c r="B418" s="152"/>
      <c r="C418" s="153"/>
      <c r="D418" s="154" t="s">
        <v>111</v>
      </c>
      <c r="E418" s="155" t="s">
        <v>12</v>
      </c>
      <c r="F418" s="156" t="s">
        <v>112</v>
      </c>
      <c r="G418" s="153"/>
      <c r="H418" s="157">
        <v>56</v>
      </c>
      <c r="I418" s="158"/>
      <c r="J418" s="153"/>
      <c r="K418" s="153"/>
      <c r="L418" s="159"/>
      <c r="M418" s="160"/>
      <c r="N418" s="161"/>
      <c r="O418" s="161"/>
      <c r="P418" s="161"/>
      <c r="Q418" s="161"/>
      <c r="R418" s="161"/>
      <c r="S418" s="161"/>
      <c r="T418" s="162"/>
      <c r="AT418" s="163" t="s">
        <v>111</v>
      </c>
      <c r="AU418" s="163" t="s">
        <v>50</v>
      </c>
      <c r="AV418" s="8" t="s">
        <v>109</v>
      </c>
      <c r="AW418" s="8" t="s">
        <v>24</v>
      </c>
      <c r="AX418" s="8" t="s">
        <v>49</v>
      </c>
      <c r="AY418" s="163" t="s">
        <v>102</v>
      </c>
    </row>
    <row r="419" spans="2:65" s="1" customFormat="1" ht="22.5" customHeight="1" x14ac:dyDescent="0.3">
      <c r="B419" s="24"/>
      <c r="C419" s="128" t="s">
        <v>240</v>
      </c>
      <c r="D419" s="128" t="s">
        <v>105</v>
      </c>
      <c r="E419" s="129" t="s">
        <v>227</v>
      </c>
      <c r="F419" s="130" t="s">
        <v>228</v>
      </c>
      <c r="G419" s="131" t="s">
        <v>211</v>
      </c>
      <c r="H419" s="132">
        <v>185</v>
      </c>
      <c r="I419" s="133"/>
      <c r="J419" s="134">
        <f>ROUND(I419*H419,2)</f>
        <v>0</v>
      </c>
      <c r="K419" s="130" t="s">
        <v>116</v>
      </c>
      <c r="L419" s="34"/>
      <c r="M419" s="135" t="s">
        <v>12</v>
      </c>
      <c r="N419" s="136" t="s">
        <v>31</v>
      </c>
      <c r="O419" s="25"/>
      <c r="P419" s="137">
        <f>O419*H419</f>
        <v>0</v>
      </c>
      <c r="Q419" s="137">
        <v>0</v>
      </c>
      <c r="R419" s="137">
        <f>Q419*H419</f>
        <v>0</v>
      </c>
      <c r="S419" s="137">
        <v>0</v>
      </c>
      <c r="T419" s="138">
        <f>S419*H419</f>
        <v>0</v>
      </c>
      <c r="AR419" s="13" t="s">
        <v>109</v>
      </c>
      <c r="AT419" s="13" t="s">
        <v>105</v>
      </c>
      <c r="AU419" s="13" t="s">
        <v>50</v>
      </c>
      <c r="AY419" s="13" t="s">
        <v>102</v>
      </c>
      <c r="BE419" s="139">
        <f>IF(N419="základní",J419,0)</f>
        <v>0</v>
      </c>
      <c r="BF419" s="139">
        <f>IF(N419="snížená",J419,0)</f>
        <v>0</v>
      </c>
      <c r="BG419" s="139">
        <f>IF(N419="zákl. přenesená",J419,0)</f>
        <v>0</v>
      </c>
      <c r="BH419" s="139">
        <f>IF(N419="sníž. přenesená",J419,0)</f>
        <v>0</v>
      </c>
      <c r="BI419" s="139">
        <f>IF(N419="nulová",J419,0)</f>
        <v>0</v>
      </c>
      <c r="BJ419" s="13" t="s">
        <v>49</v>
      </c>
      <c r="BK419" s="139">
        <f>ROUND(I419*H419,2)</f>
        <v>0</v>
      </c>
      <c r="BL419" s="13" t="s">
        <v>109</v>
      </c>
      <c r="BM419" s="13" t="s">
        <v>229</v>
      </c>
    </row>
    <row r="420" spans="2:65" s="1" customFormat="1" ht="22.5" customHeight="1" x14ac:dyDescent="0.3">
      <c r="B420" s="24"/>
      <c r="C420" s="128" t="s">
        <v>246</v>
      </c>
      <c r="D420" s="128" t="s">
        <v>105</v>
      </c>
      <c r="E420" s="129" t="s">
        <v>231</v>
      </c>
      <c r="F420" s="130" t="s">
        <v>232</v>
      </c>
      <c r="G420" s="131" t="s">
        <v>211</v>
      </c>
      <c r="H420" s="132">
        <v>2</v>
      </c>
      <c r="I420" s="133"/>
      <c r="J420" s="134">
        <f>ROUND(I420*H420,2)</f>
        <v>0</v>
      </c>
      <c r="K420" s="130" t="s">
        <v>116</v>
      </c>
      <c r="L420" s="34"/>
      <c r="M420" s="135" t="s">
        <v>12</v>
      </c>
      <c r="N420" s="136" t="s">
        <v>31</v>
      </c>
      <c r="O420" s="25"/>
      <c r="P420" s="137">
        <f>O420*H420</f>
        <v>0</v>
      </c>
      <c r="Q420" s="137">
        <v>0</v>
      </c>
      <c r="R420" s="137">
        <f>Q420*H420</f>
        <v>0</v>
      </c>
      <c r="S420" s="137">
        <v>0</v>
      </c>
      <c r="T420" s="138">
        <f>S420*H420</f>
        <v>0</v>
      </c>
      <c r="AR420" s="13" t="s">
        <v>109</v>
      </c>
      <c r="AT420" s="13" t="s">
        <v>105</v>
      </c>
      <c r="AU420" s="13" t="s">
        <v>50</v>
      </c>
      <c r="AY420" s="13" t="s">
        <v>102</v>
      </c>
      <c r="BE420" s="139">
        <f>IF(N420="základní",J420,0)</f>
        <v>0</v>
      </c>
      <c r="BF420" s="139">
        <f>IF(N420="snížená",J420,0)</f>
        <v>0</v>
      </c>
      <c r="BG420" s="139">
        <f>IF(N420="zákl. přenesená",J420,0)</f>
        <v>0</v>
      </c>
      <c r="BH420" s="139">
        <f>IF(N420="sníž. přenesená",J420,0)</f>
        <v>0</v>
      </c>
      <c r="BI420" s="139">
        <f>IF(N420="nulová",J420,0)</f>
        <v>0</v>
      </c>
      <c r="BJ420" s="13" t="s">
        <v>49</v>
      </c>
      <c r="BK420" s="139">
        <f>ROUND(I420*H420,2)</f>
        <v>0</v>
      </c>
      <c r="BL420" s="13" t="s">
        <v>109</v>
      </c>
      <c r="BM420" s="13" t="s">
        <v>233</v>
      </c>
    </row>
    <row r="421" spans="2:65" s="1" customFormat="1" ht="22.5" customHeight="1" x14ac:dyDescent="0.3">
      <c r="B421" s="24"/>
      <c r="C421" s="128" t="s">
        <v>250</v>
      </c>
      <c r="D421" s="128" t="s">
        <v>105</v>
      </c>
      <c r="E421" s="129" t="s">
        <v>235</v>
      </c>
      <c r="F421" s="130" t="s">
        <v>236</v>
      </c>
      <c r="G421" s="131" t="s">
        <v>194</v>
      </c>
      <c r="H421" s="132">
        <v>1</v>
      </c>
      <c r="I421" s="133"/>
      <c r="J421" s="134">
        <f>ROUND(I421*H421,2)</f>
        <v>0</v>
      </c>
      <c r="K421" s="130" t="s">
        <v>12</v>
      </c>
      <c r="L421" s="34"/>
      <c r="M421" s="135" t="s">
        <v>12</v>
      </c>
      <c r="N421" s="136" t="s">
        <v>31</v>
      </c>
      <c r="O421" s="25"/>
      <c r="P421" s="137">
        <f>O421*H421</f>
        <v>0</v>
      </c>
      <c r="Q421" s="137">
        <v>0</v>
      </c>
      <c r="R421" s="137">
        <f>Q421*H421</f>
        <v>0</v>
      </c>
      <c r="S421" s="137">
        <v>0</v>
      </c>
      <c r="T421" s="138">
        <f>S421*H421</f>
        <v>0</v>
      </c>
      <c r="AR421" s="13" t="s">
        <v>109</v>
      </c>
      <c r="AT421" s="13" t="s">
        <v>105</v>
      </c>
      <c r="AU421" s="13" t="s">
        <v>50</v>
      </c>
      <c r="AY421" s="13" t="s">
        <v>102</v>
      </c>
      <c r="BE421" s="139">
        <f>IF(N421="základní",J421,0)</f>
        <v>0</v>
      </c>
      <c r="BF421" s="139">
        <f>IF(N421="snížená",J421,0)</f>
        <v>0</v>
      </c>
      <c r="BG421" s="139">
        <f>IF(N421="zákl. přenesená",J421,0)</f>
        <v>0</v>
      </c>
      <c r="BH421" s="139">
        <f>IF(N421="sníž. přenesená",J421,0)</f>
        <v>0</v>
      </c>
      <c r="BI421" s="139">
        <f>IF(N421="nulová",J421,0)</f>
        <v>0</v>
      </c>
      <c r="BJ421" s="13" t="s">
        <v>49</v>
      </c>
      <c r="BK421" s="139">
        <f>ROUND(I421*H421,2)</f>
        <v>0</v>
      </c>
      <c r="BL421" s="13" t="s">
        <v>109</v>
      </c>
      <c r="BM421" s="13" t="s">
        <v>237</v>
      </c>
    </row>
    <row r="422" spans="2:65" s="1" customFormat="1" ht="31.5" customHeight="1" x14ac:dyDescent="0.3">
      <c r="B422" s="24"/>
      <c r="C422" s="128" t="s">
        <v>254</v>
      </c>
      <c r="D422" s="128" t="s">
        <v>105</v>
      </c>
      <c r="E422" s="129" t="s">
        <v>703</v>
      </c>
      <c r="F422" s="130" t="s">
        <v>704</v>
      </c>
      <c r="G422" s="131" t="s">
        <v>194</v>
      </c>
      <c r="H422" s="132">
        <v>1</v>
      </c>
      <c r="I422" s="133"/>
      <c r="J422" s="134">
        <f>ROUND(I422*H422,2)</f>
        <v>0</v>
      </c>
      <c r="K422" s="130" t="s">
        <v>12</v>
      </c>
      <c r="L422" s="34"/>
      <c r="M422" s="135" t="s">
        <v>12</v>
      </c>
      <c r="N422" s="136" t="s">
        <v>31</v>
      </c>
      <c r="O422" s="25"/>
      <c r="P422" s="137">
        <f>O422*H422</f>
        <v>0</v>
      </c>
      <c r="Q422" s="137">
        <v>0</v>
      </c>
      <c r="R422" s="137">
        <f>Q422*H422</f>
        <v>0</v>
      </c>
      <c r="S422" s="137">
        <v>0</v>
      </c>
      <c r="T422" s="138">
        <f>S422*H422</f>
        <v>0</v>
      </c>
      <c r="AR422" s="13" t="s">
        <v>109</v>
      </c>
      <c r="AT422" s="13" t="s">
        <v>105</v>
      </c>
      <c r="AU422" s="13" t="s">
        <v>50</v>
      </c>
      <c r="AY422" s="13" t="s">
        <v>102</v>
      </c>
      <c r="BE422" s="139">
        <f>IF(N422="základní",J422,0)</f>
        <v>0</v>
      </c>
      <c r="BF422" s="139">
        <f>IF(N422="snížená",J422,0)</f>
        <v>0</v>
      </c>
      <c r="BG422" s="139">
        <f>IF(N422="zákl. přenesená",J422,0)</f>
        <v>0</v>
      </c>
      <c r="BH422" s="139">
        <f>IF(N422="sníž. přenesená",J422,0)</f>
        <v>0</v>
      </c>
      <c r="BI422" s="139">
        <f>IF(N422="nulová",J422,0)</f>
        <v>0</v>
      </c>
      <c r="BJ422" s="13" t="s">
        <v>49</v>
      </c>
      <c r="BK422" s="139">
        <f>ROUND(I422*H422,2)</f>
        <v>0</v>
      </c>
      <c r="BL422" s="13" t="s">
        <v>109</v>
      </c>
      <c r="BM422" s="13" t="s">
        <v>705</v>
      </c>
    </row>
    <row r="423" spans="2:65" s="6" customFormat="1" ht="29.85" customHeight="1" x14ac:dyDescent="0.35">
      <c r="B423" s="111"/>
      <c r="C423" s="112"/>
      <c r="D423" s="125" t="s">
        <v>46</v>
      </c>
      <c r="E423" s="126" t="s">
        <v>238</v>
      </c>
      <c r="F423" s="126" t="s">
        <v>239</v>
      </c>
      <c r="G423" s="112"/>
      <c r="H423" s="112"/>
      <c r="I423" s="115"/>
      <c r="J423" s="127">
        <f>BK423</f>
        <v>0</v>
      </c>
      <c r="K423" s="112"/>
      <c r="L423" s="117"/>
      <c r="M423" s="118"/>
      <c r="N423" s="119"/>
      <c r="O423" s="119"/>
      <c r="P423" s="120">
        <f>SUM(P424:P435)</f>
        <v>0</v>
      </c>
      <c r="Q423" s="119"/>
      <c r="R423" s="120">
        <f>SUM(R424:R435)</f>
        <v>4.2564000000000005E-2</v>
      </c>
      <c r="S423" s="119"/>
      <c r="T423" s="121">
        <f>SUM(T424:T435)</f>
        <v>0</v>
      </c>
      <c r="AR423" s="122" t="s">
        <v>49</v>
      </c>
      <c r="AT423" s="123" t="s">
        <v>46</v>
      </c>
      <c r="AU423" s="123" t="s">
        <v>49</v>
      </c>
      <c r="AY423" s="122" t="s">
        <v>102</v>
      </c>
      <c r="BK423" s="124">
        <f>SUM(BK424:BK435)</f>
        <v>0</v>
      </c>
    </row>
    <row r="424" spans="2:65" s="1" customFormat="1" ht="22.5" customHeight="1" x14ac:dyDescent="0.3">
      <c r="B424" s="24"/>
      <c r="C424" s="128" t="s">
        <v>255</v>
      </c>
      <c r="D424" s="128" t="s">
        <v>105</v>
      </c>
      <c r="E424" s="129" t="s">
        <v>241</v>
      </c>
      <c r="F424" s="130" t="s">
        <v>242</v>
      </c>
      <c r="G424" s="131" t="s">
        <v>138</v>
      </c>
      <c r="H424" s="132">
        <v>227.8</v>
      </c>
      <c r="I424" s="133"/>
      <c r="J424" s="134">
        <f>ROUND(I424*H424,2)</f>
        <v>0</v>
      </c>
      <c r="K424" s="130" t="s">
        <v>116</v>
      </c>
      <c r="L424" s="34"/>
      <c r="M424" s="135" t="s">
        <v>12</v>
      </c>
      <c r="N424" s="136" t="s">
        <v>31</v>
      </c>
      <c r="O424" s="25"/>
      <c r="P424" s="137">
        <f>O424*H424</f>
        <v>0</v>
      </c>
      <c r="Q424" s="137">
        <v>4.0000000000000003E-5</v>
      </c>
      <c r="R424" s="137">
        <f>Q424*H424</f>
        <v>9.112000000000002E-3</v>
      </c>
      <c r="S424" s="137">
        <v>0</v>
      </c>
      <c r="T424" s="138">
        <f>S424*H424</f>
        <v>0</v>
      </c>
      <c r="AR424" s="13" t="s">
        <v>109</v>
      </c>
      <c r="AT424" s="13" t="s">
        <v>105</v>
      </c>
      <c r="AU424" s="13" t="s">
        <v>50</v>
      </c>
      <c r="AY424" s="13" t="s">
        <v>102</v>
      </c>
      <c r="BE424" s="139">
        <f>IF(N424="základní",J424,0)</f>
        <v>0</v>
      </c>
      <c r="BF424" s="139">
        <f>IF(N424="snížená",J424,0)</f>
        <v>0</v>
      </c>
      <c r="BG424" s="139">
        <f>IF(N424="zákl. přenesená",J424,0)</f>
        <v>0</v>
      </c>
      <c r="BH424" s="139">
        <f>IF(N424="sníž. přenesená",J424,0)</f>
        <v>0</v>
      </c>
      <c r="BI424" s="139">
        <f>IF(N424="nulová",J424,0)</f>
        <v>0</v>
      </c>
      <c r="BJ424" s="13" t="s">
        <v>49</v>
      </c>
      <c r="BK424" s="139">
        <f>ROUND(I424*H424,2)</f>
        <v>0</v>
      </c>
      <c r="BL424" s="13" t="s">
        <v>109</v>
      </c>
      <c r="BM424" s="13" t="s">
        <v>243</v>
      </c>
    </row>
    <row r="425" spans="2:65" s="9" customFormat="1" x14ac:dyDescent="0.3">
      <c r="B425" s="176"/>
      <c r="C425" s="177"/>
      <c r="D425" s="142" t="s">
        <v>111</v>
      </c>
      <c r="E425" s="178" t="s">
        <v>12</v>
      </c>
      <c r="F425" s="179" t="s">
        <v>163</v>
      </c>
      <c r="G425" s="177"/>
      <c r="H425" s="180" t="s">
        <v>12</v>
      </c>
      <c r="I425" s="181"/>
      <c r="J425" s="177"/>
      <c r="K425" s="177"/>
      <c r="L425" s="182"/>
      <c r="M425" s="183"/>
      <c r="N425" s="184"/>
      <c r="O425" s="184"/>
      <c r="P425" s="184"/>
      <c r="Q425" s="184"/>
      <c r="R425" s="184"/>
      <c r="S425" s="184"/>
      <c r="T425" s="185"/>
      <c r="AT425" s="186" t="s">
        <v>111</v>
      </c>
      <c r="AU425" s="186" t="s">
        <v>50</v>
      </c>
      <c r="AV425" s="9" t="s">
        <v>49</v>
      </c>
      <c r="AW425" s="9" t="s">
        <v>24</v>
      </c>
      <c r="AX425" s="9" t="s">
        <v>47</v>
      </c>
      <c r="AY425" s="186" t="s">
        <v>102</v>
      </c>
    </row>
    <row r="426" spans="2:65" s="7" customFormat="1" ht="24" x14ac:dyDescent="0.3">
      <c r="B426" s="140"/>
      <c r="C426" s="141"/>
      <c r="D426" s="142" t="s">
        <v>111</v>
      </c>
      <c r="E426" s="143" t="s">
        <v>12</v>
      </c>
      <c r="F426" s="144" t="s">
        <v>578</v>
      </c>
      <c r="G426" s="141"/>
      <c r="H426" s="145">
        <v>227.8</v>
      </c>
      <c r="I426" s="146"/>
      <c r="J426" s="141"/>
      <c r="K426" s="141"/>
      <c r="L426" s="147"/>
      <c r="M426" s="148"/>
      <c r="N426" s="149"/>
      <c r="O426" s="149"/>
      <c r="P426" s="149"/>
      <c r="Q426" s="149"/>
      <c r="R426" s="149"/>
      <c r="S426" s="149"/>
      <c r="T426" s="150"/>
      <c r="AT426" s="151" t="s">
        <v>111</v>
      </c>
      <c r="AU426" s="151" t="s">
        <v>50</v>
      </c>
      <c r="AV426" s="7" t="s">
        <v>50</v>
      </c>
      <c r="AW426" s="7" t="s">
        <v>24</v>
      </c>
      <c r="AX426" s="7" t="s">
        <v>47</v>
      </c>
      <c r="AY426" s="151" t="s">
        <v>102</v>
      </c>
    </row>
    <row r="427" spans="2:65" s="8" customFormat="1" x14ac:dyDescent="0.3">
      <c r="B427" s="152"/>
      <c r="C427" s="153"/>
      <c r="D427" s="154" t="s">
        <v>111</v>
      </c>
      <c r="E427" s="155" t="s">
        <v>12</v>
      </c>
      <c r="F427" s="156" t="s">
        <v>112</v>
      </c>
      <c r="G427" s="153"/>
      <c r="H427" s="157">
        <v>227.8</v>
      </c>
      <c r="I427" s="158"/>
      <c r="J427" s="153"/>
      <c r="K427" s="153"/>
      <c r="L427" s="159"/>
      <c r="M427" s="160"/>
      <c r="N427" s="161"/>
      <c r="O427" s="161"/>
      <c r="P427" s="161"/>
      <c r="Q427" s="161"/>
      <c r="R427" s="161"/>
      <c r="S427" s="161"/>
      <c r="T427" s="162"/>
      <c r="AT427" s="163" t="s">
        <v>111</v>
      </c>
      <c r="AU427" s="163" t="s">
        <v>50</v>
      </c>
      <c r="AV427" s="8" t="s">
        <v>109</v>
      </c>
      <c r="AW427" s="8" t="s">
        <v>3</v>
      </c>
      <c r="AX427" s="8" t="s">
        <v>49</v>
      </c>
      <c r="AY427" s="163" t="s">
        <v>102</v>
      </c>
    </row>
    <row r="428" spans="2:65" s="1" customFormat="1" ht="22.5" customHeight="1" x14ac:dyDescent="0.3">
      <c r="B428" s="24"/>
      <c r="C428" s="128" t="s">
        <v>256</v>
      </c>
      <c r="D428" s="128" t="s">
        <v>105</v>
      </c>
      <c r="E428" s="129" t="s">
        <v>706</v>
      </c>
      <c r="F428" s="130" t="s">
        <v>707</v>
      </c>
      <c r="G428" s="131" t="s">
        <v>138</v>
      </c>
      <c r="H428" s="132">
        <v>836.3</v>
      </c>
      <c r="I428" s="133"/>
      <c r="J428" s="134">
        <f>ROUND(I428*H428,2)</f>
        <v>0</v>
      </c>
      <c r="K428" s="130" t="s">
        <v>116</v>
      </c>
      <c r="L428" s="34"/>
      <c r="M428" s="135" t="s">
        <v>12</v>
      </c>
      <c r="N428" s="136" t="s">
        <v>31</v>
      </c>
      <c r="O428" s="25"/>
      <c r="P428" s="137">
        <f>O428*H428</f>
        <v>0</v>
      </c>
      <c r="Q428" s="137">
        <v>4.0000000000000003E-5</v>
      </c>
      <c r="R428" s="137">
        <f>Q428*H428</f>
        <v>3.3452000000000003E-2</v>
      </c>
      <c r="S428" s="137">
        <v>0</v>
      </c>
      <c r="T428" s="138">
        <f>S428*H428</f>
        <v>0</v>
      </c>
      <c r="AR428" s="13" t="s">
        <v>109</v>
      </c>
      <c r="AT428" s="13" t="s">
        <v>105</v>
      </c>
      <c r="AU428" s="13" t="s">
        <v>50</v>
      </c>
      <c r="AY428" s="13" t="s">
        <v>102</v>
      </c>
      <c r="BE428" s="139">
        <f>IF(N428="základní",J428,0)</f>
        <v>0</v>
      </c>
      <c r="BF428" s="139">
        <f>IF(N428="snížená",J428,0)</f>
        <v>0</v>
      </c>
      <c r="BG428" s="139">
        <f>IF(N428="zákl. přenesená",J428,0)</f>
        <v>0</v>
      </c>
      <c r="BH428" s="139">
        <f>IF(N428="sníž. přenesená",J428,0)</f>
        <v>0</v>
      </c>
      <c r="BI428" s="139">
        <f>IF(N428="nulová",J428,0)</f>
        <v>0</v>
      </c>
      <c r="BJ428" s="13" t="s">
        <v>49</v>
      </c>
      <c r="BK428" s="139">
        <f>ROUND(I428*H428,2)</f>
        <v>0</v>
      </c>
      <c r="BL428" s="13" t="s">
        <v>109</v>
      </c>
      <c r="BM428" s="13" t="s">
        <v>708</v>
      </c>
    </row>
    <row r="429" spans="2:65" s="9" customFormat="1" x14ac:dyDescent="0.3">
      <c r="B429" s="176"/>
      <c r="C429" s="177"/>
      <c r="D429" s="142" t="s">
        <v>111</v>
      </c>
      <c r="E429" s="178" t="s">
        <v>12</v>
      </c>
      <c r="F429" s="179" t="s">
        <v>164</v>
      </c>
      <c r="G429" s="177"/>
      <c r="H429" s="180" t="s">
        <v>12</v>
      </c>
      <c r="I429" s="181"/>
      <c r="J429" s="177"/>
      <c r="K429" s="177"/>
      <c r="L429" s="182"/>
      <c r="M429" s="183"/>
      <c r="N429" s="184"/>
      <c r="O429" s="184"/>
      <c r="P429" s="184"/>
      <c r="Q429" s="184"/>
      <c r="R429" s="184"/>
      <c r="S429" s="184"/>
      <c r="T429" s="185"/>
      <c r="AT429" s="186" t="s">
        <v>111</v>
      </c>
      <c r="AU429" s="186" t="s">
        <v>50</v>
      </c>
      <c r="AV429" s="9" t="s">
        <v>49</v>
      </c>
      <c r="AW429" s="9" t="s">
        <v>24</v>
      </c>
      <c r="AX429" s="9" t="s">
        <v>47</v>
      </c>
      <c r="AY429" s="186" t="s">
        <v>102</v>
      </c>
    </row>
    <row r="430" spans="2:65" s="7" customFormat="1" ht="24" x14ac:dyDescent="0.3">
      <c r="B430" s="140"/>
      <c r="C430" s="141"/>
      <c r="D430" s="142" t="s">
        <v>111</v>
      </c>
      <c r="E430" s="143" t="s">
        <v>12</v>
      </c>
      <c r="F430" s="144" t="s">
        <v>579</v>
      </c>
      <c r="G430" s="141"/>
      <c r="H430" s="145">
        <v>262.10000000000002</v>
      </c>
      <c r="I430" s="146"/>
      <c r="J430" s="141"/>
      <c r="K430" s="141"/>
      <c r="L430" s="147"/>
      <c r="M430" s="148"/>
      <c r="N430" s="149"/>
      <c r="O430" s="149"/>
      <c r="P430" s="149"/>
      <c r="Q430" s="149"/>
      <c r="R430" s="149"/>
      <c r="S430" s="149"/>
      <c r="T430" s="150"/>
      <c r="AT430" s="151" t="s">
        <v>111</v>
      </c>
      <c r="AU430" s="151" t="s">
        <v>50</v>
      </c>
      <c r="AV430" s="7" t="s">
        <v>50</v>
      </c>
      <c r="AW430" s="7" t="s">
        <v>24</v>
      </c>
      <c r="AX430" s="7" t="s">
        <v>47</v>
      </c>
      <c r="AY430" s="151" t="s">
        <v>102</v>
      </c>
    </row>
    <row r="431" spans="2:65" s="9" customFormat="1" x14ac:dyDescent="0.3">
      <c r="B431" s="176"/>
      <c r="C431" s="177"/>
      <c r="D431" s="142" t="s">
        <v>111</v>
      </c>
      <c r="E431" s="178" t="s">
        <v>12</v>
      </c>
      <c r="F431" s="179" t="s">
        <v>165</v>
      </c>
      <c r="G431" s="177"/>
      <c r="H431" s="180" t="s">
        <v>12</v>
      </c>
      <c r="I431" s="181"/>
      <c r="J431" s="177"/>
      <c r="K431" s="177"/>
      <c r="L431" s="182"/>
      <c r="M431" s="183"/>
      <c r="N431" s="184"/>
      <c r="O431" s="184"/>
      <c r="P431" s="184"/>
      <c r="Q431" s="184"/>
      <c r="R431" s="184"/>
      <c r="S431" s="184"/>
      <c r="T431" s="185"/>
      <c r="AT431" s="186" t="s">
        <v>111</v>
      </c>
      <c r="AU431" s="186" t="s">
        <v>50</v>
      </c>
      <c r="AV431" s="9" t="s">
        <v>49</v>
      </c>
      <c r="AW431" s="9" t="s">
        <v>24</v>
      </c>
      <c r="AX431" s="9" t="s">
        <v>47</v>
      </c>
      <c r="AY431" s="186" t="s">
        <v>102</v>
      </c>
    </row>
    <row r="432" spans="2:65" s="7" customFormat="1" ht="24" x14ac:dyDescent="0.3">
      <c r="B432" s="140"/>
      <c r="C432" s="141"/>
      <c r="D432" s="142" t="s">
        <v>111</v>
      </c>
      <c r="E432" s="143" t="s">
        <v>12</v>
      </c>
      <c r="F432" s="144" t="s">
        <v>580</v>
      </c>
      <c r="G432" s="141"/>
      <c r="H432" s="145">
        <v>287</v>
      </c>
      <c r="I432" s="146"/>
      <c r="J432" s="141"/>
      <c r="K432" s="141"/>
      <c r="L432" s="147"/>
      <c r="M432" s="148"/>
      <c r="N432" s="149"/>
      <c r="O432" s="149"/>
      <c r="P432" s="149"/>
      <c r="Q432" s="149"/>
      <c r="R432" s="149"/>
      <c r="S432" s="149"/>
      <c r="T432" s="150"/>
      <c r="AT432" s="151" t="s">
        <v>111</v>
      </c>
      <c r="AU432" s="151" t="s">
        <v>50</v>
      </c>
      <c r="AV432" s="7" t="s">
        <v>50</v>
      </c>
      <c r="AW432" s="7" t="s">
        <v>24</v>
      </c>
      <c r="AX432" s="7" t="s">
        <v>47</v>
      </c>
      <c r="AY432" s="151" t="s">
        <v>102</v>
      </c>
    </row>
    <row r="433" spans="2:65" s="9" customFormat="1" x14ac:dyDescent="0.3">
      <c r="B433" s="176"/>
      <c r="C433" s="177"/>
      <c r="D433" s="142" t="s">
        <v>111</v>
      </c>
      <c r="E433" s="178" t="s">
        <v>12</v>
      </c>
      <c r="F433" s="179" t="s">
        <v>581</v>
      </c>
      <c r="G433" s="177"/>
      <c r="H433" s="180" t="s">
        <v>12</v>
      </c>
      <c r="I433" s="181"/>
      <c r="J433" s="177"/>
      <c r="K433" s="177"/>
      <c r="L433" s="182"/>
      <c r="M433" s="183"/>
      <c r="N433" s="184"/>
      <c r="O433" s="184"/>
      <c r="P433" s="184"/>
      <c r="Q433" s="184"/>
      <c r="R433" s="184"/>
      <c r="S433" s="184"/>
      <c r="T433" s="185"/>
      <c r="AT433" s="186" t="s">
        <v>111</v>
      </c>
      <c r="AU433" s="186" t="s">
        <v>50</v>
      </c>
      <c r="AV433" s="9" t="s">
        <v>49</v>
      </c>
      <c r="AW433" s="9" t="s">
        <v>24</v>
      </c>
      <c r="AX433" s="9" t="s">
        <v>47</v>
      </c>
      <c r="AY433" s="186" t="s">
        <v>102</v>
      </c>
    </row>
    <row r="434" spans="2:65" s="7" customFormat="1" ht="24" x14ac:dyDescent="0.3">
      <c r="B434" s="140"/>
      <c r="C434" s="141"/>
      <c r="D434" s="142" t="s">
        <v>111</v>
      </c>
      <c r="E434" s="143" t="s">
        <v>12</v>
      </c>
      <c r="F434" s="144" t="s">
        <v>582</v>
      </c>
      <c r="G434" s="141"/>
      <c r="H434" s="145">
        <v>287.2</v>
      </c>
      <c r="I434" s="146"/>
      <c r="J434" s="141"/>
      <c r="K434" s="141"/>
      <c r="L434" s="147"/>
      <c r="M434" s="148"/>
      <c r="N434" s="149"/>
      <c r="O434" s="149"/>
      <c r="P434" s="149"/>
      <c r="Q434" s="149"/>
      <c r="R434" s="149"/>
      <c r="S434" s="149"/>
      <c r="T434" s="150"/>
      <c r="AT434" s="151" t="s">
        <v>111</v>
      </c>
      <c r="AU434" s="151" t="s">
        <v>50</v>
      </c>
      <c r="AV434" s="7" t="s">
        <v>50</v>
      </c>
      <c r="AW434" s="7" t="s">
        <v>24</v>
      </c>
      <c r="AX434" s="7" t="s">
        <v>47</v>
      </c>
      <c r="AY434" s="151" t="s">
        <v>102</v>
      </c>
    </row>
    <row r="435" spans="2:65" s="8" customFormat="1" x14ac:dyDescent="0.3">
      <c r="B435" s="152"/>
      <c r="C435" s="153"/>
      <c r="D435" s="142" t="s">
        <v>111</v>
      </c>
      <c r="E435" s="188" t="s">
        <v>12</v>
      </c>
      <c r="F435" s="189" t="s">
        <v>112</v>
      </c>
      <c r="G435" s="153"/>
      <c r="H435" s="190">
        <v>836.3</v>
      </c>
      <c r="I435" s="158"/>
      <c r="J435" s="153"/>
      <c r="K435" s="153"/>
      <c r="L435" s="159"/>
      <c r="M435" s="160"/>
      <c r="N435" s="161"/>
      <c r="O435" s="161"/>
      <c r="P435" s="161"/>
      <c r="Q435" s="161"/>
      <c r="R435" s="161"/>
      <c r="S435" s="161"/>
      <c r="T435" s="162"/>
      <c r="AT435" s="163" t="s">
        <v>111</v>
      </c>
      <c r="AU435" s="163" t="s">
        <v>50</v>
      </c>
      <c r="AV435" s="8" t="s">
        <v>109</v>
      </c>
      <c r="AW435" s="8" t="s">
        <v>3</v>
      </c>
      <c r="AX435" s="8" t="s">
        <v>49</v>
      </c>
      <c r="AY435" s="163" t="s">
        <v>102</v>
      </c>
    </row>
    <row r="436" spans="2:65" s="6" customFormat="1" ht="29.85" customHeight="1" x14ac:dyDescent="0.35">
      <c r="B436" s="111"/>
      <c r="C436" s="112"/>
      <c r="D436" s="125" t="s">
        <v>46</v>
      </c>
      <c r="E436" s="126" t="s">
        <v>244</v>
      </c>
      <c r="F436" s="126" t="s">
        <v>245</v>
      </c>
      <c r="G436" s="112"/>
      <c r="H436" s="112"/>
      <c r="I436" s="115"/>
      <c r="J436" s="127">
        <f>BK436</f>
        <v>0</v>
      </c>
      <c r="K436" s="112"/>
      <c r="L436" s="117"/>
      <c r="M436" s="118"/>
      <c r="N436" s="119"/>
      <c r="O436" s="119"/>
      <c r="P436" s="120">
        <f>SUM(P437:P465)</f>
        <v>0</v>
      </c>
      <c r="Q436" s="119"/>
      <c r="R436" s="120">
        <f>SUM(R437:R465)</f>
        <v>0</v>
      </c>
      <c r="S436" s="119"/>
      <c r="T436" s="121">
        <f>SUM(T437:T465)</f>
        <v>31.657800999999999</v>
      </c>
      <c r="AR436" s="122" t="s">
        <v>49</v>
      </c>
      <c r="AT436" s="123" t="s">
        <v>46</v>
      </c>
      <c r="AU436" s="123" t="s">
        <v>49</v>
      </c>
      <c r="AY436" s="122" t="s">
        <v>102</v>
      </c>
      <c r="BK436" s="124">
        <f>SUM(BK437:BK465)</f>
        <v>0</v>
      </c>
    </row>
    <row r="437" spans="2:65" s="1" customFormat="1" ht="22.5" customHeight="1" x14ac:dyDescent="0.3">
      <c r="B437" s="24"/>
      <c r="C437" s="128" t="s">
        <v>257</v>
      </c>
      <c r="D437" s="128" t="s">
        <v>105</v>
      </c>
      <c r="E437" s="129" t="s">
        <v>709</v>
      </c>
      <c r="F437" s="130" t="s">
        <v>710</v>
      </c>
      <c r="G437" s="131" t="s">
        <v>138</v>
      </c>
      <c r="H437" s="132">
        <v>7.92</v>
      </c>
      <c r="I437" s="133"/>
      <c r="J437" s="134">
        <f>ROUND(I437*H437,2)</f>
        <v>0</v>
      </c>
      <c r="K437" s="130" t="s">
        <v>116</v>
      </c>
      <c r="L437" s="34"/>
      <c r="M437" s="135" t="s">
        <v>12</v>
      </c>
      <c r="N437" s="136" t="s">
        <v>31</v>
      </c>
      <c r="O437" s="25"/>
      <c r="P437" s="137">
        <f>O437*H437</f>
        <v>0</v>
      </c>
      <c r="Q437" s="137">
        <v>0</v>
      </c>
      <c r="R437" s="137">
        <f>Q437*H437</f>
        <v>0</v>
      </c>
      <c r="S437" s="137">
        <v>7.4999999999999997E-2</v>
      </c>
      <c r="T437" s="138">
        <f>S437*H437</f>
        <v>0.59399999999999997</v>
      </c>
      <c r="AR437" s="13" t="s">
        <v>109</v>
      </c>
      <c r="AT437" s="13" t="s">
        <v>105</v>
      </c>
      <c r="AU437" s="13" t="s">
        <v>50</v>
      </c>
      <c r="AY437" s="13" t="s">
        <v>102</v>
      </c>
      <c r="BE437" s="139">
        <f>IF(N437="základní",J437,0)</f>
        <v>0</v>
      </c>
      <c r="BF437" s="139">
        <f>IF(N437="snížená",J437,0)</f>
        <v>0</v>
      </c>
      <c r="BG437" s="139">
        <f>IF(N437="zákl. přenesená",J437,0)</f>
        <v>0</v>
      </c>
      <c r="BH437" s="139">
        <f>IF(N437="sníž. přenesená",J437,0)</f>
        <v>0</v>
      </c>
      <c r="BI437" s="139">
        <f>IF(N437="nulová",J437,0)</f>
        <v>0</v>
      </c>
      <c r="BJ437" s="13" t="s">
        <v>49</v>
      </c>
      <c r="BK437" s="139">
        <f>ROUND(I437*H437,2)</f>
        <v>0</v>
      </c>
      <c r="BL437" s="13" t="s">
        <v>109</v>
      </c>
      <c r="BM437" s="13" t="s">
        <v>711</v>
      </c>
    </row>
    <row r="438" spans="2:65" s="7" customFormat="1" x14ac:dyDescent="0.3">
      <c r="B438" s="140"/>
      <c r="C438" s="141"/>
      <c r="D438" s="142" t="s">
        <v>111</v>
      </c>
      <c r="E438" s="143" t="s">
        <v>12</v>
      </c>
      <c r="F438" s="144" t="s">
        <v>595</v>
      </c>
      <c r="G438" s="141"/>
      <c r="H438" s="145">
        <v>7.92</v>
      </c>
      <c r="I438" s="146"/>
      <c r="J438" s="141"/>
      <c r="K438" s="141"/>
      <c r="L438" s="147"/>
      <c r="M438" s="148"/>
      <c r="N438" s="149"/>
      <c r="O438" s="149"/>
      <c r="P438" s="149"/>
      <c r="Q438" s="149"/>
      <c r="R438" s="149"/>
      <c r="S438" s="149"/>
      <c r="T438" s="150"/>
      <c r="AT438" s="151" t="s">
        <v>111</v>
      </c>
      <c r="AU438" s="151" t="s">
        <v>50</v>
      </c>
      <c r="AV438" s="7" t="s">
        <v>50</v>
      </c>
      <c r="AW438" s="7" t="s">
        <v>24</v>
      </c>
      <c r="AX438" s="7" t="s">
        <v>47</v>
      </c>
      <c r="AY438" s="151" t="s">
        <v>102</v>
      </c>
    </row>
    <row r="439" spans="2:65" s="8" customFormat="1" x14ac:dyDescent="0.3">
      <c r="B439" s="152"/>
      <c r="C439" s="153"/>
      <c r="D439" s="154" t="s">
        <v>111</v>
      </c>
      <c r="E439" s="155" t="s">
        <v>12</v>
      </c>
      <c r="F439" s="156" t="s">
        <v>112</v>
      </c>
      <c r="G439" s="153"/>
      <c r="H439" s="157">
        <v>7.92</v>
      </c>
      <c r="I439" s="158"/>
      <c r="J439" s="153"/>
      <c r="K439" s="153"/>
      <c r="L439" s="159"/>
      <c r="M439" s="160"/>
      <c r="N439" s="161"/>
      <c r="O439" s="161"/>
      <c r="P439" s="161"/>
      <c r="Q439" s="161"/>
      <c r="R439" s="161"/>
      <c r="S439" s="161"/>
      <c r="T439" s="162"/>
      <c r="AT439" s="163" t="s">
        <v>111</v>
      </c>
      <c r="AU439" s="163" t="s">
        <v>50</v>
      </c>
      <c r="AV439" s="8" t="s">
        <v>109</v>
      </c>
      <c r="AW439" s="8" t="s">
        <v>24</v>
      </c>
      <c r="AX439" s="8" t="s">
        <v>49</v>
      </c>
      <c r="AY439" s="163" t="s">
        <v>102</v>
      </c>
    </row>
    <row r="440" spans="2:65" s="1" customFormat="1" ht="22.5" customHeight="1" x14ac:dyDescent="0.3">
      <c r="B440" s="24"/>
      <c r="C440" s="128" t="s">
        <v>258</v>
      </c>
      <c r="D440" s="128" t="s">
        <v>105</v>
      </c>
      <c r="E440" s="129" t="s">
        <v>247</v>
      </c>
      <c r="F440" s="130" t="s">
        <v>248</v>
      </c>
      <c r="G440" s="131" t="s">
        <v>138</v>
      </c>
      <c r="H440" s="132">
        <v>7.8680000000000003</v>
      </c>
      <c r="I440" s="133"/>
      <c r="J440" s="134">
        <f>ROUND(I440*H440,2)</f>
        <v>0</v>
      </c>
      <c r="K440" s="130" t="s">
        <v>116</v>
      </c>
      <c r="L440" s="34"/>
      <c r="M440" s="135" t="s">
        <v>12</v>
      </c>
      <c r="N440" s="136" t="s">
        <v>31</v>
      </c>
      <c r="O440" s="25"/>
      <c r="P440" s="137">
        <f>O440*H440</f>
        <v>0</v>
      </c>
      <c r="Q440" s="137">
        <v>0</v>
      </c>
      <c r="R440" s="137">
        <f>Q440*H440</f>
        <v>0</v>
      </c>
      <c r="S440" s="137">
        <v>6.2E-2</v>
      </c>
      <c r="T440" s="138">
        <f>S440*H440</f>
        <v>0.48781600000000003</v>
      </c>
      <c r="AR440" s="13" t="s">
        <v>109</v>
      </c>
      <c r="AT440" s="13" t="s">
        <v>105</v>
      </c>
      <c r="AU440" s="13" t="s">
        <v>50</v>
      </c>
      <c r="AY440" s="13" t="s">
        <v>102</v>
      </c>
      <c r="BE440" s="139">
        <f>IF(N440="základní",J440,0)</f>
        <v>0</v>
      </c>
      <c r="BF440" s="139">
        <f>IF(N440="snížená",J440,0)</f>
        <v>0</v>
      </c>
      <c r="BG440" s="139">
        <f>IF(N440="zákl. přenesená",J440,0)</f>
        <v>0</v>
      </c>
      <c r="BH440" s="139">
        <f>IF(N440="sníž. přenesená",J440,0)</f>
        <v>0</v>
      </c>
      <c r="BI440" s="139">
        <f>IF(N440="nulová",J440,0)</f>
        <v>0</v>
      </c>
      <c r="BJ440" s="13" t="s">
        <v>49</v>
      </c>
      <c r="BK440" s="139">
        <f>ROUND(I440*H440,2)</f>
        <v>0</v>
      </c>
      <c r="BL440" s="13" t="s">
        <v>109</v>
      </c>
      <c r="BM440" s="13" t="s">
        <v>249</v>
      </c>
    </row>
    <row r="441" spans="2:65" s="7" customFormat="1" x14ac:dyDescent="0.3">
      <c r="B441" s="140"/>
      <c r="C441" s="141"/>
      <c r="D441" s="142" t="s">
        <v>111</v>
      </c>
      <c r="E441" s="143" t="s">
        <v>12</v>
      </c>
      <c r="F441" s="144" t="s">
        <v>712</v>
      </c>
      <c r="G441" s="141"/>
      <c r="H441" s="145">
        <v>1.68</v>
      </c>
      <c r="I441" s="146"/>
      <c r="J441" s="141"/>
      <c r="K441" s="141"/>
      <c r="L441" s="147"/>
      <c r="M441" s="148"/>
      <c r="N441" s="149"/>
      <c r="O441" s="149"/>
      <c r="P441" s="149"/>
      <c r="Q441" s="149"/>
      <c r="R441" s="149"/>
      <c r="S441" s="149"/>
      <c r="T441" s="150"/>
      <c r="AT441" s="151" t="s">
        <v>111</v>
      </c>
      <c r="AU441" s="151" t="s">
        <v>50</v>
      </c>
      <c r="AV441" s="7" t="s">
        <v>50</v>
      </c>
      <c r="AW441" s="7" t="s">
        <v>24</v>
      </c>
      <c r="AX441" s="7" t="s">
        <v>47</v>
      </c>
      <c r="AY441" s="151" t="s">
        <v>102</v>
      </c>
    </row>
    <row r="442" spans="2:65" s="7" customFormat="1" x14ac:dyDescent="0.3">
      <c r="B442" s="140"/>
      <c r="C442" s="141"/>
      <c r="D442" s="142" t="s">
        <v>111</v>
      </c>
      <c r="E442" s="143" t="s">
        <v>12</v>
      </c>
      <c r="F442" s="144" t="s">
        <v>596</v>
      </c>
      <c r="G442" s="141"/>
      <c r="H442" s="145">
        <v>6.1879999999999997</v>
      </c>
      <c r="I442" s="146"/>
      <c r="J442" s="141"/>
      <c r="K442" s="141"/>
      <c r="L442" s="147"/>
      <c r="M442" s="148"/>
      <c r="N442" s="149"/>
      <c r="O442" s="149"/>
      <c r="P442" s="149"/>
      <c r="Q442" s="149"/>
      <c r="R442" s="149"/>
      <c r="S442" s="149"/>
      <c r="T442" s="150"/>
      <c r="AT442" s="151" t="s">
        <v>111</v>
      </c>
      <c r="AU442" s="151" t="s">
        <v>50</v>
      </c>
      <c r="AV442" s="7" t="s">
        <v>50</v>
      </c>
      <c r="AW442" s="7" t="s">
        <v>24</v>
      </c>
      <c r="AX442" s="7" t="s">
        <v>47</v>
      </c>
      <c r="AY442" s="151" t="s">
        <v>102</v>
      </c>
    </row>
    <row r="443" spans="2:65" s="8" customFormat="1" x14ac:dyDescent="0.3">
      <c r="B443" s="152"/>
      <c r="C443" s="153"/>
      <c r="D443" s="154" t="s">
        <v>111</v>
      </c>
      <c r="E443" s="155" t="s">
        <v>12</v>
      </c>
      <c r="F443" s="156" t="s">
        <v>112</v>
      </c>
      <c r="G443" s="153"/>
      <c r="H443" s="157">
        <v>7.8680000000000003</v>
      </c>
      <c r="I443" s="158"/>
      <c r="J443" s="153"/>
      <c r="K443" s="153"/>
      <c r="L443" s="159"/>
      <c r="M443" s="160"/>
      <c r="N443" s="161"/>
      <c r="O443" s="161"/>
      <c r="P443" s="161"/>
      <c r="Q443" s="161"/>
      <c r="R443" s="161"/>
      <c r="S443" s="161"/>
      <c r="T443" s="162"/>
      <c r="AT443" s="163" t="s">
        <v>111</v>
      </c>
      <c r="AU443" s="163" t="s">
        <v>50</v>
      </c>
      <c r="AV443" s="8" t="s">
        <v>109</v>
      </c>
      <c r="AW443" s="8" t="s">
        <v>24</v>
      </c>
      <c r="AX443" s="8" t="s">
        <v>49</v>
      </c>
      <c r="AY443" s="163" t="s">
        <v>102</v>
      </c>
    </row>
    <row r="444" spans="2:65" s="1" customFormat="1" ht="22.5" customHeight="1" x14ac:dyDescent="0.3">
      <c r="B444" s="24"/>
      <c r="C444" s="128" t="s">
        <v>259</v>
      </c>
      <c r="D444" s="128" t="s">
        <v>105</v>
      </c>
      <c r="E444" s="129" t="s">
        <v>251</v>
      </c>
      <c r="F444" s="130" t="s">
        <v>252</v>
      </c>
      <c r="G444" s="131" t="s">
        <v>138</v>
      </c>
      <c r="H444" s="132">
        <v>290.31599999999997</v>
      </c>
      <c r="I444" s="133"/>
      <c r="J444" s="134">
        <f>ROUND(I444*H444,2)</f>
        <v>0</v>
      </c>
      <c r="K444" s="130" t="s">
        <v>116</v>
      </c>
      <c r="L444" s="34"/>
      <c r="M444" s="135" t="s">
        <v>12</v>
      </c>
      <c r="N444" s="136" t="s">
        <v>31</v>
      </c>
      <c r="O444" s="25"/>
      <c r="P444" s="137">
        <f>O444*H444</f>
        <v>0</v>
      </c>
      <c r="Q444" s="137">
        <v>0</v>
      </c>
      <c r="R444" s="137">
        <f>Q444*H444</f>
        <v>0</v>
      </c>
      <c r="S444" s="137">
        <v>5.3999999999999999E-2</v>
      </c>
      <c r="T444" s="138">
        <f>S444*H444</f>
        <v>15.677063999999998</v>
      </c>
      <c r="AR444" s="13" t="s">
        <v>109</v>
      </c>
      <c r="AT444" s="13" t="s">
        <v>105</v>
      </c>
      <c r="AU444" s="13" t="s">
        <v>50</v>
      </c>
      <c r="AY444" s="13" t="s">
        <v>102</v>
      </c>
      <c r="BE444" s="139">
        <f>IF(N444="základní",J444,0)</f>
        <v>0</v>
      </c>
      <c r="BF444" s="139">
        <f>IF(N444="snížená",J444,0)</f>
        <v>0</v>
      </c>
      <c r="BG444" s="139">
        <f>IF(N444="zákl. přenesená",J444,0)</f>
        <v>0</v>
      </c>
      <c r="BH444" s="139">
        <f>IF(N444="sníž. přenesená",J444,0)</f>
        <v>0</v>
      </c>
      <c r="BI444" s="139">
        <f>IF(N444="nulová",J444,0)</f>
        <v>0</v>
      </c>
      <c r="BJ444" s="13" t="s">
        <v>49</v>
      </c>
      <c r="BK444" s="139">
        <f>ROUND(I444*H444,2)</f>
        <v>0</v>
      </c>
      <c r="BL444" s="13" t="s">
        <v>109</v>
      </c>
      <c r="BM444" s="13" t="s">
        <v>253</v>
      </c>
    </row>
    <row r="445" spans="2:65" s="7" customFormat="1" x14ac:dyDescent="0.3">
      <c r="B445" s="140"/>
      <c r="C445" s="141"/>
      <c r="D445" s="142" t="s">
        <v>111</v>
      </c>
      <c r="E445" s="143" t="s">
        <v>12</v>
      </c>
      <c r="F445" s="144" t="s">
        <v>584</v>
      </c>
      <c r="G445" s="141"/>
      <c r="H445" s="145">
        <v>73.150000000000006</v>
      </c>
      <c r="I445" s="146"/>
      <c r="J445" s="141"/>
      <c r="K445" s="141"/>
      <c r="L445" s="147"/>
      <c r="M445" s="148"/>
      <c r="N445" s="149"/>
      <c r="O445" s="149"/>
      <c r="P445" s="149"/>
      <c r="Q445" s="149"/>
      <c r="R445" s="149"/>
      <c r="S445" s="149"/>
      <c r="T445" s="150"/>
      <c r="AT445" s="151" t="s">
        <v>111</v>
      </c>
      <c r="AU445" s="151" t="s">
        <v>50</v>
      </c>
      <c r="AV445" s="7" t="s">
        <v>50</v>
      </c>
      <c r="AW445" s="7" t="s">
        <v>24</v>
      </c>
      <c r="AX445" s="7" t="s">
        <v>47</v>
      </c>
      <c r="AY445" s="151" t="s">
        <v>102</v>
      </c>
    </row>
    <row r="446" spans="2:65" s="7" customFormat="1" x14ac:dyDescent="0.3">
      <c r="B446" s="140"/>
      <c r="C446" s="141"/>
      <c r="D446" s="142" t="s">
        <v>111</v>
      </c>
      <c r="E446" s="143" t="s">
        <v>12</v>
      </c>
      <c r="F446" s="144" t="s">
        <v>585</v>
      </c>
      <c r="G446" s="141"/>
      <c r="H446" s="145">
        <v>60.783999999999999</v>
      </c>
      <c r="I446" s="146"/>
      <c r="J446" s="141"/>
      <c r="K446" s="141"/>
      <c r="L446" s="147"/>
      <c r="M446" s="148"/>
      <c r="N446" s="149"/>
      <c r="O446" s="149"/>
      <c r="P446" s="149"/>
      <c r="Q446" s="149"/>
      <c r="R446" s="149"/>
      <c r="S446" s="149"/>
      <c r="T446" s="150"/>
      <c r="AT446" s="151" t="s">
        <v>111</v>
      </c>
      <c r="AU446" s="151" t="s">
        <v>50</v>
      </c>
      <c r="AV446" s="7" t="s">
        <v>50</v>
      </c>
      <c r="AW446" s="7" t="s">
        <v>24</v>
      </c>
      <c r="AX446" s="7" t="s">
        <v>47</v>
      </c>
      <c r="AY446" s="151" t="s">
        <v>102</v>
      </c>
    </row>
    <row r="447" spans="2:65" s="7" customFormat="1" x14ac:dyDescent="0.3">
      <c r="B447" s="140"/>
      <c r="C447" s="141"/>
      <c r="D447" s="142" t="s">
        <v>111</v>
      </c>
      <c r="E447" s="143" t="s">
        <v>12</v>
      </c>
      <c r="F447" s="144" t="s">
        <v>586</v>
      </c>
      <c r="G447" s="141"/>
      <c r="H447" s="145">
        <v>38.313000000000002</v>
      </c>
      <c r="I447" s="146"/>
      <c r="J447" s="141"/>
      <c r="K447" s="141"/>
      <c r="L447" s="147"/>
      <c r="M447" s="148"/>
      <c r="N447" s="149"/>
      <c r="O447" s="149"/>
      <c r="P447" s="149"/>
      <c r="Q447" s="149"/>
      <c r="R447" s="149"/>
      <c r="S447" s="149"/>
      <c r="T447" s="150"/>
      <c r="AT447" s="151" t="s">
        <v>111</v>
      </c>
      <c r="AU447" s="151" t="s">
        <v>50</v>
      </c>
      <c r="AV447" s="7" t="s">
        <v>50</v>
      </c>
      <c r="AW447" s="7" t="s">
        <v>24</v>
      </c>
      <c r="AX447" s="7" t="s">
        <v>47</v>
      </c>
      <c r="AY447" s="151" t="s">
        <v>102</v>
      </c>
    </row>
    <row r="448" spans="2:65" s="7" customFormat="1" x14ac:dyDescent="0.3">
      <c r="B448" s="140"/>
      <c r="C448" s="141"/>
      <c r="D448" s="142" t="s">
        <v>111</v>
      </c>
      <c r="E448" s="143" t="s">
        <v>12</v>
      </c>
      <c r="F448" s="144" t="s">
        <v>587</v>
      </c>
      <c r="G448" s="141"/>
      <c r="H448" s="145">
        <v>22.794</v>
      </c>
      <c r="I448" s="146"/>
      <c r="J448" s="141"/>
      <c r="K448" s="141"/>
      <c r="L448" s="147"/>
      <c r="M448" s="148"/>
      <c r="N448" s="149"/>
      <c r="O448" s="149"/>
      <c r="P448" s="149"/>
      <c r="Q448" s="149"/>
      <c r="R448" s="149"/>
      <c r="S448" s="149"/>
      <c r="T448" s="150"/>
      <c r="AT448" s="151" t="s">
        <v>111</v>
      </c>
      <c r="AU448" s="151" t="s">
        <v>50</v>
      </c>
      <c r="AV448" s="7" t="s">
        <v>50</v>
      </c>
      <c r="AW448" s="7" t="s">
        <v>24</v>
      </c>
      <c r="AX448" s="7" t="s">
        <v>47</v>
      </c>
      <c r="AY448" s="151" t="s">
        <v>102</v>
      </c>
    </row>
    <row r="449" spans="2:65" s="7" customFormat="1" x14ac:dyDescent="0.3">
      <c r="B449" s="140"/>
      <c r="C449" s="141"/>
      <c r="D449" s="142" t="s">
        <v>111</v>
      </c>
      <c r="E449" s="143" t="s">
        <v>12</v>
      </c>
      <c r="F449" s="144" t="s">
        <v>589</v>
      </c>
      <c r="G449" s="141"/>
      <c r="H449" s="145">
        <v>12.175000000000001</v>
      </c>
      <c r="I449" s="146"/>
      <c r="J449" s="141"/>
      <c r="K449" s="141"/>
      <c r="L449" s="147"/>
      <c r="M449" s="148"/>
      <c r="N449" s="149"/>
      <c r="O449" s="149"/>
      <c r="P449" s="149"/>
      <c r="Q449" s="149"/>
      <c r="R449" s="149"/>
      <c r="S449" s="149"/>
      <c r="T449" s="150"/>
      <c r="AT449" s="151" t="s">
        <v>111</v>
      </c>
      <c r="AU449" s="151" t="s">
        <v>50</v>
      </c>
      <c r="AV449" s="7" t="s">
        <v>50</v>
      </c>
      <c r="AW449" s="7" t="s">
        <v>24</v>
      </c>
      <c r="AX449" s="7" t="s">
        <v>47</v>
      </c>
      <c r="AY449" s="151" t="s">
        <v>102</v>
      </c>
    </row>
    <row r="450" spans="2:65" s="7" customFormat="1" x14ac:dyDescent="0.3">
      <c r="B450" s="140"/>
      <c r="C450" s="141"/>
      <c r="D450" s="142" t="s">
        <v>111</v>
      </c>
      <c r="E450" s="143" t="s">
        <v>12</v>
      </c>
      <c r="F450" s="144" t="s">
        <v>591</v>
      </c>
      <c r="G450" s="141"/>
      <c r="H450" s="145">
        <v>23.846</v>
      </c>
      <c r="I450" s="146"/>
      <c r="J450" s="141"/>
      <c r="K450" s="141"/>
      <c r="L450" s="147"/>
      <c r="M450" s="148"/>
      <c r="N450" s="149"/>
      <c r="O450" s="149"/>
      <c r="P450" s="149"/>
      <c r="Q450" s="149"/>
      <c r="R450" s="149"/>
      <c r="S450" s="149"/>
      <c r="T450" s="150"/>
      <c r="AT450" s="151" t="s">
        <v>111</v>
      </c>
      <c r="AU450" s="151" t="s">
        <v>50</v>
      </c>
      <c r="AV450" s="7" t="s">
        <v>50</v>
      </c>
      <c r="AW450" s="7" t="s">
        <v>24</v>
      </c>
      <c r="AX450" s="7" t="s">
        <v>47</v>
      </c>
      <c r="AY450" s="151" t="s">
        <v>102</v>
      </c>
    </row>
    <row r="451" spans="2:65" s="7" customFormat="1" x14ac:dyDescent="0.3">
      <c r="B451" s="140"/>
      <c r="C451" s="141"/>
      <c r="D451" s="142" t="s">
        <v>111</v>
      </c>
      <c r="E451" s="143" t="s">
        <v>12</v>
      </c>
      <c r="F451" s="144" t="s">
        <v>592</v>
      </c>
      <c r="G451" s="141"/>
      <c r="H451" s="145">
        <v>39.494</v>
      </c>
      <c r="I451" s="146"/>
      <c r="J451" s="141"/>
      <c r="K451" s="141"/>
      <c r="L451" s="147"/>
      <c r="M451" s="148"/>
      <c r="N451" s="149"/>
      <c r="O451" s="149"/>
      <c r="P451" s="149"/>
      <c r="Q451" s="149"/>
      <c r="R451" s="149"/>
      <c r="S451" s="149"/>
      <c r="T451" s="150"/>
      <c r="AT451" s="151" t="s">
        <v>111</v>
      </c>
      <c r="AU451" s="151" t="s">
        <v>50</v>
      </c>
      <c r="AV451" s="7" t="s">
        <v>50</v>
      </c>
      <c r="AW451" s="7" t="s">
        <v>24</v>
      </c>
      <c r="AX451" s="7" t="s">
        <v>47</v>
      </c>
      <c r="AY451" s="151" t="s">
        <v>102</v>
      </c>
    </row>
    <row r="452" spans="2:65" s="7" customFormat="1" x14ac:dyDescent="0.3">
      <c r="B452" s="140"/>
      <c r="C452" s="141"/>
      <c r="D452" s="142" t="s">
        <v>111</v>
      </c>
      <c r="E452" s="143" t="s">
        <v>12</v>
      </c>
      <c r="F452" s="144" t="s">
        <v>593</v>
      </c>
      <c r="G452" s="141"/>
      <c r="H452" s="145">
        <v>19.760000000000002</v>
      </c>
      <c r="I452" s="146"/>
      <c r="J452" s="141"/>
      <c r="K452" s="141"/>
      <c r="L452" s="147"/>
      <c r="M452" s="148"/>
      <c r="N452" s="149"/>
      <c r="O452" s="149"/>
      <c r="P452" s="149"/>
      <c r="Q452" s="149"/>
      <c r="R452" s="149"/>
      <c r="S452" s="149"/>
      <c r="T452" s="150"/>
      <c r="AT452" s="151" t="s">
        <v>111</v>
      </c>
      <c r="AU452" s="151" t="s">
        <v>50</v>
      </c>
      <c r="AV452" s="7" t="s">
        <v>50</v>
      </c>
      <c r="AW452" s="7" t="s">
        <v>24</v>
      </c>
      <c r="AX452" s="7" t="s">
        <v>47</v>
      </c>
      <c r="AY452" s="151" t="s">
        <v>102</v>
      </c>
    </row>
    <row r="453" spans="2:65" s="8" customFormat="1" x14ac:dyDescent="0.3">
      <c r="B453" s="152"/>
      <c r="C453" s="153"/>
      <c r="D453" s="154" t="s">
        <v>111</v>
      </c>
      <c r="E453" s="155" t="s">
        <v>12</v>
      </c>
      <c r="F453" s="156" t="s">
        <v>112</v>
      </c>
      <c r="G453" s="153"/>
      <c r="H453" s="157">
        <v>290.31599999999997</v>
      </c>
      <c r="I453" s="158"/>
      <c r="J453" s="153"/>
      <c r="K453" s="153"/>
      <c r="L453" s="159"/>
      <c r="M453" s="160"/>
      <c r="N453" s="161"/>
      <c r="O453" s="161"/>
      <c r="P453" s="161"/>
      <c r="Q453" s="161"/>
      <c r="R453" s="161"/>
      <c r="S453" s="161"/>
      <c r="T453" s="162"/>
      <c r="AT453" s="163" t="s">
        <v>111</v>
      </c>
      <c r="AU453" s="163" t="s">
        <v>50</v>
      </c>
      <c r="AV453" s="8" t="s">
        <v>109</v>
      </c>
      <c r="AW453" s="8" t="s">
        <v>24</v>
      </c>
      <c r="AX453" s="8" t="s">
        <v>49</v>
      </c>
      <c r="AY453" s="163" t="s">
        <v>102</v>
      </c>
    </row>
    <row r="454" spans="2:65" s="1" customFormat="1" ht="22.5" customHeight="1" x14ac:dyDescent="0.3">
      <c r="B454" s="24"/>
      <c r="C454" s="128" t="s">
        <v>260</v>
      </c>
      <c r="D454" s="128" t="s">
        <v>105</v>
      </c>
      <c r="E454" s="129" t="s">
        <v>713</v>
      </c>
      <c r="F454" s="130" t="s">
        <v>714</v>
      </c>
      <c r="G454" s="131" t="s">
        <v>138</v>
      </c>
      <c r="H454" s="132">
        <v>292.935</v>
      </c>
      <c r="I454" s="133"/>
      <c r="J454" s="134">
        <f>ROUND(I454*H454,2)</f>
        <v>0</v>
      </c>
      <c r="K454" s="130" t="s">
        <v>116</v>
      </c>
      <c r="L454" s="34"/>
      <c r="M454" s="135" t="s">
        <v>12</v>
      </c>
      <c r="N454" s="136" t="s">
        <v>31</v>
      </c>
      <c r="O454" s="25"/>
      <c r="P454" s="137">
        <f>O454*H454</f>
        <v>0</v>
      </c>
      <c r="Q454" s="137">
        <v>0</v>
      </c>
      <c r="R454" s="137">
        <f>Q454*H454</f>
        <v>0</v>
      </c>
      <c r="S454" s="137">
        <v>4.7E-2</v>
      </c>
      <c r="T454" s="138">
        <f>S454*H454</f>
        <v>13.767945000000001</v>
      </c>
      <c r="AR454" s="13" t="s">
        <v>109</v>
      </c>
      <c r="AT454" s="13" t="s">
        <v>105</v>
      </c>
      <c r="AU454" s="13" t="s">
        <v>50</v>
      </c>
      <c r="AY454" s="13" t="s">
        <v>102</v>
      </c>
      <c r="BE454" s="139">
        <f>IF(N454="základní",J454,0)</f>
        <v>0</v>
      </c>
      <c r="BF454" s="139">
        <f>IF(N454="snížená",J454,0)</f>
        <v>0</v>
      </c>
      <c r="BG454" s="139">
        <f>IF(N454="zákl. přenesená",J454,0)</f>
        <v>0</v>
      </c>
      <c r="BH454" s="139">
        <f>IF(N454="sníž. přenesená",J454,0)</f>
        <v>0</v>
      </c>
      <c r="BI454" s="139">
        <f>IF(N454="nulová",J454,0)</f>
        <v>0</v>
      </c>
      <c r="BJ454" s="13" t="s">
        <v>49</v>
      </c>
      <c r="BK454" s="139">
        <f>ROUND(I454*H454,2)</f>
        <v>0</v>
      </c>
      <c r="BL454" s="13" t="s">
        <v>109</v>
      </c>
      <c r="BM454" s="13" t="s">
        <v>715</v>
      </c>
    </row>
    <row r="455" spans="2:65" s="7" customFormat="1" x14ac:dyDescent="0.3">
      <c r="B455" s="140"/>
      <c r="C455" s="141"/>
      <c r="D455" s="142" t="s">
        <v>111</v>
      </c>
      <c r="E455" s="143" t="s">
        <v>12</v>
      </c>
      <c r="F455" s="144" t="s">
        <v>583</v>
      </c>
      <c r="G455" s="141"/>
      <c r="H455" s="145">
        <v>233.99299999999999</v>
      </c>
      <c r="I455" s="146"/>
      <c r="J455" s="141"/>
      <c r="K455" s="141"/>
      <c r="L455" s="147"/>
      <c r="M455" s="148"/>
      <c r="N455" s="149"/>
      <c r="O455" s="149"/>
      <c r="P455" s="149"/>
      <c r="Q455" s="149"/>
      <c r="R455" s="149"/>
      <c r="S455" s="149"/>
      <c r="T455" s="150"/>
      <c r="AT455" s="151" t="s">
        <v>111</v>
      </c>
      <c r="AU455" s="151" t="s">
        <v>50</v>
      </c>
      <c r="AV455" s="7" t="s">
        <v>50</v>
      </c>
      <c r="AW455" s="7" t="s">
        <v>24</v>
      </c>
      <c r="AX455" s="7" t="s">
        <v>47</v>
      </c>
      <c r="AY455" s="151" t="s">
        <v>102</v>
      </c>
    </row>
    <row r="456" spans="2:65" s="7" customFormat="1" x14ac:dyDescent="0.3">
      <c r="B456" s="140"/>
      <c r="C456" s="141"/>
      <c r="D456" s="142" t="s">
        <v>111</v>
      </c>
      <c r="E456" s="143" t="s">
        <v>12</v>
      </c>
      <c r="F456" s="144" t="s">
        <v>588</v>
      </c>
      <c r="G456" s="141"/>
      <c r="H456" s="145">
        <v>28.61</v>
      </c>
      <c r="I456" s="146"/>
      <c r="J456" s="141"/>
      <c r="K456" s="141"/>
      <c r="L456" s="147"/>
      <c r="M456" s="148"/>
      <c r="N456" s="149"/>
      <c r="O456" s="149"/>
      <c r="P456" s="149"/>
      <c r="Q456" s="149"/>
      <c r="R456" s="149"/>
      <c r="S456" s="149"/>
      <c r="T456" s="150"/>
      <c r="AT456" s="151" t="s">
        <v>111</v>
      </c>
      <c r="AU456" s="151" t="s">
        <v>50</v>
      </c>
      <c r="AV456" s="7" t="s">
        <v>50</v>
      </c>
      <c r="AW456" s="7" t="s">
        <v>24</v>
      </c>
      <c r="AX456" s="7" t="s">
        <v>47</v>
      </c>
      <c r="AY456" s="151" t="s">
        <v>102</v>
      </c>
    </row>
    <row r="457" spans="2:65" s="7" customFormat="1" x14ac:dyDescent="0.3">
      <c r="B457" s="140"/>
      <c r="C457" s="141"/>
      <c r="D457" s="142" t="s">
        <v>111</v>
      </c>
      <c r="E457" s="143" t="s">
        <v>12</v>
      </c>
      <c r="F457" s="144" t="s">
        <v>590</v>
      </c>
      <c r="G457" s="141"/>
      <c r="H457" s="145">
        <v>30.332000000000001</v>
      </c>
      <c r="I457" s="146"/>
      <c r="J457" s="141"/>
      <c r="K457" s="141"/>
      <c r="L457" s="147"/>
      <c r="M457" s="148"/>
      <c r="N457" s="149"/>
      <c r="O457" s="149"/>
      <c r="P457" s="149"/>
      <c r="Q457" s="149"/>
      <c r="R457" s="149"/>
      <c r="S457" s="149"/>
      <c r="T457" s="150"/>
      <c r="AT457" s="151" t="s">
        <v>111</v>
      </c>
      <c r="AU457" s="151" t="s">
        <v>50</v>
      </c>
      <c r="AV457" s="7" t="s">
        <v>50</v>
      </c>
      <c r="AW457" s="7" t="s">
        <v>24</v>
      </c>
      <c r="AX457" s="7" t="s">
        <v>47</v>
      </c>
      <c r="AY457" s="151" t="s">
        <v>102</v>
      </c>
    </row>
    <row r="458" spans="2:65" s="8" customFormat="1" x14ac:dyDescent="0.3">
      <c r="B458" s="152"/>
      <c r="C458" s="153"/>
      <c r="D458" s="154" t="s">
        <v>111</v>
      </c>
      <c r="E458" s="155" t="s">
        <v>12</v>
      </c>
      <c r="F458" s="156" t="s">
        <v>112</v>
      </c>
      <c r="G458" s="153"/>
      <c r="H458" s="157">
        <v>292.935</v>
      </c>
      <c r="I458" s="158"/>
      <c r="J458" s="153"/>
      <c r="K458" s="153"/>
      <c r="L458" s="159"/>
      <c r="M458" s="160"/>
      <c r="N458" s="161"/>
      <c r="O458" s="161"/>
      <c r="P458" s="161"/>
      <c r="Q458" s="161"/>
      <c r="R458" s="161"/>
      <c r="S458" s="161"/>
      <c r="T458" s="162"/>
      <c r="AT458" s="163" t="s">
        <v>111</v>
      </c>
      <c r="AU458" s="163" t="s">
        <v>50</v>
      </c>
      <c r="AV458" s="8" t="s">
        <v>109</v>
      </c>
      <c r="AW458" s="8" t="s">
        <v>24</v>
      </c>
      <c r="AX458" s="8" t="s">
        <v>49</v>
      </c>
      <c r="AY458" s="163" t="s">
        <v>102</v>
      </c>
    </row>
    <row r="459" spans="2:65" s="1" customFormat="1" ht="22.5" customHeight="1" x14ac:dyDescent="0.3">
      <c r="B459" s="24"/>
      <c r="C459" s="128" t="s">
        <v>268</v>
      </c>
      <c r="D459" s="128" t="s">
        <v>105</v>
      </c>
      <c r="E459" s="129" t="s">
        <v>261</v>
      </c>
      <c r="F459" s="130" t="s">
        <v>262</v>
      </c>
      <c r="G459" s="131" t="s">
        <v>138</v>
      </c>
      <c r="H459" s="132">
        <v>16.632000000000001</v>
      </c>
      <c r="I459" s="133"/>
      <c r="J459" s="134">
        <f>ROUND(I459*H459,2)</f>
        <v>0</v>
      </c>
      <c r="K459" s="130" t="s">
        <v>116</v>
      </c>
      <c r="L459" s="34"/>
      <c r="M459" s="135" t="s">
        <v>12</v>
      </c>
      <c r="N459" s="136" t="s">
        <v>31</v>
      </c>
      <c r="O459" s="25"/>
      <c r="P459" s="137">
        <f>O459*H459</f>
        <v>0</v>
      </c>
      <c r="Q459" s="137">
        <v>0</v>
      </c>
      <c r="R459" s="137">
        <f>Q459*H459</f>
        <v>0</v>
      </c>
      <c r="S459" s="137">
        <v>6.8000000000000005E-2</v>
      </c>
      <c r="T459" s="138">
        <f>S459*H459</f>
        <v>1.1309760000000002</v>
      </c>
      <c r="AR459" s="13" t="s">
        <v>109</v>
      </c>
      <c r="AT459" s="13" t="s">
        <v>105</v>
      </c>
      <c r="AU459" s="13" t="s">
        <v>50</v>
      </c>
      <c r="AY459" s="13" t="s">
        <v>102</v>
      </c>
      <c r="BE459" s="139">
        <f>IF(N459="základní",J459,0)</f>
        <v>0</v>
      </c>
      <c r="BF459" s="139">
        <f>IF(N459="snížená",J459,0)</f>
        <v>0</v>
      </c>
      <c r="BG459" s="139">
        <f>IF(N459="zákl. přenesená",J459,0)</f>
        <v>0</v>
      </c>
      <c r="BH459" s="139">
        <f>IF(N459="sníž. přenesená",J459,0)</f>
        <v>0</v>
      </c>
      <c r="BI459" s="139">
        <f>IF(N459="nulová",J459,0)</f>
        <v>0</v>
      </c>
      <c r="BJ459" s="13" t="s">
        <v>49</v>
      </c>
      <c r="BK459" s="139">
        <f>ROUND(I459*H459,2)</f>
        <v>0</v>
      </c>
      <c r="BL459" s="13" t="s">
        <v>109</v>
      </c>
      <c r="BM459" s="13" t="s">
        <v>263</v>
      </c>
    </row>
    <row r="460" spans="2:65" s="9" customFormat="1" x14ac:dyDescent="0.3">
      <c r="B460" s="176"/>
      <c r="C460" s="177"/>
      <c r="D460" s="142" t="s">
        <v>111</v>
      </c>
      <c r="E460" s="178" t="s">
        <v>12</v>
      </c>
      <c r="F460" s="179" t="s">
        <v>716</v>
      </c>
      <c r="G460" s="177"/>
      <c r="H460" s="180" t="s">
        <v>12</v>
      </c>
      <c r="I460" s="181"/>
      <c r="J460" s="177"/>
      <c r="K460" s="177"/>
      <c r="L460" s="182"/>
      <c r="M460" s="183"/>
      <c r="N460" s="184"/>
      <c r="O460" s="184"/>
      <c r="P460" s="184"/>
      <c r="Q460" s="184"/>
      <c r="R460" s="184"/>
      <c r="S460" s="184"/>
      <c r="T460" s="185"/>
      <c r="AT460" s="186" t="s">
        <v>111</v>
      </c>
      <c r="AU460" s="186" t="s">
        <v>50</v>
      </c>
      <c r="AV460" s="9" t="s">
        <v>49</v>
      </c>
      <c r="AW460" s="9" t="s">
        <v>24</v>
      </c>
      <c r="AX460" s="9" t="s">
        <v>47</v>
      </c>
      <c r="AY460" s="186" t="s">
        <v>102</v>
      </c>
    </row>
    <row r="461" spans="2:65" s="7" customFormat="1" x14ac:dyDescent="0.3">
      <c r="B461" s="140"/>
      <c r="C461" s="141"/>
      <c r="D461" s="142" t="s">
        <v>111</v>
      </c>
      <c r="E461" s="143" t="s">
        <v>12</v>
      </c>
      <c r="F461" s="144" t="s">
        <v>717</v>
      </c>
      <c r="G461" s="141"/>
      <c r="H461" s="145">
        <v>12.672000000000001</v>
      </c>
      <c r="I461" s="146"/>
      <c r="J461" s="141"/>
      <c r="K461" s="141"/>
      <c r="L461" s="147"/>
      <c r="M461" s="148"/>
      <c r="N461" s="149"/>
      <c r="O461" s="149"/>
      <c r="P461" s="149"/>
      <c r="Q461" s="149"/>
      <c r="R461" s="149"/>
      <c r="S461" s="149"/>
      <c r="T461" s="150"/>
      <c r="AT461" s="151" t="s">
        <v>111</v>
      </c>
      <c r="AU461" s="151" t="s">
        <v>50</v>
      </c>
      <c r="AV461" s="7" t="s">
        <v>50</v>
      </c>
      <c r="AW461" s="7" t="s">
        <v>24</v>
      </c>
      <c r="AX461" s="7" t="s">
        <v>47</v>
      </c>
      <c r="AY461" s="151" t="s">
        <v>102</v>
      </c>
    </row>
    <row r="462" spans="2:65" s="7" customFormat="1" x14ac:dyDescent="0.3">
      <c r="B462" s="140"/>
      <c r="C462" s="141"/>
      <c r="D462" s="142" t="s">
        <v>111</v>
      </c>
      <c r="E462" s="143" t="s">
        <v>12</v>
      </c>
      <c r="F462" s="144" t="s">
        <v>635</v>
      </c>
      <c r="G462" s="141"/>
      <c r="H462" s="145">
        <v>0.72</v>
      </c>
      <c r="I462" s="146"/>
      <c r="J462" s="141"/>
      <c r="K462" s="141"/>
      <c r="L462" s="147"/>
      <c r="M462" s="148"/>
      <c r="N462" s="149"/>
      <c r="O462" s="149"/>
      <c r="P462" s="149"/>
      <c r="Q462" s="149"/>
      <c r="R462" s="149"/>
      <c r="S462" s="149"/>
      <c r="T462" s="150"/>
      <c r="AT462" s="151" t="s">
        <v>111</v>
      </c>
      <c r="AU462" s="151" t="s">
        <v>50</v>
      </c>
      <c r="AV462" s="7" t="s">
        <v>50</v>
      </c>
      <c r="AW462" s="7" t="s">
        <v>24</v>
      </c>
      <c r="AX462" s="7" t="s">
        <v>47</v>
      </c>
      <c r="AY462" s="151" t="s">
        <v>102</v>
      </c>
    </row>
    <row r="463" spans="2:65" s="9" customFormat="1" x14ac:dyDescent="0.3">
      <c r="B463" s="176"/>
      <c r="C463" s="177"/>
      <c r="D463" s="142" t="s">
        <v>111</v>
      </c>
      <c r="E463" s="178" t="s">
        <v>12</v>
      </c>
      <c r="F463" s="179" t="s">
        <v>265</v>
      </c>
      <c r="G463" s="177"/>
      <c r="H463" s="180" t="s">
        <v>12</v>
      </c>
      <c r="I463" s="181"/>
      <c r="J463" s="177"/>
      <c r="K463" s="177"/>
      <c r="L463" s="182"/>
      <c r="M463" s="183"/>
      <c r="N463" s="184"/>
      <c r="O463" s="184"/>
      <c r="P463" s="184"/>
      <c r="Q463" s="184"/>
      <c r="R463" s="184"/>
      <c r="S463" s="184"/>
      <c r="T463" s="185"/>
      <c r="AT463" s="186" t="s">
        <v>111</v>
      </c>
      <c r="AU463" s="186" t="s">
        <v>50</v>
      </c>
      <c r="AV463" s="9" t="s">
        <v>49</v>
      </c>
      <c r="AW463" s="9" t="s">
        <v>24</v>
      </c>
      <c r="AX463" s="9" t="s">
        <v>47</v>
      </c>
      <c r="AY463" s="186" t="s">
        <v>102</v>
      </c>
    </row>
    <row r="464" spans="2:65" s="7" customFormat="1" x14ac:dyDescent="0.3">
      <c r="B464" s="140"/>
      <c r="C464" s="141"/>
      <c r="D464" s="142" t="s">
        <v>111</v>
      </c>
      <c r="E464" s="143" t="s">
        <v>12</v>
      </c>
      <c r="F464" s="144" t="s">
        <v>718</v>
      </c>
      <c r="G464" s="141"/>
      <c r="H464" s="145">
        <v>3.24</v>
      </c>
      <c r="I464" s="146"/>
      <c r="J464" s="141"/>
      <c r="K464" s="141"/>
      <c r="L464" s="147"/>
      <c r="M464" s="148"/>
      <c r="N464" s="149"/>
      <c r="O464" s="149"/>
      <c r="P464" s="149"/>
      <c r="Q464" s="149"/>
      <c r="R464" s="149"/>
      <c r="S464" s="149"/>
      <c r="T464" s="150"/>
      <c r="AT464" s="151" t="s">
        <v>111</v>
      </c>
      <c r="AU464" s="151" t="s">
        <v>50</v>
      </c>
      <c r="AV464" s="7" t="s">
        <v>50</v>
      </c>
      <c r="AW464" s="7" t="s">
        <v>24</v>
      </c>
      <c r="AX464" s="7" t="s">
        <v>47</v>
      </c>
      <c r="AY464" s="151" t="s">
        <v>102</v>
      </c>
    </row>
    <row r="465" spans="2:65" s="8" customFormat="1" x14ac:dyDescent="0.3">
      <c r="B465" s="152"/>
      <c r="C465" s="153"/>
      <c r="D465" s="142" t="s">
        <v>111</v>
      </c>
      <c r="E465" s="188" t="s">
        <v>12</v>
      </c>
      <c r="F465" s="189" t="s">
        <v>112</v>
      </c>
      <c r="G465" s="153"/>
      <c r="H465" s="190">
        <v>16.632000000000001</v>
      </c>
      <c r="I465" s="158"/>
      <c r="J465" s="153"/>
      <c r="K465" s="153"/>
      <c r="L465" s="159"/>
      <c r="M465" s="160"/>
      <c r="N465" s="161"/>
      <c r="O465" s="161"/>
      <c r="P465" s="161"/>
      <c r="Q465" s="161"/>
      <c r="R465" s="161"/>
      <c r="S465" s="161"/>
      <c r="T465" s="162"/>
      <c r="AT465" s="163" t="s">
        <v>111</v>
      </c>
      <c r="AU465" s="163" t="s">
        <v>50</v>
      </c>
      <c r="AV465" s="8" t="s">
        <v>109</v>
      </c>
      <c r="AW465" s="8" t="s">
        <v>24</v>
      </c>
      <c r="AX465" s="8" t="s">
        <v>49</v>
      </c>
      <c r="AY465" s="163" t="s">
        <v>102</v>
      </c>
    </row>
    <row r="466" spans="2:65" s="6" customFormat="1" ht="29.85" customHeight="1" x14ac:dyDescent="0.35">
      <c r="B466" s="111"/>
      <c r="C466" s="112"/>
      <c r="D466" s="125" t="s">
        <v>46</v>
      </c>
      <c r="E466" s="126" t="s">
        <v>266</v>
      </c>
      <c r="F466" s="126" t="s">
        <v>267</v>
      </c>
      <c r="G466" s="112"/>
      <c r="H466" s="112"/>
      <c r="I466" s="115"/>
      <c r="J466" s="127">
        <f>BK466</f>
        <v>0</v>
      </c>
      <c r="K466" s="112"/>
      <c r="L466" s="117"/>
      <c r="M466" s="118"/>
      <c r="N466" s="119"/>
      <c r="O466" s="119"/>
      <c r="P466" s="120">
        <f>SUM(P467:P472)</f>
        <v>0</v>
      </c>
      <c r="Q466" s="119"/>
      <c r="R466" s="120">
        <f>SUM(R467:R472)</f>
        <v>0</v>
      </c>
      <c r="S466" s="119"/>
      <c r="T466" s="121">
        <f>SUM(T467:T472)</f>
        <v>0</v>
      </c>
      <c r="AR466" s="122" t="s">
        <v>49</v>
      </c>
      <c r="AT466" s="123" t="s">
        <v>46</v>
      </c>
      <c r="AU466" s="123" t="s">
        <v>49</v>
      </c>
      <c r="AY466" s="122" t="s">
        <v>102</v>
      </c>
      <c r="BK466" s="124">
        <f>SUM(BK467:BK472)</f>
        <v>0</v>
      </c>
    </row>
    <row r="467" spans="2:65" s="1" customFormat="1" ht="22.5" customHeight="1" x14ac:dyDescent="0.3">
      <c r="B467" s="24"/>
      <c r="C467" s="128" t="s">
        <v>270</v>
      </c>
      <c r="D467" s="128" t="s">
        <v>105</v>
      </c>
      <c r="E467" s="129" t="s">
        <v>719</v>
      </c>
      <c r="F467" s="130" t="s">
        <v>720</v>
      </c>
      <c r="G467" s="131" t="s">
        <v>269</v>
      </c>
      <c r="H467" s="132">
        <v>32.92</v>
      </c>
      <c r="I467" s="133"/>
      <c r="J467" s="134">
        <f>ROUND(I467*H467,2)</f>
        <v>0</v>
      </c>
      <c r="K467" s="130" t="s">
        <v>116</v>
      </c>
      <c r="L467" s="34"/>
      <c r="M467" s="135" t="s">
        <v>12</v>
      </c>
      <c r="N467" s="136" t="s">
        <v>31</v>
      </c>
      <c r="O467" s="25"/>
      <c r="P467" s="137">
        <f>O467*H467</f>
        <v>0</v>
      </c>
      <c r="Q467" s="137">
        <v>0</v>
      </c>
      <c r="R467" s="137">
        <f>Q467*H467</f>
        <v>0</v>
      </c>
      <c r="S467" s="137">
        <v>0</v>
      </c>
      <c r="T467" s="138">
        <f>S467*H467</f>
        <v>0</v>
      </c>
      <c r="AR467" s="13" t="s">
        <v>109</v>
      </c>
      <c r="AT467" s="13" t="s">
        <v>105</v>
      </c>
      <c r="AU467" s="13" t="s">
        <v>50</v>
      </c>
      <c r="AY467" s="13" t="s">
        <v>102</v>
      </c>
      <c r="BE467" s="139">
        <f>IF(N467="základní",J467,0)</f>
        <v>0</v>
      </c>
      <c r="BF467" s="139">
        <f>IF(N467="snížená",J467,0)</f>
        <v>0</v>
      </c>
      <c r="BG467" s="139">
        <f>IF(N467="zákl. přenesená",J467,0)</f>
        <v>0</v>
      </c>
      <c r="BH467" s="139">
        <f>IF(N467="sníž. přenesená",J467,0)</f>
        <v>0</v>
      </c>
      <c r="BI467" s="139">
        <f>IF(N467="nulová",J467,0)</f>
        <v>0</v>
      </c>
      <c r="BJ467" s="13" t="s">
        <v>49</v>
      </c>
      <c r="BK467" s="139">
        <f>ROUND(I467*H467,2)</f>
        <v>0</v>
      </c>
      <c r="BL467" s="13" t="s">
        <v>109</v>
      </c>
      <c r="BM467" s="13" t="s">
        <v>721</v>
      </c>
    </row>
    <row r="468" spans="2:65" s="1" customFormat="1" ht="31.5" customHeight="1" x14ac:dyDescent="0.3">
      <c r="B468" s="24"/>
      <c r="C468" s="128" t="s">
        <v>273</v>
      </c>
      <c r="D468" s="128" t="s">
        <v>105</v>
      </c>
      <c r="E468" s="129" t="s">
        <v>271</v>
      </c>
      <c r="F468" s="130" t="s">
        <v>272</v>
      </c>
      <c r="G468" s="131" t="s">
        <v>269</v>
      </c>
      <c r="H468" s="132">
        <v>197.52</v>
      </c>
      <c r="I468" s="133"/>
      <c r="J468" s="134">
        <f>ROUND(I468*H468,2)</f>
        <v>0</v>
      </c>
      <c r="K468" s="130" t="s">
        <v>116</v>
      </c>
      <c r="L468" s="34"/>
      <c r="M468" s="135" t="s">
        <v>12</v>
      </c>
      <c r="N468" s="136" t="s">
        <v>31</v>
      </c>
      <c r="O468" s="25"/>
      <c r="P468" s="137">
        <f>O468*H468</f>
        <v>0</v>
      </c>
      <c r="Q468" s="137">
        <v>0</v>
      </c>
      <c r="R468" s="137">
        <f>Q468*H468</f>
        <v>0</v>
      </c>
      <c r="S468" s="137">
        <v>0</v>
      </c>
      <c r="T468" s="138">
        <f>S468*H468</f>
        <v>0</v>
      </c>
      <c r="AR468" s="13" t="s">
        <v>109</v>
      </c>
      <c r="AT468" s="13" t="s">
        <v>105</v>
      </c>
      <c r="AU468" s="13" t="s">
        <v>50</v>
      </c>
      <c r="AY468" s="13" t="s">
        <v>102</v>
      </c>
      <c r="BE468" s="139">
        <f>IF(N468="základní",J468,0)</f>
        <v>0</v>
      </c>
      <c r="BF468" s="139">
        <f>IF(N468="snížená",J468,0)</f>
        <v>0</v>
      </c>
      <c r="BG468" s="139">
        <f>IF(N468="zákl. přenesená",J468,0)</f>
        <v>0</v>
      </c>
      <c r="BH468" s="139">
        <f>IF(N468="sníž. přenesená",J468,0)</f>
        <v>0</v>
      </c>
      <c r="BI468" s="139">
        <f>IF(N468="nulová",J468,0)</f>
        <v>0</v>
      </c>
      <c r="BJ468" s="13" t="s">
        <v>49</v>
      </c>
      <c r="BK468" s="139">
        <f>ROUND(I468*H468,2)</f>
        <v>0</v>
      </c>
      <c r="BL468" s="13" t="s">
        <v>109</v>
      </c>
      <c r="BM468" s="13" t="s">
        <v>722</v>
      </c>
    </row>
    <row r="469" spans="2:65" s="7" customFormat="1" x14ac:dyDescent="0.3">
      <c r="B469" s="140"/>
      <c r="C469" s="141"/>
      <c r="D469" s="154" t="s">
        <v>111</v>
      </c>
      <c r="E469" s="141"/>
      <c r="F469" s="174" t="s">
        <v>723</v>
      </c>
      <c r="G469" s="141"/>
      <c r="H469" s="175">
        <v>197.52</v>
      </c>
      <c r="I469" s="146"/>
      <c r="J469" s="141"/>
      <c r="K469" s="141"/>
      <c r="L469" s="147"/>
      <c r="M469" s="148"/>
      <c r="N469" s="149"/>
      <c r="O469" s="149"/>
      <c r="P469" s="149"/>
      <c r="Q469" s="149"/>
      <c r="R469" s="149"/>
      <c r="S469" s="149"/>
      <c r="T469" s="150"/>
      <c r="AT469" s="151" t="s">
        <v>111</v>
      </c>
      <c r="AU469" s="151" t="s">
        <v>50</v>
      </c>
      <c r="AV469" s="7" t="s">
        <v>50</v>
      </c>
      <c r="AW469" s="7" t="s">
        <v>3</v>
      </c>
      <c r="AX469" s="7" t="s">
        <v>49</v>
      </c>
      <c r="AY469" s="151" t="s">
        <v>102</v>
      </c>
    </row>
    <row r="470" spans="2:65" s="1" customFormat="1" ht="22.5" customHeight="1" x14ac:dyDescent="0.3">
      <c r="B470" s="24"/>
      <c r="C470" s="128" t="s">
        <v>277</v>
      </c>
      <c r="D470" s="128" t="s">
        <v>105</v>
      </c>
      <c r="E470" s="129" t="s">
        <v>274</v>
      </c>
      <c r="F470" s="130" t="s">
        <v>275</v>
      </c>
      <c r="G470" s="131" t="s">
        <v>269</v>
      </c>
      <c r="H470" s="132">
        <v>32.92</v>
      </c>
      <c r="I470" s="133"/>
      <c r="J470" s="134">
        <f>ROUND(I470*H470,2)</f>
        <v>0</v>
      </c>
      <c r="K470" s="130" t="s">
        <v>116</v>
      </c>
      <c r="L470" s="34"/>
      <c r="M470" s="135" t="s">
        <v>12</v>
      </c>
      <c r="N470" s="136" t="s">
        <v>31</v>
      </c>
      <c r="O470" s="25"/>
      <c r="P470" s="137">
        <f>O470*H470</f>
        <v>0</v>
      </c>
      <c r="Q470" s="137">
        <v>0</v>
      </c>
      <c r="R470" s="137">
        <f>Q470*H470</f>
        <v>0</v>
      </c>
      <c r="S470" s="137">
        <v>0</v>
      </c>
      <c r="T470" s="138">
        <f>S470*H470</f>
        <v>0</v>
      </c>
      <c r="AR470" s="13" t="s">
        <v>109</v>
      </c>
      <c r="AT470" s="13" t="s">
        <v>105</v>
      </c>
      <c r="AU470" s="13" t="s">
        <v>50</v>
      </c>
      <c r="AY470" s="13" t="s">
        <v>102</v>
      </c>
      <c r="BE470" s="139">
        <f>IF(N470="základní",J470,0)</f>
        <v>0</v>
      </c>
      <c r="BF470" s="139">
        <f>IF(N470="snížená",J470,0)</f>
        <v>0</v>
      </c>
      <c r="BG470" s="139">
        <f>IF(N470="zákl. přenesená",J470,0)</f>
        <v>0</v>
      </c>
      <c r="BH470" s="139">
        <f>IF(N470="sníž. přenesená",J470,0)</f>
        <v>0</v>
      </c>
      <c r="BI470" s="139">
        <f>IF(N470="nulová",J470,0)</f>
        <v>0</v>
      </c>
      <c r="BJ470" s="13" t="s">
        <v>49</v>
      </c>
      <c r="BK470" s="139">
        <f>ROUND(I470*H470,2)</f>
        <v>0</v>
      </c>
      <c r="BL470" s="13" t="s">
        <v>109</v>
      </c>
      <c r="BM470" s="13" t="s">
        <v>276</v>
      </c>
    </row>
    <row r="471" spans="2:65" s="1" customFormat="1" ht="22.5" customHeight="1" x14ac:dyDescent="0.3">
      <c r="B471" s="24"/>
      <c r="C471" s="128" t="s">
        <v>281</v>
      </c>
      <c r="D471" s="128" t="s">
        <v>105</v>
      </c>
      <c r="E471" s="129" t="s">
        <v>278</v>
      </c>
      <c r="F471" s="130" t="s">
        <v>279</v>
      </c>
      <c r="G471" s="131" t="s">
        <v>269</v>
      </c>
      <c r="H471" s="132">
        <v>32.92</v>
      </c>
      <c r="I471" s="133"/>
      <c r="J471" s="134">
        <f>ROUND(I471*H471,2)</f>
        <v>0</v>
      </c>
      <c r="K471" s="130" t="s">
        <v>116</v>
      </c>
      <c r="L471" s="34"/>
      <c r="M471" s="135" t="s">
        <v>12</v>
      </c>
      <c r="N471" s="136" t="s">
        <v>31</v>
      </c>
      <c r="O471" s="25"/>
      <c r="P471" s="137">
        <f>O471*H471</f>
        <v>0</v>
      </c>
      <c r="Q471" s="137">
        <v>0</v>
      </c>
      <c r="R471" s="137">
        <f>Q471*H471</f>
        <v>0</v>
      </c>
      <c r="S471" s="137">
        <v>0</v>
      </c>
      <c r="T471" s="138">
        <f>S471*H471</f>
        <v>0</v>
      </c>
      <c r="AR471" s="13" t="s">
        <v>109</v>
      </c>
      <c r="AT471" s="13" t="s">
        <v>105</v>
      </c>
      <c r="AU471" s="13" t="s">
        <v>50</v>
      </c>
      <c r="AY471" s="13" t="s">
        <v>102</v>
      </c>
      <c r="BE471" s="139">
        <f>IF(N471="základní",J471,0)</f>
        <v>0</v>
      </c>
      <c r="BF471" s="139">
        <f>IF(N471="snížená",J471,0)</f>
        <v>0</v>
      </c>
      <c r="BG471" s="139">
        <f>IF(N471="zákl. přenesená",J471,0)</f>
        <v>0</v>
      </c>
      <c r="BH471" s="139">
        <f>IF(N471="sníž. přenesená",J471,0)</f>
        <v>0</v>
      </c>
      <c r="BI471" s="139">
        <f>IF(N471="nulová",J471,0)</f>
        <v>0</v>
      </c>
      <c r="BJ471" s="13" t="s">
        <v>49</v>
      </c>
      <c r="BK471" s="139">
        <f>ROUND(I471*H471,2)</f>
        <v>0</v>
      </c>
      <c r="BL471" s="13" t="s">
        <v>109</v>
      </c>
      <c r="BM471" s="13" t="s">
        <v>280</v>
      </c>
    </row>
    <row r="472" spans="2:65" s="1" customFormat="1" ht="22.5" customHeight="1" x14ac:dyDescent="0.3">
      <c r="B472" s="24"/>
      <c r="C472" s="128" t="s">
        <v>287</v>
      </c>
      <c r="D472" s="128" t="s">
        <v>105</v>
      </c>
      <c r="E472" s="129" t="s">
        <v>282</v>
      </c>
      <c r="F472" s="130" t="s">
        <v>283</v>
      </c>
      <c r="G472" s="131" t="s">
        <v>269</v>
      </c>
      <c r="H472" s="132">
        <v>32.92</v>
      </c>
      <c r="I472" s="133"/>
      <c r="J472" s="134">
        <f>ROUND(I472*H472,2)</f>
        <v>0</v>
      </c>
      <c r="K472" s="130" t="s">
        <v>12</v>
      </c>
      <c r="L472" s="34"/>
      <c r="M472" s="135" t="s">
        <v>12</v>
      </c>
      <c r="N472" s="136" t="s">
        <v>31</v>
      </c>
      <c r="O472" s="25"/>
      <c r="P472" s="137">
        <f>O472*H472</f>
        <v>0</v>
      </c>
      <c r="Q472" s="137">
        <v>0</v>
      </c>
      <c r="R472" s="137">
        <f>Q472*H472</f>
        <v>0</v>
      </c>
      <c r="S472" s="137">
        <v>0</v>
      </c>
      <c r="T472" s="138">
        <f>S472*H472</f>
        <v>0</v>
      </c>
      <c r="AR472" s="13" t="s">
        <v>109</v>
      </c>
      <c r="AT472" s="13" t="s">
        <v>105</v>
      </c>
      <c r="AU472" s="13" t="s">
        <v>50</v>
      </c>
      <c r="AY472" s="13" t="s">
        <v>102</v>
      </c>
      <c r="BE472" s="139">
        <f>IF(N472="základní",J472,0)</f>
        <v>0</v>
      </c>
      <c r="BF472" s="139">
        <f>IF(N472="snížená",J472,0)</f>
        <v>0</v>
      </c>
      <c r="BG472" s="139">
        <f>IF(N472="zákl. přenesená",J472,0)</f>
        <v>0</v>
      </c>
      <c r="BH472" s="139">
        <f>IF(N472="sníž. přenesená",J472,0)</f>
        <v>0</v>
      </c>
      <c r="BI472" s="139">
        <f>IF(N472="nulová",J472,0)</f>
        <v>0</v>
      </c>
      <c r="BJ472" s="13" t="s">
        <v>49</v>
      </c>
      <c r="BK472" s="139">
        <f>ROUND(I472*H472,2)</f>
        <v>0</v>
      </c>
      <c r="BL472" s="13" t="s">
        <v>109</v>
      </c>
      <c r="BM472" s="13" t="s">
        <v>284</v>
      </c>
    </row>
    <row r="473" spans="2:65" s="6" customFormat="1" ht="29.85" customHeight="1" x14ac:dyDescent="0.35">
      <c r="B473" s="111"/>
      <c r="C473" s="112"/>
      <c r="D473" s="125" t="s">
        <v>46</v>
      </c>
      <c r="E473" s="126" t="s">
        <v>285</v>
      </c>
      <c r="F473" s="126" t="s">
        <v>286</v>
      </c>
      <c r="G473" s="112"/>
      <c r="H473" s="112"/>
      <c r="I473" s="115"/>
      <c r="J473" s="127">
        <f>BK473</f>
        <v>0</v>
      </c>
      <c r="K473" s="112"/>
      <c r="L473" s="117"/>
      <c r="M473" s="118"/>
      <c r="N473" s="119"/>
      <c r="O473" s="119"/>
      <c r="P473" s="120">
        <f>P474</f>
        <v>0</v>
      </c>
      <c r="Q473" s="119"/>
      <c r="R473" s="120">
        <f>R474</f>
        <v>0</v>
      </c>
      <c r="S473" s="119"/>
      <c r="T473" s="121">
        <f>T474</f>
        <v>0</v>
      </c>
      <c r="AR473" s="122" t="s">
        <v>49</v>
      </c>
      <c r="AT473" s="123" t="s">
        <v>46</v>
      </c>
      <c r="AU473" s="123" t="s">
        <v>49</v>
      </c>
      <c r="AY473" s="122" t="s">
        <v>102</v>
      </c>
      <c r="BK473" s="124">
        <f>BK474</f>
        <v>0</v>
      </c>
    </row>
    <row r="474" spans="2:65" s="1" customFormat="1" ht="22.5" customHeight="1" x14ac:dyDescent="0.3">
      <c r="B474" s="24"/>
      <c r="C474" s="128" t="s">
        <v>292</v>
      </c>
      <c r="D474" s="128" t="s">
        <v>105</v>
      </c>
      <c r="E474" s="129" t="s">
        <v>724</v>
      </c>
      <c r="F474" s="130" t="s">
        <v>725</v>
      </c>
      <c r="G474" s="131" t="s">
        <v>269</v>
      </c>
      <c r="H474" s="132">
        <v>40.951999999999998</v>
      </c>
      <c r="I474" s="133"/>
      <c r="J474" s="134">
        <f>ROUND(I474*H474,2)</f>
        <v>0</v>
      </c>
      <c r="K474" s="130" t="s">
        <v>116</v>
      </c>
      <c r="L474" s="34"/>
      <c r="M474" s="135" t="s">
        <v>12</v>
      </c>
      <c r="N474" s="136" t="s">
        <v>31</v>
      </c>
      <c r="O474" s="25"/>
      <c r="P474" s="137">
        <f>O474*H474</f>
        <v>0</v>
      </c>
      <c r="Q474" s="137">
        <v>0</v>
      </c>
      <c r="R474" s="137">
        <f>Q474*H474</f>
        <v>0</v>
      </c>
      <c r="S474" s="137">
        <v>0</v>
      </c>
      <c r="T474" s="138">
        <f>S474*H474</f>
        <v>0</v>
      </c>
      <c r="AR474" s="13" t="s">
        <v>109</v>
      </c>
      <c r="AT474" s="13" t="s">
        <v>105</v>
      </c>
      <c r="AU474" s="13" t="s">
        <v>50</v>
      </c>
      <c r="AY474" s="13" t="s">
        <v>102</v>
      </c>
      <c r="BE474" s="139">
        <f>IF(N474="základní",J474,0)</f>
        <v>0</v>
      </c>
      <c r="BF474" s="139">
        <f>IF(N474="snížená",J474,0)</f>
        <v>0</v>
      </c>
      <c r="BG474" s="139">
        <f>IF(N474="zákl. přenesená",J474,0)</f>
        <v>0</v>
      </c>
      <c r="BH474" s="139">
        <f>IF(N474="sníž. přenesená",J474,0)</f>
        <v>0</v>
      </c>
      <c r="BI474" s="139">
        <f>IF(N474="nulová",J474,0)</f>
        <v>0</v>
      </c>
      <c r="BJ474" s="13" t="s">
        <v>49</v>
      </c>
      <c r="BK474" s="139">
        <f>ROUND(I474*H474,2)</f>
        <v>0</v>
      </c>
      <c r="BL474" s="13" t="s">
        <v>109</v>
      </c>
      <c r="BM474" s="13" t="s">
        <v>726</v>
      </c>
    </row>
    <row r="475" spans="2:65" s="6" customFormat="1" ht="37.35" customHeight="1" x14ac:dyDescent="0.35">
      <c r="B475" s="111"/>
      <c r="C475" s="112"/>
      <c r="D475" s="113" t="s">
        <v>46</v>
      </c>
      <c r="E475" s="114" t="s">
        <v>288</v>
      </c>
      <c r="F475" s="114" t="s">
        <v>289</v>
      </c>
      <c r="G475" s="112"/>
      <c r="H475" s="112"/>
      <c r="I475" s="115"/>
      <c r="J475" s="116">
        <f>BK475</f>
        <v>0</v>
      </c>
      <c r="K475" s="112"/>
      <c r="L475" s="117"/>
      <c r="M475" s="118"/>
      <c r="N475" s="119"/>
      <c r="O475" s="119"/>
      <c r="P475" s="120">
        <f>P476+P517+P677+P693+P725+P766+P779</f>
        <v>0</v>
      </c>
      <c r="Q475" s="119"/>
      <c r="R475" s="120">
        <f>R476+R517+R677+R693+R725+R766+R779</f>
        <v>3.9495884199999995</v>
      </c>
      <c r="S475" s="119"/>
      <c r="T475" s="121">
        <f>T476+T517+T677+T693+T725+T766+T779</f>
        <v>1.2618695</v>
      </c>
      <c r="AR475" s="122" t="s">
        <v>50</v>
      </c>
      <c r="AT475" s="123" t="s">
        <v>46</v>
      </c>
      <c r="AU475" s="123" t="s">
        <v>47</v>
      </c>
      <c r="AY475" s="122" t="s">
        <v>102</v>
      </c>
      <c r="BK475" s="124">
        <f>BK476+BK517+BK677+BK693+BK725+BK766+BK779</f>
        <v>0</v>
      </c>
    </row>
    <row r="476" spans="2:65" s="6" customFormat="1" ht="19.95" customHeight="1" x14ac:dyDescent="0.35">
      <c r="B476" s="111"/>
      <c r="C476" s="112"/>
      <c r="D476" s="125" t="s">
        <v>46</v>
      </c>
      <c r="E476" s="126" t="s">
        <v>290</v>
      </c>
      <c r="F476" s="126" t="s">
        <v>291</v>
      </c>
      <c r="G476" s="112"/>
      <c r="H476" s="112"/>
      <c r="I476" s="115"/>
      <c r="J476" s="127">
        <f>BK476</f>
        <v>0</v>
      </c>
      <c r="K476" s="112"/>
      <c r="L476" s="117"/>
      <c r="M476" s="118"/>
      <c r="N476" s="119"/>
      <c r="O476" s="119"/>
      <c r="P476" s="120">
        <f>SUM(P477:P516)</f>
        <v>0</v>
      </c>
      <c r="Q476" s="119"/>
      <c r="R476" s="120">
        <f>SUM(R477:R516)</f>
        <v>0.36092399999999997</v>
      </c>
      <c r="S476" s="119"/>
      <c r="T476" s="121">
        <f>SUM(T477:T516)</f>
        <v>0.39386949999999998</v>
      </c>
      <c r="AR476" s="122" t="s">
        <v>50</v>
      </c>
      <c r="AT476" s="123" t="s">
        <v>46</v>
      </c>
      <c r="AU476" s="123" t="s">
        <v>49</v>
      </c>
      <c r="AY476" s="122" t="s">
        <v>102</v>
      </c>
      <c r="BK476" s="124">
        <f>SUM(BK477:BK516)</f>
        <v>0</v>
      </c>
    </row>
    <row r="477" spans="2:65" s="1" customFormat="1" ht="22.5" customHeight="1" x14ac:dyDescent="0.3">
      <c r="B477" s="24"/>
      <c r="C477" s="128" t="s">
        <v>295</v>
      </c>
      <c r="D477" s="128" t="s">
        <v>105</v>
      </c>
      <c r="E477" s="129" t="s">
        <v>727</v>
      </c>
      <c r="F477" s="130" t="s">
        <v>728</v>
      </c>
      <c r="G477" s="131" t="s">
        <v>108</v>
      </c>
      <c r="H477" s="132">
        <v>44.15</v>
      </c>
      <c r="I477" s="133"/>
      <c r="J477" s="134">
        <f>ROUND(I477*H477,2)</f>
        <v>0</v>
      </c>
      <c r="K477" s="130" t="s">
        <v>116</v>
      </c>
      <c r="L477" s="34"/>
      <c r="M477" s="135" t="s">
        <v>12</v>
      </c>
      <c r="N477" s="136" t="s">
        <v>31</v>
      </c>
      <c r="O477" s="25"/>
      <c r="P477" s="137">
        <f>O477*H477</f>
        <v>0</v>
      </c>
      <c r="Q477" s="137">
        <v>0</v>
      </c>
      <c r="R477" s="137">
        <f>Q477*H477</f>
        <v>0</v>
      </c>
      <c r="S477" s="137">
        <v>1.67E-3</v>
      </c>
      <c r="T477" s="138">
        <f>S477*H477</f>
        <v>7.3730500000000004E-2</v>
      </c>
      <c r="AR477" s="13" t="s">
        <v>187</v>
      </c>
      <c r="AT477" s="13" t="s">
        <v>105</v>
      </c>
      <c r="AU477" s="13" t="s">
        <v>50</v>
      </c>
      <c r="AY477" s="13" t="s">
        <v>102</v>
      </c>
      <c r="BE477" s="139">
        <f>IF(N477="základní",J477,0)</f>
        <v>0</v>
      </c>
      <c r="BF477" s="139">
        <f>IF(N477="snížená",J477,0)</f>
        <v>0</v>
      </c>
      <c r="BG477" s="139">
        <f>IF(N477="zákl. přenesená",J477,0)</f>
        <v>0</v>
      </c>
      <c r="BH477" s="139">
        <f>IF(N477="sníž. přenesená",J477,0)</f>
        <v>0</v>
      </c>
      <c r="BI477" s="139">
        <f>IF(N477="nulová",J477,0)</f>
        <v>0</v>
      </c>
      <c r="BJ477" s="13" t="s">
        <v>49</v>
      </c>
      <c r="BK477" s="139">
        <f>ROUND(I477*H477,2)</f>
        <v>0</v>
      </c>
      <c r="BL477" s="13" t="s">
        <v>187</v>
      </c>
      <c r="BM477" s="13" t="s">
        <v>729</v>
      </c>
    </row>
    <row r="478" spans="2:65" s="7" customFormat="1" x14ac:dyDescent="0.3">
      <c r="B478" s="140"/>
      <c r="C478" s="141"/>
      <c r="D478" s="142" t="s">
        <v>111</v>
      </c>
      <c r="E478" s="143" t="s">
        <v>12</v>
      </c>
      <c r="F478" s="144" t="s">
        <v>730</v>
      </c>
      <c r="G478" s="141"/>
      <c r="H478" s="145">
        <v>20.64</v>
      </c>
      <c r="I478" s="146"/>
      <c r="J478" s="141"/>
      <c r="K478" s="141"/>
      <c r="L478" s="147"/>
      <c r="M478" s="148"/>
      <c r="N478" s="149"/>
      <c r="O478" s="149"/>
      <c r="P478" s="149"/>
      <c r="Q478" s="149"/>
      <c r="R478" s="149"/>
      <c r="S478" s="149"/>
      <c r="T478" s="150"/>
      <c r="AT478" s="151" t="s">
        <v>111</v>
      </c>
      <c r="AU478" s="151" t="s">
        <v>50</v>
      </c>
      <c r="AV478" s="7" t="s">
        <v>50</v>
      </c>
      <c r="AW478" s="7" t="s">
        <v>24</v>
      </c>
      <c r="AX478" s="7" t="s">
        <v>47</v>
      </c>
      <c r="AY478" s="151" t="s">
        <v>102</v>
      </c>
    </row>
    <row r="479" spans="2:65" s="7" customFormat="1" x14ac:dyDescent="0.3">
      <c r="B479" s="140"/>
      <c r="C479" s="141"/>
      <c r="D479" s="142" t="s">
        <v>111</v>
      </c>
      <c r="E479" s="143" t="s">
        <v>12</v>
      </c>
      <c r="F479" s="144" t="s">
        <v>731</v>
      </c>
      <c r="G479" s="141"/>
      <c r="H479" s="145">
        <v>9.6</v>
      </c>
      <c r="I479" s="146"/>
      <c r="J479" s="141"/>
      <c r="K479" s="141"/>
      <c r="L479" s="147"/>
      <c r="M479" s="148"/>
      <c r="N479" s="149"/>
      <c r="O479" s="149"/>
      <c r="P479" s="149"/>
      <c r="Q479" s="149"/>
      <c r="R479" s="149"/>
      <c r="S479" s="149"/>
      <c r="T479" s="150"/>
      <c r="AT479" s="151" t="s">
        <v>111</v>
      </c>
      <c r="AU479" s="151" t="s">
        <v>50</v>
      </c>
      <c r="AV479" s="7" t="s">
        <v>50</v>
      </c>
      <c r="AW479" s="7" t="s">
        <v>24</v>
      </c>
      <c r="AX479" s="7" t="s">
        <v>47</v>
      </c>
      <c r="AY479" s="151" t="s">
        <v>102</v>
      </c>
    </row>
    <row r="480" spans="2:65" s="7" customFormat="1" x14ac:dyDescent="0.3">
      <c r="B480" s="140"/>
      <c r="C480" s="141"/>
      <c r="D480" s="142" t="s">
        <v>111</v>
      </c>
      <c r="E480" s="143" t="s">
        <v>12</v>
      </c>
      <c r="F480" s="144" t="s">
        <v>732</v>
      </c>
      <c r="G480" s="141"/>
      <c r="H480" s="145">
        <v>1.1100000000000001</v>
      </c>
      <c r="I480" s="146"/>
      <c r="J480" s="141"/>
      <c r="K480" s="141"/>
      <c r="L480" s="147"/>
      <c r="M480" s="148"/>
      <c r="N480" s="149"/>
      <c r="O480" s="149"/>
      <c r="P480" s="149"/>
      <c r="Q480" s="149"/>
      <c r="R480" s="149"/>
      <c r="S480" s="149"/>
      <c r="T480" s="150"/>
      <c r="AT480" s="151" t="s">
        <v>111</v>
      </c>
      <c r="AU480" s="151" t="s">
        <v>50</v>
      </c>
      <c r="AV480" s="7" t="s">
        <v>50</v>
      </c>
      <c r="AW480" s="7" t="s">
        <v>24</v>
      </c>
      <c r="AX480" s="7" t="s">
        <v>47</v>
      </c>
      <c r="AY480" s="151" t="s">
        <v>102</v>
      </c>
    </row>
    <row r="481" spans="2:65" s="7" customFormat="1" x14ac:dyDescent="0.3">
      <c r="B481" s="140"/>
      <c r="C481" s="141"/>
      <c r="D481" s="142" t="s">
        <v>111</v>
      </c>
      <c r="E481" s="143" t="s">
        <v>12</v>
      </c>
      <c r="F481" s="144" t="s">
        <v>733</v>
      </c>
      <c r="G481" s="141"/>
      <c r="H481" s="145">
        <v>9.1999999999999993</v>
      </c>
      <c r="I481" s="146"/>
      <c r="J481" s="141"/>
      <c r="K481" s="141"/>
      <c r="L481" s="147"/>
      <c r="M481" s="148"/>
      <c r="N481" s="149"/>
      <c r="O481" s="149"/>
      <c r="P481" s="149"/>
      <c r="Q481" s="149"/>
      <c r="R481" s="149"/>
      <c r="S481" s="149"/>
      <c r="T481" s="150"/>
      <c r="AT481" s="151" t="s">
        <v>111</v>
      </c>
      <c r="AU481" s="151" t="s">
        <v>50</v>
      </c>
      <c r="AV481" s="7" t="s">
        <v>50</v>
      </c>
      <c r="AW481" s="7" t="s">
        <v>24</v>
      </c>
      <c r="AX481" s="7" t="s">
        <v>47</v>
      </c>
      <c r="AY481" s="151" t="s">
        <v>102</v>
      </c>
    </row>
    <row r="482" spans="2:65" s="7" customFormat="1" x14ac:dyDescent="0.3">
      <c r="B482" s="140"/>
      <c r="C482" s="141"/>
      <c r="D482" s="142" t="s">
        <v>111</v>
      </c>
      <c r="E482" s="143" t="s">
        <v>12</v>
      </c>
      <c r="F482" s="144" t="s">
        <v>734</v>
      </c>
      <c r="G482" s="141"/>
      <c r="H482" s="145">
        <v>3.6</v>
      </c>
      <c r="I482" s="146"/>
      <c r="J482" s="141"/>
      <c r="K482" s="141"/>
      <c r="L482" s="147"/>
      <c r="M482" s="148"/>
      <c r="N482" s="149"/>
      <c r="O482" s="149"/>
      <c r="P482" s="149"/>
      <c r="Q482" s="149"/>
      <c r="R482" s="149"/>
      <c r="S482" s="149"/>
      <c r="T482" s="150"/>
      <c r="AT482" s="151" t="s">
        <v>111</v>
      </c>
      <c r="AU482" s="151" t="s">
        <v>50</v>
      </c>
      <c r="AV482" s="7" t="s">
        <v>50</v>
      </c>
      <c r="AW482" s="7" t="s">
        <v>24</v>
      </c>
      <c r="AX482" s="7" t="s">
        <v>47</v>
      </c>
      <c r="AY482" s="151" t="s">
        <v>102</v>
      </c>
    </row>
    <row r="483" spans="2:65" s="8" customFormat="1" x14ac:dyDescent="0.3">
      <c r="B483" s="152"/>
      <c r="C483" s="153"/>
      <c r="D483" s="154" t="s">
        <v>111</v>
      </c>
      <c r="E483" s="155" t="s">
        <v>12</v>
      </c>
      <c r="F483" s="156" t="s">
        <v>112</v>
      </c>
      <c r="G483" s="153"/>
      <c r="H483" s="157">
        <v>44.15</v>
      </c>
      <c r="I483" s="158"/>
      <c r="J483" s="153"/>
      <c r="K483" s="153"/>
      <c r="L483" s="159"/>
      <c r="M483" s="160"/>
      <c r="N483" s="161"/>
      <c r="O483" s="161"/>
      <c r="P483" s="161"/>
      <c r="Q483" s="161"/>
      <c r="R483" s="161"/>
      <c r="S483" s="161"/>
      <c r="T483" s="162"/>
      <c r="AT483" s="163" t="s">
        <v>111</v>
      </c>
      <c r="AU483" s="163" t="s">
        <v>50</v>
      </c>
      <c r="AV483" s="8" t="s">
        <v>109</v>
      </c>
      <c r="AW483" s="8" t="s">
        <v>24</v>
      </c>
      <c r="AX483" s="8" t="s">
        <v>49</v>
      </c>
      <c r="AY483" s="163" t="s">
        <v>102</v>
      </c>
    </row>
    <row r="484" spans="2:65" s="1" customFormat="1" ht="31.5" customHeight="1" x14ac:dyDescent="0.3">
      <c r="B484" s="24"/>
      <c r="C484" s="128" t="s">
        <v>299</v>
      </c>
      <c r="D484" s="128" t="s">
        <v>105</v>
      </c>
      <c r="E484" s="129" t="s">
        <v>293</v>
      </c>
      <c r="F484" s="130" t="s">
        <v>735</v>
      </c>
      <c r="G484" s="131" t="s">
        <v>108</v>
      </c>
      <c r="H484" s="132">
        <v>191.7</v>
      </c>
      <c r="I484" s="133"/>
      <c r="J484" s="134">
        <f>ROUND(I484*H484,2)</f>
        <v>0</v>
      </c>
      <c r="K484" s="130" t="s">
        <v>12</v>
      </c>
      <c r="L484" s="34"/>
      <c r="M484" s="135" t="s">
        <v>12</v>
      </c>
      <c r="N484" s="136" t="s">
        <v>31</v>
      </c>
      <c r="O484" s="25"/>
      <c r="P484" s="137">
        <f>O484*H484</f>
        <v>0</v>
      </c>
      <c r="Q484" s="137">
        <v>0</v>
      </c>
      <c r="R484" s="137">
        <f>Q484*H484</f>
        <v>0</v>
      </c>
      <c r="S484" s="137">
        <v>1.67E-3</v>
      </c>
      <c r="T484" s="138">
        <f>S484*H484</f>
        <v>0.32013900000000001</v>
      </c>
      <c r="AR484" s="13" t="s">
        <v>187</v>
      </c>
      <c r="AT484" s="13" t="s">
        <v>105</v>
      </c>
      <c r="AU484" s="13" t="s">
        <v>50</v>
      </c>
      <c r="AY484" s="13" t="s">
        <v>102</v>
      </c>
      <c r="BE484" s="139">
        <f>IF(N484="základní",J484,0)</f>
        <v>0</v>
      </c>
      <c r="BF484" s="139">
        <f>IF(N484="snížená",J484,0)</f>
        <v>0</v>
      </c>
      <c r="BG484" s="139">
        <f>IF(N484="zákl. přenesená",J484,0)</f>
        <v>0</v>
      </c>
      <c r="BH484" s="139">
        <f>IF(N484="sníž. přenesená",J484,0)</f>
        <v>0</v>
      </c>
      <c r="BI484" s="139">
        <f>IF(N484="nulová",J484,0)</f>
        <v>0</v>
      </c>
      <c r="BJ484" s="13" t="s">
        <v>49</v>
      </c>
      <c r="BK484" s="139">
        <f>ROUND(I484*H484,2)</f>
        <v>0</v>
      </c>
      <c r="BL484" s="13" t="s">
        <v>187</v>
      </c>
      <c r="BM484" s="13" t="s">
        <v>294</v>
      </c>
    </row>
    <row r="485" spans="2:65" s="7" customFormat="1" x14ac:dyDescent="0.3">
      <c r="B485" s="140"/>
      <c r="C485" s="141"/>
      <c r="D485" s="142" t="s">
        <v>111</v>
      </c>
      <c r="E485" s="143" t="s">
        <v>12</v>
      </c>
      <c r="F485" s="144" t="s">
        <v>736</v>
      </c>
      <c r="G485" s="141"/>
      <c r="H485" s="145">
        <v>79.92</v>
      </c>
      <c r="I485" s="146"/>
      <c r="J485" s="141"/>
      <c r="K485" s="141"/>
      <c r="L485" s="147"/>
      <c r="M485" s="148"/>
      <c r="N485" s="149"/>
      <c r="O485" s="149"/>
      <c r="P485" s="149"/>
      <c r="Q485" s="149"/>
      <c r="R485" s="149"/>
      <c r="S485" s="149"/>
      <c r="T485" s="150"/>
      <c r="AT485" s="151" t="s">
        <v>111</v>
      </c>
      <c r="AU485" s="151" t="s">
        <v>50</v>
      </c>
      <c r="AV485" s="7" t="s">
        <v>50</v>
      </c>
      <c r="AW485" s="7" t="s">
        <v>24</v>
      </c>
      <c r="AX485" s="7" t="s">
        <v>47</v>
      </c>
      <c r="AY485" s="151" t="s">
        <v>102</v>
      </c>
    </row>
    <row r="486" spans="2:65" s="7" customFormat="1" x14ac:dyDescent="0.3">
      <c r="B486" s="140"/>
      <c r="C486" s="141"/>
      <c r="D486" s="142" t="s">
        <v>111</v>
      </c>
      <c r="E486" s="143" t="s">
        <v>12</v>
      </c>
      <c r="F486" s="144" t="s">
        <v>737</v>
      </c>
      <c r="G486" s="141"/>
      <c r="H486" s="145">
        <v>28.6</v>
      </c>
      <c r="I486" s="146"/>
      <c r="J486" s="141"/>
      <c r="K486" s="141"/>
      <c r="L486" s="147"/>
      <c r="M486" s="148"/>
      <c r="N486" s="149"/>
      <c r="O486" s="149"/>
      <c r="P486" s="149"/>
      <c r="Q486" s="149"/>
      <c r="R486" s="149"/>
      <c r="S486" s="149"/>
      <c r="T486" s="150"/>
      <c r="AT486" s="151" t="s">
        <v>111</v>
      </c>
      <c r="AU486" s="151" t="s">
        <v>50</v>
      </c>
      <c r="AV486" s="7" t="s">
        <v>50</v>
      </c>
      <c r="AW486" s="7" t="s">
        <v>24</v>
      </c>
      <c r="AX486" s="7" t="s">
        <v>47</v>
      </c>
      <c r="AY486" s="151" t="s">
        <v>102</v>
      </c>
    </row>
    <row r="487" spans="2:65" s="7" customFormat="1" x14ac:dyDescent="0.3">
      <c r="B487" s="140"/>
      <c r="C487" s="141"/>
      <c r="D487" s="142" t="s">
        <v>111</v>
      </c>
      <c r="E487" s="143" t="s">
        <v>12</v>
      </c>
      <c r="F487" s="144" t="s">
        <v>738</v>
      </c>
      <c r="G487" s="141"/>
      <c r="H487" s="145">
        <v>22.72</v>
      </c>
      <c r="I487" s="146"/>
      <c r="J487" s="141"/>
      <c r="K487" s="141"/>
      <c r="L487" s="147"/>
      <c r="M487" s="148"/>
      <c r="N487" s="149"/>
      <c r="O487" s="149"/>
      <c r="P487" s="149"/>
      <c r="Q487" s="149"/>
      <c r="R487" s="149"/>
      <c r="S487" s="149"/>
      <c r="T487" s="150"/>
      <c r="AT487" s="151" t="s">
        <v>111</v>
      </c>
      <c r="AU487" s="151" t="s">
        <v>50</v>
      </c>
      <c r="AV487" s="7" t="s">
        <v>50</v>
      </c>
      <c r="AW487" s="7" t="s">
        <v>24</v>
      </c>
      <c r="AX487" s="7" t="s">
        <v>47</v>
      </c>
      <c r="AY487" s="151" t="s">
        <v>102</v>
      </c>
    </row>
    <row r="488" spans="2:65" s="7" customFormat="1" x14ac:dyDescent="0.3">
      <c r="B488" s="140"/>
      <c r="C488" s="141"/>
      <c r="D488" s="142" t="s">
        <v>111</v>
      </c>
      <c r="E488" s="143" t="s">
        <v>12</v>
      </c>
      <c r="F488" s="144" t="s">
        <v>739</v>
      </c>
      <c r="G488" s="141"/>
      <c r="H488" s="145">
        <v>17.82</v>
      </c>
      <c r="I488" s="146"/>
      <c r="J488" s="141"/>
      <c r="K488" s="141"/>
      <c r="L488" s="147"/>
      <c r="M488" s="148"/>
      <c r="N488" s="149"/>
      <c r="O488" s="149"/>
      <c r="P488" s="149"/>
      <c r="Q488" s="149"/>
      <c r="R488" s="149"/>
      <c r="S488" s="149"/>
      <c r="T488" s="150"/>
      <c r="AT488" s="151" t="s">
        <v>111</v>
      </c>
      <c r="AU488" s="151" t="s">
        <v>50</v>
      </c>
      <c r="AV488" s="7" t="s">
        <v>50</v>
      </c>
      <c r="AW488" s="7" t="s">
        <v>24</v>
      </c>
      <c r="AX488" s="7" t="s">
        <v>47</v>
      </c>
      <c r="AY488" s="151" t="s">
        <v>102</v>
      </c>
    </row>
    <row r="489" spans="2:65" s="7" customFormat="1" x14ac:dyDescent="0.3">
      <c r="B489" s="140"/>
      <c r="C489" s="141"/>
      <c r="D489" s="142" t="s">
        <v>111</v>
      </c>
      <c r="E489" s="143" t="s">
        <v>12</v>
      </c>
      <c r="F489" s="144" t="s">
        <v>740</v>
      </c>
      <c r="G489" s="141"/>
      <c r="H489" s="145">
        <v>8.52</v>
      </c>
      <c r="I489" s="146"/>
      <c r="J489" s="141"/>
      <c r="K489" s="141"/>
      <c r="L489" s="147"/>
      <c r="M489" s="148"/>
      <c r="N489" s="149"/>
      <c r="O489" s="149"/>
      <c r="P489" s="149"/>
      <c r="Q489" s="149"/>
      <c r="R489" s="149"/>
      <c r="S489" s="149"/>
      <c r="T489" s="150"/>
      <c r="AT489" s="151" t="s">
        <v>111</v>
      </c>
      <c r="AU489" s="151" t="s">
        <v>50</v>
      </c>
      <c r="AV489" s="7" t="s">
        <v>50</v>
      </c>
      <c r="AW489" s="7" t="s">
        <v>24</v>
      </c>
      <c r="AX489" s="7" t="s">
        <v>47</v>
      </c>
      <c r="AY489" s="151" t="s">
        <v>102</v>
      </c>
    </row>
    <row r="490" spans="2:65" s="7" customFormat="1" x14ac:dyDescent="0.3">
      <c r="B490" s="140"/>
      <c r="C490" s="141"/>
      <c r="D490" s="142" t="s">
        <v>111</v>
      </c>
      <c r="E490" s="143" t="s">
        <v>12</v>
      </c>
      <c r="F490" s="144" t="s">
        <v>741</v>
      </c>
      <c r="G490" s="141"/>
      <c r="H490" s="145">
        <v>10.64</v>
      </c>
      <c r="I490" s="146"/>
      <c r="J490" s="141"/>
      <c r="K490" s="141"/>
      <c r="L490" s="147"/>
      <c r="M490" s="148"/>
      <c r="N490" s="149"/>
      <c r="O490" s="149"/>
      <c r="P490" s="149"/>
      <c r="Q490" s="149"/>
      <c r="R490" s="149"/>
      <c r="S490" s="149"/>
      <c r="T490" s="150"/>
      <c r="AT490" s="151" t="s">
        <v>111</v>
      </c>
      <c r="AU490" s="151" t="s">
        <v>50</v>
      </c>
      <c r="AV490" s="7" t="s">
        <v>50</v>
      </c>
      <c r="AW490" s="7" t="s">
        <v>24</v>
      </c>
      <c r="AX490" s="7" t="s">
        <v>47</v>
      </c>
      <c r="AY490" s="151" t="s">
        <v>102</v>
      </c>
    </row>
    <row r="491" spans="2:65" s="7" customFormat="1" x14ac:dyDescent="0.3">
      <c r="B491" s="140"/>
      <c r="C491" s="141"/>
      <c r="D491" s="142" t="s">
        <v>111</v>
      </c>
      <c r="E491" s="143" t="s">
        <v>12</v>
      </c>
      <c r="F491" s="144" t="s">
        <v>742</v>
      </c>
      <c r="G491" s="141"/>
      <c r="H491" s="145">
        <v>4.4800000000000004</v>
      </c>
      <c r="I491" s="146"/>
      <c r="J491" s="141"/>
      <c r="K491" s="141"/>
      <c r="L491" s="147"/>
      <c r="M491" s="148"/>
      <c r="N491" s="149"/>
      <c r="O491" s="149"/>
      <c r="P491" s="149"/>
      <c r="Q491" s="149"/>
      <c r="R491" s="149"/>
      <c r="S491" s="149"/>
      <c r="T491" s="150"/>
      <c r="AT491" s="151" t="s">
        <v>111</v>
      </c>
      <c r="AU491" s="151" t="s">
        <v>50</v>
      </c>
      <c r="AV491" s="7" t="s">
        <v>50</v>
      </c>
      <c r="AW491" s="7" t="s">
        <v>24</v>
      </c>
      <c r="AX491" s="7" t="s">
        <v>47</v>
      </c>
      <c r="AY491" s="151" t="s">
        <v>102</v>
      </c>
    </row>
    <row r="492" spans="2:65" s="7" customFormat="1" x14ac:dyDescent="0.3">
      <c r="B492" s="140"/>
      <c r="C492" s="141"/>
      <c r="D492" s="142" t="s">
        <v>111</v>
      </c>
      <c r="E492" s="143" t="s">
        <v>12</v>
      </c>
      <c r="F492" s="144" t="s">
        <v>743</v>
      </c>
      <c r="G492" s="141"/>
      <c r="H492" s="145">
        <v>10.36</v>
      </c>
      <c r="I492" s="146"/>
      <c r="J492" s="141"/>
      <c r="K492" s="141"/>
      <c r="L492" s="147"/>
      <c r="M492" s="148"/>
      <c r="N492" s="149"/>
      <c r="O492" s="149"/>
      <c r="P492" s="149"/>
      <c r="Q492" s="149"/>
      <c r="R492" s="149"/>
      <c r="S492" s="149"/>
      <c r="T492" s="150"/>
      <c r="AT492" s="151" t="s">
        <v>111</v>
      </c>
      <c r="AU492" s="151" t="s">
        <v>50</v>
      </c>
      <c r="AV492" s="7" t="s">
        <v>50</v>
      </c>
      <c r="AW492" s="7" t="s">
        <v>24</v>
      </c>
      <c r="AX492" s="7" t="s">
        <v>47</v>
      </c>
      <c r="AY492" s="151" t="s">
        <v>102</v>
      </c>
    </row>
    <row r="493" spans="2:65" s="7" customFormat="1" x14ac:dyDescent="0.3">
      <c r="B493" s="140"/>
      <c r="C493" s="141"/>
      <c r="D493" s="142" t="s">
        <v>111</v>
      </c>
      <c r="E493" s="143" t="s">
        <v>12</v>
      </c>
      <c r="F493" s="144" t="s">
        <v>744</v>
      </c>
      <c r="G493" s="141"/>
      <c r="H493" s="145">
        <v>8.64</v>
      </c>
      <c r="I493" s="146"/>
      <c r="J493" s="141"/>
      <c r="K493" s="141"/>
      <c r="L493" s="147"/>
      <c r="M493" s="148"/>
      <c r="N493" s="149"/>
      <c r="O493" s="149"/>
      <c r="P493" s="149"/>
      <c r="Q493" s="149"/>
      <c r="R493" s="149"/>
      <c r="S493" s="149"/>
      <c r="T493" s="150"/>
      <c r="AT493" s="151" t="s">
        <v>111</v>
      </c>
      <c r="AU493" s="151" t="s">
        <v>50</v>
      </c>
      <c r="AV493" s="7" t="s">
        <v>50</v>
      </c>
      <c r="AW493" s="7" t="s">
        <v>24</v>
      </c>
      <c r="AX493" s="7" t="s">
        <v>47</v>
      </c>
      <c r="AY493" s="151" t="s">
        <v>102</v>
      </c>
    </row>
    <row r="494" spans="2:65" s="8" customFormat="1" x14ac:dyDescent="0.3">
      <c r="B494" s="152"/>
      <c r="C494" s="153"/>
      <c r="D494" s="154" t="s">
        <v>111</v>
      </c>
      <c r="E494" s="155" t="s">
        <v>12</v>
      </c>
      <c r="F494" s="156" t="s">
        <v>112</v>
      </c>
      <c r="G494" s="153"/>
      <c r="H494" s="157">
        <v>191.7</v>
      </c>
      <c r="I494" s="158"/>
      <c r="J494" s="153"/>
      <c r="K494" s="153"/>
      <c r="L494" s="159"/>
      <c r="M494" s="160"/>
      <c r="N494" s="161"/>
      <c r="O494" s="161"/>
      <c r="P494" s="161"/>
      <c r="Q494" s="161"/>
      <c r="R494" s="161"/>
      <c r="S494" s="161"/>
      <c r="T494" s="162"/>
      <c r="AT494" s="163" t="s">
        <v>111</v>
      </c>
      <c r="AU494" s="163" t="s">
        <v>50</v>
      </c>
      <c r="AV494" s="8" t="s">
        <v>109</v>
      </c>
      <c r="AW494" s="8" t="s">
        <v>24</v>
      </c>
      <c r="AX494" s="8" t="s">
        <v>49</v>
      </c>
      <c r="AY494" s="163" t="s">
        <v>102</v>
      </c>
    </row>
    <row r="495" spans="2:65" s="1" customFormat="1" ht="31.5" customHeight="1" x14ac:dyDescent="0.3">
      <c r="B495" s="24"/>
      <c r="C495" s="128" t="s">
        <v>303</v>
      </c>
      <c r="D495" s="128" t="s">
        <v>105</v>
      </c>
      <c r="E495" s="129" t="s">
        <v>296</v>
      </c>
      <c r="F495" s="130" t="s">
        <v>297</v>
      </c>
      <c r="G495" s="131" t="s">
        <v>108</v>
      </c>
      <c r="H495" s="132">
        <v>191.7</v>
      </c>
      <c r="I495" s="133"/>
      <c r="J495" s="134">
        <f>ROUND(I495*H495,2)</f>
        <v>0</v>
      </c>
      <c r="K495" s="130" t="s">
        <v>12</v>
      </c>
      <c r="L495" s="34"/>
      <c r="M495" s="135" t="s">
        <v>12</v>
      </c>
      <c r="N495" s="136" t="s">
        <v>31</v>
      </c>
      <c r="O495" s="25"/>
      <c r="P495" s="137">
        <f>O495*H495</f>
        <v>0</v>
      </c>
      <c r="Q495" s="137">
        <v>8.0999999999999996E-4</v>
      </c>
      <c r="R495" s="137">
        <f>Q495*H495</f>
        <v>0.15527699999999997</v>
      </c>
      <c r="S495" s="137">
        <v>0</v>
      </c>
      <c r="T495" s="138">
        <f>S495*H495</f>
        <v>0</v>
      </c>
      <c r="AR495" s="13" t="s">
        <v>187</v>
      </c>
      <c r="AT495" s="13" t="s">
        <v>105</v>
      </c>
      <c r="AU495" s="13" t="s">
        <v>50</v>
      </c>
      <c r="AY495" s="13" t="s">
        <v>102</v>
      </c>
      <c r="BE495" s="139">
        <f>IF(N495="základní",J495,0)</f>
        <v>0</v>
      </c>
      <c r="BF495" s="139">
        <f>IF(N495="snížená",J495,0)</f>
        <v>0</v>
      </c>
      <c r="BG495" s="139">
        <f>IF(N495="zákl. přenesená",J495,0)</f>
        <v>0</v>
      </c>
      <c r="BH495" s="139">
        <f>IF(N495="sníž. přenesená",J495,0)</f>
        <v>0</v>
      </c>
      <c r="BI495" s="139">
        <f>IF(N495="nulová",J495,0)</f>
        <v>0</v>
      </c>
      <c r="BJ495" s="13" t="s">
        <v>49</v>
      </c>
      <c r="BK495" s="139">
        <f>ROUND(I495*H495,2)</f>
        <v>0</v>
      </c>
      <c r="BL495" s="13" t="s">
        <v>187</v>
      </c>
      <c r="BM495" s="13" t="s">
        <v>298</v>
      </c>
    </row>
    <row r="496" spans="2:65" s="7" customFormat="1" x14ac:dyDescent="0.3">
      <c r="B496" s="140"/>
      <c r="C496" s="141"/>
      <c r="D496" s="142" t="s">
        <v>111</v>
      </c>
      <c r="E496" s="143" t="s">
        <v>12</v>
      </c>
      <c r="F496" s="144" t="s">
        <v>736</v>
      </c>
      <c r="G496" s="141"/>
      <c r="H496" s="145">
        <v>79.92</v>
      </c>
      <c r="I496" s="146"/>
      <c r="J496" s="141"/>
      <c r="K496" s="141"/>
      <c r="L496" s="147"/>
      <c r="M496" s="148"/>
      <c r="N496" s="149"/>
      <c r="O496" s="149"/>
      <c r="P496" s="149"/>
      <c r="Q496" s="149"/>
      <c r="R496" s="149"/>
      <c r="S496" s="149"/>
      <c r="T496" s="150"/>
      <c r="AT496" s="151" t="s">
        <v>111</v>
      </c>
      <c r="AU496" s="151" t="s">
        <v>50</v>
      </c>
      <c r="AV496" s="7" t="s">
        <v>50</v>
      </c>
      <c r="AW496" s="7" t="s">
        <v>24</v>
      </c>
      <c r="AX496" s="7" t="s">
        <v>47</v>
      </c>
      <c r="AY496" s="151" t="s">
        <v>102</v>
      </c>
    </row>
    <row r="497" spans="2:65" s="7" customFormat="1" x14ac:dyDescent="0.3">
      <c r="B497" s="140"/>
      <c r="C497" s="141"/>
      <c r="D497" s="142" t="s">
        <v>111</v>
      </c>
      <c r="E497" s="143" t="s">
        <v>12</v>
      </c>
      <c r="F497" s="144" t="s">
        <v>737</v>
      </c>
      <c r="G497" s="141"/>
      <c r="H497" s="145">
        <v>28.6</v>
      </c>
      <c r="I497" s="146"/>
      <c r="J497" s="141"/>
      <c r="K497" s="141"/>
      <c r="L497" s="147"/>
      <c r="M497" s="148"/>
      <c r="N497" s="149"/>
      <c r="O497" s="149"/>
      <c r="P497" s="149"/>
      <c r="Q497" s="149"/>
      <c r="R497" s="149"/>
      <c r="S497" s="149"/>
      <c r="T497" s="150"/>
      <c r="AT497" s="151" t="s">
        <v>111</v>
      </c>
      <c r="AU497" s="151" t="s">
        <v>50</v>
      </c>
      <c r="AV497" s="7" t="s">
        <v>50</v>
      </c>
      <c r="AW497" s="7" t="s">
        <v>24</v>
      </c>
      <c r="AX497" s="7" t="s">
        <v>47</v>
      </c>
      <c r="AY497" s="151" t="s">
        <v>102</v>
      </c>
    </row>
    <row r="498" spans="2:65" s="7" customFormat="1" x14ac:dyDescent="0.3">
      <c r="B498" s="140"/>
      <c r="C498" s="141"/>
      <c r="D498" s="142" t="s">
        <v>111</v>
      </c>
      <c r="E498" s="143" t="s">
        <v>12</v>
      </c>
      <c r="F498" s="144" t="s">
        <v>738</v>
      </c>
      <c r="G498" s="141"/>
      <c r="H498" s="145">
        <v>22.72</v>
      </c>
      <c r="I498" s="146"/>
      <c r="J498" s="141"/>
      <c r="K498" s="141"/>
      <c r="L498" s="147"/>
      <c r="M498" s="148"/>
      <c r="N498" s="149"/>
      <c r="O498" s="149"/>
      <c r="P498" s="149"/>
      <c r="Q498" s="149"/>
      <c r="R498" s="149"/>
      <c r="S498" s="149"/>
      <c r="T498" s="150"/>
      <c r="AT498" s="151" t="s">
        <v>111</v>
      </c>
      <c r="AU498" s="151" t="s">
        <v>50</v>
      </c>
      <c r="AV498" s="7" t="s">
        <v>50</v>
      </c>
      <c r="AW498" s="7" t="s">
        <v>24</v>
      </c>
      <c r="AX498" s="7" t="s">
        <v>47</v>
      </c>
      <c r="AY498" s="151" t="s">
        <v>102</v>
      </c>
    </row>
    <row r="499" spans="2:65" s="7" customFormat="1" x14ac:dyDescent="0.3">
      <c r="B499" s="140"/>
      <c r="C499" s="141"/>
      <c r="D499" s="142" t="s">
        <v>111</v>
      </c>
      <c r="E499" s="143" t="s">
        <v>12</v>
      </c>
      <c r="F499" s="144" t="s">
        <v>739</v>
      </c>
      <c r="G499" s="141"/>
      <c r="H499" s="145">
        <v>17.82</v>
      </c>
      <c r="I499" s="146"/>
      <c r="J499" s="141"/>
      <c r="K499" s="141"/>
      <c r="L499" s="147"/>
      <c r="M499" s="148"/>
      <c r="N499" s="149"/>
      <c r="O499" s="149"/>
      <c r="P499" s="149"/>
      <c r="Q499" s="149"/>
      <c r="R499" s="149"/>
      <c r="S499" s="149"/>
      <c r="T499" s="150"/>
      <c r="AT499" s="151" t="s">
        <v>111</v>
      </c>
      <c r="AU499" s="151" t="s">
        <v>50</v>
      </c>
      <c r="AV499" s="7" t="s">
        <v>50</v>
      </c>
      <c r="AW499" s="7" t="s">
        <v>24</v>
      </c>
      <c r="AX499" s="7" t="s">
        <v>47</v>
      </c>
      <c r="AY499" s="151" t="s">
        <v>102</v>
      </c>
    </row>
    <row r="500" spans="2:65" s="7" customFormat="1" x14ac:dyDescent="0.3">
      <c r="B500" s="140"/>
      <c r="C500" s="141"/>
      <c r="D500" s="142" t="s">
        <v>111</v>
      </c>
      <c r="E500" s="143" t="s">
        <v>12</v>
      </c>
      <c r="F500" s="144" t="s">
        <v>740</v>
      </c>
      <c r="G500" s="141"/>
      <c r="H500" s="145">
        <v>8.52</v>
      </c>
      <c r="I500" s="146"/>
      <c r="J500" s="141"/>
      <c r="K500" s="141"/>
      <c r="L500" s="147"/>
      <c r="M500" s="148"/>
      <c r="N500" s="149"/>
      <c r="O500" s="149"/>
      <c r="P500" s="149"/>
      <c r="Q500" s="149"/>
      <c r="R500" s="149"/>
      <c r="S500" s="149"/>
      <c r="T500" s="150"/>
      <c r="AT500" s="151" t="s">
        <v>111</v>
      </c>
      <c r="AU500" s="151" t="s">
        <v>50</v>
      </c>
      <c r="AV500" s="7" t="s">
        <v>50</v>
      </c>
      <c r="AW500" s="7" t="s">
        <v>24</v>
      </c>
      <c r="AX500" s="7" t="s">
        <v>47</v>
      </c>
      <c r="AY500" s="151" t="s">
        <v>102</v>
      </c>
    </row>
    <row r="501" spans="2:65" s="7" customFormat="1" x14ac:dyDescent="0.3">
      <c r="B501" s="140"/>
      <c r="C501" s="141"/>
      <c r="D501" s="142" t="s">
        <v>111</v>
      </c>
      <c r="E501" s="143" t="s">
        <v>12</v>
      </c>
      <c r="F501" s="144" t="s">
        <v>741</v>
      </c>
      <c r="G501" s="141"/>
      <c r="H501" s="145">
        <v>10.64</v>
      </c>
      <c r="I501" s="146"/>
      <c r="J501" s="141"/>
      <c r="K501" s="141"/>
      <c r="L501" s="147"/>
      <c r="M501" s="148"/>
      <c r="N501" s="149"/>
      <c r="O501" s="149"/>
      <c r="P501" s="149"/>
      <c r="Q501" s="149"/>
      <c r="R501" s="149"/>
      <c r="S501" s="149"/>
      <c r="T501" s="150"/>
      <c r="AT501" s="151" t="s">
        <v>111</v>
      </c>
      <c r="AU501" s="151" t="s">
        <v>50</v>
      </c>
      <c r="AV501" s="7" t="s">
        <v>50</v>
      </c>
      <c r="AW501" s="7" t="s">
        <v>24</v>
      </c>
      <c r="AX501" s="7" t="s">
        <v>47</v>
      </c>
      <c r="AY501" s="151" t="s">
        <v>102</v>
      </c>
    </row>
    <row r="502" spans="2:65" s="7" customFormat="1" x14ac:dyDescent="0.3">
      <c r="B502" s="140"/>
      <c r="C502" s="141"/>
      <c r="D502" s="142" t="s">
        <v>111</v>
      </c>
      <c r="E502" s="143" t="s">
        <v>12</v>
      </c>
      <c r="F502" s="144" t="s">
        <v>742</v>
      </c>
      <c r="G502" s="141"/>
      <c r="H502" s="145">
        <v>4.4800000000000004</v>
      </c>
      <c r="I502" s="146"/>
      <c r="J502" s="141"/>
      <c r="K502" s="141"/>
      <c r="L502" s="147"/>
      <c r="M502" s="148"/>
      <c r="N502" s="149"/>
      <c r="O502" s="149"/>
      <c r="P502" s="149"/>
      <c r="Q502" s="149"/>
      <c r="R502" s="149"/>
      <c r="S502" s="149"/>
      <c r="T502" s="150"/>
      <c r="AT502" s="151" t="s">
        <v>111</v>
      </c>
      <c r="AU502" s="151" t="s">
        <v>50</v>
      </c>
      <c r="AV502" s="7" t="s">
        <v>50</v>
      </c>
      <c r="AW502" s="7" t="s">
        <v>24</v>
      </c>
      <c r="AX502" s="7" t="s">
        <v>47</v>
      </c>
      <c r="AY502" s="151" t="s">
        <v>102</v>
      </c>
    </row>
    <row r="503" spans="2:65" s="7" customFormat="1" x14ac:dyDescent="0.3">
      <c r="B503" s="140"/>
      <c r="C503" s="141"/>
      <c r="D503" s="142" t="s">
        <v>111</v>
      </c>
      <c r="E503" s="143" t="s">
        <v>12</v>
      </c>
      <c r="F503" s="144" t="s">
        <v>743</v>
      </c>
      <c r="G503" s="141"/>
      <c r="H503" s="145">
        <v>10.36</v>
      </c>
      <c r="I503" s="146"/>
      <c r="J503" s="141"/>
      <c r="K503" s="141"/>
      <c r="L503" s="147"/>
      <c r="M503" s="148"/>
      <c r="N503" s="149"/>
      <c r="O503" s="149"/>
      <c r="P503" s="149"/>
      <c r="Q503" s="149"/>
      <c r="R503" s="149"/>
      <c r="S503" s="149"/>
      <c r="T503" s="150"/>
      <c r="AT503" s="151" t="s">
        <v>111</v>
      </c>
      <c r="AU503" s="151" t="s">
        <v>50</v>
      </c>
      <c r="AV503" s="7" t="s">
        <v>50</v>
      </c>
      <c r="AW503" s="7" t="s">
        <v>24</v>
      </c>
      <c r="AX503" s="7" t="s">
        <v>47</v>
      </c>
      <c r="AY503" s="151" t="s">
        <v>102</v>
      </c>
    </row>
    <row r="504" spans="2:65" s="7" customFormat="1" x14ac:dyDescent="0.3">
      <c r="B504" s="140"/>
      <c r="C504" s="141"/>
      <c r="D504" s="142" t="s">
        <v>111</v>
      </c>
      <c r="E504" s="143" t="s">
        <v>12</v>
      </c>
      <c r="F504" s="144" t="s">
        <v>744</v>
      </c>
      <c r="G504" s="141"/>
      <c r="H504" s="145">
        <v>8.64</v>
      </c>
      <c r="I504" s="146"/>
      <c r="J504" s="141"/>
      <c r="K504" s="141"/>
      <c r="L504" s="147"/>
      <c r="M504" s="148"/>
      <c r="N504" s="149"/>
      <c r="O504" s="149"/>
      <c r="P504" s="149"/>
      <c r="Q504" s="149"/>
      <c r="R504" s="149"/>
      <c r="S504" s="149"/>
      <c r="T504" s="150"/>
      <c r="AT504" s="151" t="s">
        <v>111</v>
      </c>
      <c r="AU504" s="151" t="s">
        <v>50</v>
      </c>
      <c r="AV504" s="7" t="s">
        <v>50</v>
      </c>
      <c r="AW504" s="7" t="s">
        <v>24</v>
      </c>
      <c r="AX504" s="7" t="s">
        <v>47</v>
      </c>
      <c r="AY504" s="151" t="s">
        <v>102</v>
      </c>
    </row>
    <row r="505" spans="2:65" s="8" customFormat="1" x14ac:dyDescent="0.3">
      <c r="B505" s="152"/>
      <c r="C505" s="153"/>
      <c r="D505" s="154" t="s">
        <v>111</v>
      </c>
      <c r="E505" s="155" t="s">
        <v>12</v>
      </c>
      <c r="F505" s="156" t="s">
        <v>112</v>
      </c>
      <c r="G505" s="153"/>
      <c r="H505" s="157">
        <v>191.7</v>
      </c>
      <c r="I505" s="158"/>
      <c r="J505" s="153"/>
      <c r="K505" s="153"/>
      <c r="L505" s="159"/>
      <c r="M505" s="160"/>
      <c r="N505" s="161"/>
      <c r="O505" s="161"/>
      <c r="P505" s="161"/>
      <c r="Q505" s="161"/>
      <c r="R505" s="161"/>
      <c r="S505" s="161"/>
      <c r="T505" s="162"/>
      <c r="AT505" s="163" t="s">
        <v>111</v>
      </c>
      <c r="AU505" s="163" t="s">
        <v>50</v>
      </c>
      <c r="AV505" s="8" t="s">
        <v>109</v>
      </c>
      <c r="AW505" s="8" t="s">
        <v>24</v>
      </c>
      <c r="AX505" s="8" t="s">
        <v>49</v>
      </c>
      <c r="AY505" s="163" t="s">
        <v>102</v>
      </c>
    </row>
    <row r="506" spans="2:65" s="1" customFormat="1" ht="22.5" customHeight="1" x14ac:dyDescent="0.3">
      <c r="B506" s="24"/>
      <c r="C506" s="128" t="s">
        <v>307</v>
      </c>
      <c r="D506" s="128" t="s">
        <v>105</v>
      </c>
      <c r="E506" s="129" t="s">
        <v>745</v>
      </c>
      <c r="F506" s="130" t="s">
        <v>746</v>
      </c>
      <c r="G506" s="131" t="s">
        <v>108</v>
      </c>
      <c r="H506" s="132">
        <v>23.51</v>
      </c>
      <c r="I506" s="133"/>
      <c r="J506" s="134">
        <f>ROUND(I506*H506,2)</f>
        <v>0</v>
      </c>
      <c r="K506" s="130" t="s">
        <v>116</v>
      </c>
      <c r="L506" s="34"/>
      <c r="M506" s="135" t="s">
        <v>12</v>
      </c>
      <c r="N506" s="136" t="s">
        <v>31</v>
      </c>
      <c r="O506" s="25"/>
      <c r="P506" s="137">
        <f>O506*H506</f>
        <v>0</v>
      </c>
      <c r="Q506" s="137">
        <v>2.3400000000000001E-3</v>
      </c>
      <c r="R506" s="137">
        <f>Q506*H506</f>
        <v>5.5013400000000004E-2</v>
      </c>
      <c r="S506" s="137">
        <v>0</v>
      </c>
      <c r="T506" s="138">
        <f>S506*H506</f>
        <v>0</v>
      </c>
      <c r="AR506" s="13" t="s">
        <v>187</v>
      </c>
      <c r="AT506" s="13" t="s">
        <v>105</v>
      </c>
      <c r="AU506" s="13" t="s">
        <v>50</v>
      </c>
      <c r="AY506" s="13" t="s">
        <v>102</v>
      </c>
      <c r="BE506" s="139">
        <f>IF(N506="základní",J506,0)</f>
        <v>0</v>
      </c>
      <c r="BF506" s="139">
        <f>IF(N506="snížená",J506,0)</f>
        <v>0</v>
      </c>
      <c r="BG506" s="139">
        <f>IF(N506="zákl. přenesená",J506,0)</f>
        <v>0</v>
      </c>
      <c r="BH506" s="139">
        <f>IF(N506="sníž. přenesená",J506,0)</f>
        <v>0</v>
      </c>
      <c r="BI506" s="139">
        <f>IF(N506="nulová",J506,0)</f>
        <v>0</v>
      </c>
      <c r="BJ506" s="13" t="s">
        <v>49</v>
      </c>
      <c r="BK506" s="139">
        <f>ROUND(I506*H506,2)</f>
        <v>0</v>
      </c>
      <c r="BL506" s="13" t="s">
        <v>187</v>
      </c>
      <c r="BM506" s="13" t="s">
        <v>747</v>
      </c>
    </row>
    <row r="507" spans="2:65" s="7" customFormat="1" x14ac:dyDescent="0.3">
      <c r="B507" s="140"/>
      <c r="C507" s="141"/>
      <c r="D507" s="142" t="s">
        <v>111</v>
      </c>
      <c r="E507" s="143" t="s">
        <v>12</v>
      </c>
      <c r="F507" s="144" t="s">
        <v>731</v>
      </c>
      <c r="G507" s="141"/>
      <c r="H507" s="145">
        <v>9.6</v>
      </c>
      <c r="I507" s="146"/>
      <c r="J507" s="141"/>
      <c r="K507" s="141"/>
      <c r="L507" s="147"/>
      <c r="M507" s="148"/>
      <c r="N507" s="149"/>
      <c r="O507" s="149"/>
      <c r="P507" s="149"/>
      <c r="Q507" s="149"/>
      <c r="R507" s="149"/>
      <c r="S507" s="149"/>
      <c r="T507" s="150"/>
      <c r="AT507" s="151" t="s">
        <v>111</v>
      </c>
      <c r="AU507" s="151" t="s">
        <v>50</v>
      </c>
      <c r="AV507" s="7" t="s">
        <v>50</v>
      </c>
      <c r="AW507" s="7" t="s">
        <v>24</v>
      </c>
      <c r="AX507" s="7" t="s">
        <v>47</v>
      </c>
      <c r="AY507" s="151" t="s">
        <v>102</v>
      </c>
    </row>
    <row r="508" spans="2:65" s="7" customFormat="1" x14ac:dyDescent="0.3">
      <c r="B508" s="140"/>
      <c r="C508" s="141"/>
      <c r="D508" s="142" t="s">
        <v>111</v>
      </c>
      <c r="E508" s="143" t="s">
        <v>12</v>
      </c>
      <c r="F508" s="144" t="s">
        <v>732</v>
      </c>
      <c r="G508" s="141"/>
      <c r="H508" s="145">
        <v>1.1100000000000001</v>
      </c>
      <c r="I508" s="146"/>
      <c r="J508" s="141"/>
      <c r="K508" s="141"/>
      <c r="L508" s="147"/>
      <c r="M508" s="148"/>
      <c r="N508" s="149"/>
      <c r="O508" s="149"/>
      <c r="P508" s="149"/>
      <c r="Q508" s="149"/>
      <c r="R508" s="149"/>
      <c r="S508" s="149"/>
      <c r="T508" s="150"/>
      <c r="AT508" s="151" t="s">
        <v>111</v>
      </c>
      <c r="AU508" s="151" t="s">
        <v>50</v>
      </c>
      <c r="AV508" s="7" t="s">
        <v>50</v>
      </c>
      <c r="AW508" s="7" t="s">
        <v>24</v>
      </c>
      <c r="AX508" s="7" t="s">
        <v>47</v>
      </c>
      <c r="AY508" s="151" t="s">
        <v>102</v>
      </c>
    </row>
    <row r="509" spans="2:65" s="7" customFormat="1" x14ac:dyDescent="0.3">
      <c r="B509" s="140"/>
      <c r="C509" s="141"/>
      <c r="D509" s="142" t="s">
        <v>111</v>
      </c>
      <c r="E509" s="143" t="s">
        <v>12</v>
      </c>
      <c r="F509" s="144" t="s">
        <v>733</v>
      </c>
      <c r="G509" s="141"/>
      <c r="H509" s="145">
        <v>9.1999999999999993</v>
      </c>
      <c r="I509" s="146"/>
      <c r="J509" s="141"/>
      <c r="K509" s="141"/>
      <c r="L509" s="147"/>
      <c r="M509" s="148"/>
      <c r="N509" s="149"/>
      <c r="O509" s="149"/>
      <c r="P509" s="149"/>
      <c r="Q509" s="149"/>
      <c r="R509" s="149"/>
      <c r="S509" s="149"/>
      <c r="T509" s="150"/>
      <c r="AT509" s="151" t="s">
        <v>111</v>
      </c>
      <c r="AU509" s="151" t="s">
        <v>50</v>
      </c>
      <c r="AV509" s="7" t="s">
        <v>50</v>
      </c>
      <c r="AW509" s="7" t="s">
        <v>24</v>
      </c>
      <c r="AX509" s="7" t="s">
        <v>47</v>
      </c>
      <c r="AY509" s="151" t="s">
        <v>102</v>
      </c>
    </row>
    <row r="510" spans="2:65" s="7" customFormat="1" x14ac:dyDescent="0.3">
      <c r="B510" s="140"/>
      <c r="C510" s="141"/>
      <c r="D510" s="142" t="s">
        <v>111</v>
      </c>
      <c r="E510" s="143" t="s">
        <v>12</v>
      </c>
      <c r="F510" s="144" t="s">
        <v>734</v>
      </c>
      <c r="G510" s="141"/>
      <c r="H510" s="145">
        <v>3.6</v>
      </c>
      <c r="I510" s="146"/>
      <c r="J510" s="141"/>
      <c r="K510" s="141"/>
      <c r="L510" s="147"/>
      <c r="M510" s="148"/>
      <c r="N510" s="149"/>
      <c r="O510" s="149"/>
      <c r="P510" s="149"/>
      <c r="Q510" s="149"/>
      <c r="R510" s="149"/>
      <c r="S510" s="149"/>
      <c r="T510" s="150"/>
      <c r="AT510" s="151" t="s">
        <v>111</v>
      </c>
      <c r="AU510" s="151" t="s">
        <v>50</v>
      </c>
      <c r="AV510" s="7" t="s">
        <v>50</v>
      </c>
      <c r="AW510" s="7" t="s">
        <v>24</v>
      </c>
      <c r="AX510" s="7" t="s">
        <v>47</v>
      </c>
      <c r="AY510" s="151" t="s">
        <v>102</v>
      </c>
    </row>
    <row r="511" spans="2:65" s="8" customFormat="1" x14ac:dyDescent="0.3">
      <c r="B511" s="152"/>
      <c r="C511" s="153"/>
      <c r="D511" s="154" t="s">
        <v>111</v>
      </c>
      <c r="E511" s="155" t="s">
        <v>12</v>
      </c>
      <c r="F511" s="156" t="s">
        <v>112</v>
      </c>
      <c r="G511" s="153"/>
      <c r="H511" s="157">
        <v>23.51</v>
      </c>
      <c r="I511" s="158"/>
      <c r="J511" s="153"/>
      <c r="K511" s="153"/>
      <c r="L511" s="159"/>
      <c r="M511" s="160"/>
      <c r="N511" s="161"/>
      <c r="O511" s="161"/>
      <c r="P511" s="161"/>
      <c r="Q511" s="161"/>
      <c r="R511" s="161"/>
      <c r="S511" s="161"/>
      <c r="T511" s="162"/>
      <c r="AT511" s="163" t="s">
        <v>111</v>
      </c>
      <c r="AU511" s="163" t="s">
        <v>50</v>
      </c>
      <c r="AV511" s="8" t="s">
        <v>109</v>
      </c>
      <c r="AW511" s="8" t="s">
        <v>24</v>
      </c>
      <c r="AX511" s="8" t="s">
        <v>49</v>
      </c>
      <c r="AY511" s="163" t="s">
        <v>102</v>
      </c>
    </row>
    <row r="512" spans="2:65" s="1" customFormat="1" ht="22.5" customHeight="1" x14ac:dyDescent="0.3">
      <c r="B512" s="24"/>
      <c r="C512" s="128" t="s">
        <v>312</v>
      </c>
      <c r="D512" s="128" t="s">
        <v>105</v>
      </c>
      <c r="E512" s="129" t="s">
        <v>748</v>
      </c>
      <c r="F512" s="130" t="s">
        <v>749</v>
      </c>
      <c r="G512" s="131" t="s">
        <v>108</v>
      </c>
      <c r="H512" s="132">
        <v>20.64</v>
      </c>
      <c r="I512" s="133"/>
      <c r="J512" s="134">
        <f>ROUND(I512*H512,2)</f>
        <v>0</v>
      </c>
      <c r="K512" s="130" t="s">
        <v>116</v>
      </c>
      <c r="L512" s="34"/>
      <c r="M512" s="135" t="s">
        <v>12</v>
      </c>
      <c r="N512" s="136" t="s">
        <v>31</v>
      </c>
      <c r="O512" s="25"/>
      <c r="P512" s="137">
        <f>O512*H512</f>
        <v>0</v>
      </c>
      <c r="Q512" s="137">
        <v>2.8400000000000001E-3</v>
      </c>
      <c r="R512" s="137">
        <f>Q512*H512</f>
        <v>5.8617600000000006E-2</v>
      </c>
      <c r="S512" s="137">
        <v>0</v>
      </c>
      <c r="T512" s="138">
        <f>S512*H512</f>
        <v>0</v>
      </c>
      <c r="AR512" s="13" t="s">
        <v>187</v>
      </c>
      <c r="AT512" s="13" t="s">
        <v>105</v>
      </c>
      <c r="AU512" s="13" t="s">
        <v>50</v>
      </c>
      <c r="AY512" s="13" t="s">
        <v>102</v>
      </c>
      <c r="BE512" s="139">
        <f>IF(N512="základní",J512,0)</f>
        <v>0</v>
      </c>
      <c r="BF512" s="139">
        <f>IF(N512="snížená",J512,0)</f>
        <v>0</v>
      </c>
      <c r="BG512" s="139">
        <f>IF(N512="zákl. přenesená",J512,0)</f>
        <v>0</v>
      </c>
      <c r="BH512" s="139">
        <f>IF(N512="sníž. přenesená",J512,0)</f>
        <v>0</v>
      </c>
      <c r="BI512" s="139">
        <f>IF(N512="nulová",J512,0)</f>
        <v>0</v>
      </c>
      <c r="BJ512" s="13" t="s">
        <v>49</v>
      </c>
      <c r="BK512" s="139">
        <f>ROUND(I512*H512,2)</f>
        <v>0</v>
      </c>
      <c r="BL512" s="13" t="s">
        <v>187</v>
      </c>
      <c r="BM512" s="13" t="s">
        <v>750</v>
      </c>
    </row>
    <row r="513" spans="2:65" s="7" customFormat="1" x14ac:dyDescent="0.3">
      <c r="B513" s="140"/>
      <c r="C513" s="141"/>
      <c r="D513" s="142" t="s">
        <v>111</v>
      </c>
      <c r="E513" s="143" t="s">
        <v>12</v>
      </c>
      <c r="F513" s="144" t="s">
        <v>730</v>
      </c>
      <c r="G513" s="141"/>
      <c r="H513" s="145">
        <v>20.64</v>
      </c>
      <c r="I513" s="146"/>
      <c r="J513" s="141"/>
      <c r="K513" s="141"/>
      <c r="L513" s="147"/>
      <c r="M513" s="148"/>
      <c r="N513" s="149"/>
      <c r="O513" s="149"/>
      <c r="P513" s="149"/>
      <c r="Q513" s="149"/>
      <c r="R513" s="149"/>
      <c r="S513" s="149"/>
      <c r="T513" s="150"/>
      <c r="AT513" s="151" t="s">
        <v>111</v>
      </c>
      <c r="AU513" s="151" t="s">
        <v>50</v>
      </c>
      <c r="AV513" s="7" t="s">
        <v>50</v>
      </c>
      <c r="AW513" s="7" t="s">
        <v>24</v>
      </c>
      <c r="AX513" s="7" t="s">
        <v>47</v>
      </c>
      <c r="AY513" s="151" t="s">
        <v>102</v>
      </c>
    </row>
    <row r="514" spans="2:65" s="8" customFormat="1" x14ac:dyDescent="0.3">
      <c r="B514" s="152"/>
      <c r="C514" s="153"/>
      <c r="D514" s="154" t="s">
        <v>111</v>
      </c>
      <c r="E514" s="155" t="s">
        <v>12</v>
      </c>
      <c r="F514" s="156" t="s">
        <v>112</v>
      </c>
      <c r="G514" s="153"/>
      <c r="H514" s="157">
        <v>20.64</v>
      </c>
      <c r="I514" s="158"/>
      <c r="J514" s="153"/>
      <c r="K514" s="153"/>
      <c r="L514" s="159"/>
      <c r="M514" s="160"/>
      <c r="N514" s="161"/>
      <c r="O514" s="161"/>
      <c r="P514" s="161"/>
      <c r="Q514" s="161"/>
      <c r="R514" s="161"/>
      <c r="S514" s="161"/>
      <c r="T514" s="162"/>
      <c r="AT514" s="163" t="s">
        <v>111</v>
      </c>
      <c r="AU514" s="163" t="s">
        <v>50</v>
      </c>
      <c r="AV514" s="8" t="s">
        <v>109</v>
      </c>
      <c r="AW514" s="8" t="s">
        <v>24</v>
      </c>
      <c r="AX514" s="8" t="s">
        <v>49</v>
      </c>
      <c r="AY514" s="163" t="s">
        <v>102</v>
      </c>
    </row>
    <row r="515" spans="2:65" s="1" customFormat="1" ht="31.5" customHeight="1" x14ac:dyDescent="0.3">
      <c r="B515" s="24"/>
      <c r="C515" s="128" t="s">
        <v>316</v>
      </c>
      <c r="D515" s="128" t="s">
        <v>105</v>
      </c>
      <c r="E515" s="129" t="s">
        <v>300</v>
      </c>
      <c r="F515" s="130" t="s">
        <v>301</v>
      </c>
      <c r="G515" s="131" t="s">
        <v>108</v>
      </c>
      <c r="H515" s="132">
        <v>191.7</v>
      </c>
      <c r="I515" s="133"/>
      <c r="J515" s="134">
        <f>ROUND(I515*H515,2)</f>
        <v>0</v>
      </c>
      <c r="K515" s="130" t="s">
        <v>12</v>
      </c>
      <c r="L515" s="34"/>
      <c r="M515" s="135" t="s">
        <v>12</v>
      </c>
      <c r="N515" s="136" t="s">
        <v>31</v>
      </c>
      <c r="O515" s="25"/>
      <c r="P515" s="137">
        <f>O515*H515</f>
        <v>0</v>
      </c>
      <c r="Q515" s="137">
        <v>4.8000000000000001E-4</v>
      </c>
      <c r="R515" s="137">
        <f>Q515*H515</f>
        <v>9.2016000000000001E-2</v>
      </c>
      <c r="S515" s="137">
        <v>0</v>
      </c>
      <c r="T515" s="138">
        <f>S515*H515</f>
        <v>0</v>
      </c>
      <c r="AR515" s="13" t="s">
        <v>187</v>
      </c>
      <c r="AT515" s="13" t="s">
        <v>105</v>
      </c>
      <c r="AU515" s="13" t="s">
        <v>50</v>
      </c>
      <c r="AY515" s="13" t="s">
        <v>102</v>
      </c>
      <c r="BE515" s="139">
        <f>IF(N515="základní",J515,0)</f>
        <v>0</v>
      </c>
      <c r="BF515" s="139">
        <f>IF(N515="snížená",J515,0)</f>
        <v>0</v>
      </c>
      <c r="BG515" s="139">
        <f>IF(N515="zákl. přenesená",J515,0)</f>
        <v>0</v>
      </c>
      <c r="BH515" s="139">
        <f>IF(N515="sníž. přenesená",J515,0)</f>
        <v>0</v>
      </c>
      <c r="BI515" s="139">
        <f>IF(N515="nulová",J515,0)</f>
        <v>0</v>
      </c>
      <c r="BJ515" s="13" t="s">
        <v>49</v>
      </c>
      <c r="BK515" s="139">
        <f>ROUND(I515*H515,2)</f>
        <v>0</v>
      </c>
      <c r="BL515" s="13" t="s">
        <v>187</v>
      </c>
      <c r="BM515" s="13" t="s">
        <v>302</v>
      </c>
    </row>
    <row r="516" spans="2:65" s="1" customFormat="1" ht="22.5" customHeight="1" x14ac:dyDescent="0.3">
      <c r="B516" s="24"/>
      <c r="C516" s="128" t="s">
        <v>320</v>
      </c>
      <c r="D516" s="128" t="s">
        <v>105</v>
      </c>
      <c r="E516" s="129" t="s">
        <v>751</v>
      </c>
      <c r="F516" s="130" t="s">
        <v>752</v>
      </c>
      <c r="G516" s="131" t="s">
        <v>304</v>
      </c>
      <c r="H516" s="191"/>
      <c r="I516" s="133"/>
      <c r="J516" s="134">
        <f>ROUND(I516*H516,2)</f>
        <v>0</v>
      </c>
      <c r="K516" s="130" t="s">
        <v>116</v>
      </c>
      <c r="L516" s="34"/>
      <c r="M516" s="135" t="s">
        <v>12</v>
      </c>
      <c r="N516" s="136" t="s">
        <v>31</v>
      </c>
      <c r="O516" s="25"/>
      <c r="P516" s="137">
        <f>O516*H516</f>
        <v>0</v>
      </c>
      <c r="Q516" s="137">
        <v>0</v>
      </c>
      <c r="R516" s="137">
        <f>Q516*H516</f>
        <v>0</v>
      </c>
      <c r="S516" s="137">
        <v>0</v>
      </c>
      <c r="T516" s="138">
        <f>S516*H516</f>
        <v>0</v>
      </c>
      <c r="AR516" s="13" t="s">
        <v>187</v>
      </c>
      <c r="AT516" s="13" t="s">
        <v>105</v>
      </c>
      <c r="AU516" s="13" t="s">
        <v>50</v>
      </c>
      <c r="AY516" s="13" t="s">
        <v>102</v>
      </c>
      <c r="BE516" s="139">
        <f>IF(N516="základní",J516,0)</f>
        <v>0</v>
      </c>
      <c r="BF516" s="139">
        <f>IF(N516="snížená",J516,0)</f>
        <v>0</v>
      </c>
      <c r="BG516" s="139">
        <f>IF(N516="zákl. přenesená",J516,0)</f>
        <v>0</v>
      </c>
      <c r="BH516" s="139">
        <f>IF(N516="sníž. přenesená",J516,0)</f>
        <v>0</v>
      </c>
      <c r="BI516" s="139">
        <f>IF(N516="nulová",J516,0)</f>
        <v>0</v>
      </c>
      <c r="BJ516" s="13" t="s">
        <v>49</v>
      </c>
      <c r="BK516" s="139">
        <f>ROUND(I516*H516,2)</f>
        <v>0</v>
      </c>
      <c r="BL516" s="13" t="s">
        <v>187</v>
      </c>
      <c r="BM516" s="13" t="s">
        <v>753</v>
      </c>
    </row>
    <row r="517" spans="2:65" s="6" customFormat="1" ht="29.85" customHeight="1" x14ac:dyDescent="0.35">
      <c r="B517" s="111"/>
      <c r="C517" s="112"/>
      <c r="D517" s="125" t="s">
        <v>46</v>
      </c>
      <c r="E517" s="126" t="s">
        <v>305</v>
      </c>
      <c r="F517" s="126" t="s">
        <v>306</v>
      </c>
      <c r="G517" s="112"/>
      <c r="H517" s="112"/>
      <c r="I517" s="115"/>
      <c r="J517" s="127">
        <f>BK517</f>
        <v>0</v>
      </c>
      <c r="K517" s="112"/>
      <c r="L517" s="117"/>
      <c r="M517" s="118"/>
      <c r="N517" s="119"/>
      <c r="O517" s="119"/>
      <c r="P517" s="120">
        <f>SUM(P518:P676)</f>
        <v>0</v>
      </c>
      <c r="Q517" s="119"/>
      <c r="R517" s="120">
        <f>SUM(R518:R676)</f>
        <v>1.6648499999999999</v>
      </c>
      <c r="S517" s="119"/>
      <c r="T517" s="121">
        <f>SUM(T518:T676)</f>
        <v>0.86799999999999999</v>
      </c>
      <c r="AR517" s="122" t="s">
        <v>50</v>
      </c>
      <c r="AT517" s="123" t="s">
        <v>46</v>
      </c>
      <c r="AU517" s="123" t="s">
        <v>49</v>
      </c>
      <c r="AY517" s="122" t="s">
        <v>102</v>
      </c>
      <c r="BK517" s="124">
        <f>SUM(BK518:BK676)</f>
        <v>0</v>
      </c>
    </row>
    <row r="518" spans="2:65" s="1" customFormat="1" ht="31.5" customHeight="1" x14ac:dyDescent="0.3">
      <c r="B518" s="24"/>
      <c r="C518" s="128" t="s">
        <v>321</v>
      </c>
      <c r="D518" s="128" t="s">
        <v>105</v>
      </c>
      <c r="E518" s="129" t="s">
        <v>308</v>
      </c>
      <c r="F518" s="130" t="s">
        <v>309</v>
      </c>
      <c r="G518" s="131" t="s">
        <v>201</v>
      </c>
      <c r="H518" s="132">
        <v>22</v>
      </c>
      <c r="I518" s="133"/>
      <c r="J518" s="134">
        <f>ROUND(I518*H518,2)</f>
        <v>0</v>
      </c>
      <c r="K518" s="130" t="s">
        <v>116</v>
      </c>
      <c r="L518" s="34"/>
      <c r="M518" s="135" t="s">
        <v>12</v>
      </c>
      <c r="N518" s="136" t="s">
        <v>31</v>
      </c>
      <c r="O518" s="25"/>
      <c r="P518" s="137">
        <f>O518*H518</f>
        <v>0</v>
      </c>
      <c r="Q518" s="137">
        <v>0</v>
      </c>
      <c r="R518" s="137">
        <f>Q518*H518</f>
        <v>0</v>
      </c>
      <c r="S518" s="137">
        <v>4.0000000000000001E-3</v>
      </c>
      <c r="T518" s="138">
        <f>S518*H518</f>
        <v>8.7999999999999995E-2</v>
      </c>
      <c r="AR518" s="13" t="s">
        <v>187</v>
      </c>
      <c r="AT518" s="13" t="s">
        <v>105</v>
      </c>
      <c r="AU518" s="13" t="s">
        <v>50</v>
      </c>
      <c r="AY518" s="13" t="s">
        <v>102</v>
      </c>
      <c r="BE518" s="139">
        <f>IF(N518="základní",J518,0)</f>
        <v>0</v>
      </c>
      <c r="BF518" s="139">
        <f>IF(N518="snížená",J518,0)</f>
        <v>0</v>
      </c>
      <c r="BG518" s="139">
        <f>IF(N518="zákl. přenesená",J518,0)</f>
        <v>0</v>
      </c>
      <c r="BH518" s="139">
        <f>IF(N518="sníž. přenesená",J518,0)</f>
        <v>0</v>
      </c>
      <c r="BI518" s="139">
        <f>IF(N518="nulová",J518,0)</f>
        <v>0</v>
      </c>
      <c r="BJ518" s="13" t="s">
        <v>49</v>
      </c>
      <c r="BK518" s="139">
        <f>ROUND(I518*H518,2)</f>
        <v>0</v>
      </c>
      <c r="BL518" s="13" t="s">
        <v>187</v>
      </c>
      <c r="BM518" s="13" t="s">
        <v>310</v>
      </c>
    </row>
    <row r="519" spans="2:65" s="7" customFormat="1" x14ac:dyDescent="0.3">
      <c r="B519" s="140"/>
      <c r="C519" s="141"/>
      <c r="D519" s="142" t="s">
        <v>111</v>
      </c>
      <c r="E519" s="143" t="s">
        <v>12</v>
      </c>
      <c r="F519" s="144" t="s">
        <v>754</v>
      </c>
      <c r="G519" s="141"/>
      <c r="H519" s="145">
        <v>18</v>
      </c>
      <c r="I519" s="146"/>
      <c r="J519" s="141"/>
      <c r="K519" s="141"/>
      <c r="L519" s="147"/>
      <c r="M519" s="148"/>
      <c r="N519" s="149"/>
      <c r="O519" s="149"/>
      <c r="P519" s="149"/>
      <c r="Q519" s="149"/>
      <c r="R519" s="149"/>
      <c r="S519" s="149"/>
      <c r="T519" s="150"/>
      <c r="AT519" s="151" t="s">
        <v>111</v>
      </c>
      <c r="AU519" s="151" t="s">
        <v>50</v>
      </c>
      <c r="AV519" s="7" t="s">
        <v>50</v>
      </c>
      <c r="AW519" s="7" t="s">
        <v>24</v>
      </c>
      <c r="AX519" s="7" t="s">
        <v>47</v>
      </c>
      <c r="AY519" s="151" t="s">
        <v>102</v>
      </c>
    </row>
    <row r="520" spans="2:65" s="7" customFormat="1" x14ac:dyDescent="0.3">
      <c r="B520" s="140"/>
      <c r="C520" s="141"/>
      <c r="D520" s="142" t="s">
        <v>111</v>
      </c>
      <c r="E520" s="143" t="s">
        <v>12</v>
      </c>
      <c r="F520" s="144" t="s">
        <v>755</v>
      </c>
      <c r="G520" s="141"/>
      <c r="H520" s="145">
        <v>4</v>
      </c>
      <c r="I520" s="146"/>
      <c r="J520" s="141"/>
      <c r="K520" s="141"/>
      <c r="L520" s="147"/>
      <c r="M520" s="148"/>
      <c r="N520" s="149"/>
      <c r="O520" s="149"/>
      <c r="P520" s="149"/>
      <c r="Q520" s="149"/>
      <c r="R520" s="149"/>
      <c r="S520" s="149"/>
      <c r="T520" s="150"/>
      <c r="AT520" s="151" t="s">
        <v>111</v>
      </c>
      <c r="AU520" s="151" t="s">
        <v>50</v>
      </c>
      <c r="AV520" s="7" t="s">
        <v>50</v>
      </c>
      <c r="AW520" s="7" t="s">
        <v>24</v>
      </c>
      <c r="AX520" s="7" t="s">
        <v>47</v>
      </c>
      <c r="AY520" s="151" t="s">
        <v>102</v>
      </c>
    </row>
    <row r="521" spans="2:65" s="8" customFormat="1" x14ac:dyDescent="0.3">
      <c r="B521" s="152"/>
      <c r="C521" s="153"/>
      <c r="D521" s="154" t="s">
        <v>111</v>
      </c>
      <c r="E521" s="155" t="s">
        <v>12</v>
      </c>
      <c r="F521" s="156" t="s">
        <v>112</v>
      </c>
      <c r="G521" s="153"/>
      <c r="H521" s="157">
        <v>22</v>
      </c>
      <c r="I521" s="158"/>
      <c r="J521" s="153"/>
      <c r="K521" s="153"/>
      <c r="L521" s="159"/>
      <c r="M521" s="160"/>
      <c r="N521" s="161"/>
      <c r="O521" s="161"/>
      <c r="P521" s="161"/>
      <c r="Q521" s="161"/>
      <c r="R521" s="161"/>
      <c r="S521" s="161"/>
      <c r="T521" s="162"/>
      <c r="AT521" s="163" t="s">
        <v>111</v>
      </c>
      <c r="AU521" s="163" t="s">
        <v>50</v>
      </c>
      <c r="AV521" s="8" t="s">
        <v>109</v>
      </c>
      <c r="AW521" s="8" t="s">
        <v>24</v>
      </c>
      <c r="AX521" s="8" t="s">
        <v>49</v>
      </c>
      <c r="AY521" s="163" t="s">
        <v>102</v>
      </c>
    </row>
    <row r="522" spans="2:65" s="1" customFormat="1" ht="31.5" customHeight="1" x14ac:dyDescent="0.3">
      <c r="B522" s="24"/>
      <c r="C522" s="128" t="s">
        <v>324</v>
      </c>
      <c r="D522" s="128" t="s">
        <v>105</v>
      </c>
      <c r="E522" s="129" t="s">
        <v>313</v>
      </c>
      <c r="F522" s="130" t="s">
        <v>314</v>
      </c>
      <c r="G522" s="131" t="s">
        <v>201</v>
      </c>
      <c r="H522" s="132">
        <v>130</v>
      </c>
      <c r="I522" s="133"/>
      <c r="J522" s="134">
        <f>ROUND(I522*H522,2)</f>
        <v>0</v>
      </c>
      <c r="K522" s="130" t="s">
        <v>116</v>
      </c>
      <c r="L522" s="34"/>
      <c r="M522" s="135" t="s">
        <v>12</v>
      </c>
      <c r="N522" s="136" t="s">
        <v>31</v>
      </c>
      <c r="O522" s="25"/>
      <c r="P522" s="137">
        <f>O522*H522</f>
        <v>0</v>
      </c>
      <c r="Q522" s="137">
        <v>0</v>
      </c>
      <c r="R522" s="137">
        <f>Q522*H522</f>
        <v>0</v>
      </c>
      <c r="S522" s="137">
        <v>6.0000000000000001E-3</v>
      </c>
      <c r="T522" s="138">
        <f>S522*H522</f>
        <v>0.78</v>
      </c>
      <c r="AR522" s="13" t="s">
        <v>187</v>
      </c>
      <c r="AT522" s="13" t="s">
        <v>105</v>
      </c>
      <c r="AU522" s="13" t="s">
        <v>50</v>
      </c>
      <c r="AY522" s="13" t="s">
        <v>102</v>
      </c>
      <c r="BE522" s="139">
        <f>IF(N522="základní",J522,0)</f>
        <v>0</v>
      </c>
      <c r="BF522" s="139">
        <f>IF(N522="snížená",J522,0)</f>
        <v>0</v>
      </c>
      <c r="BG522" s="139">
        <f>IF(N522="zákl. přenesená",J522,0)</f>
        <v>0</v>
      </c>
      <c r="BH522" s="139">
        <f>IF(N522="sníž. přenesená",J522,0)</f>
        <v>0</v>
      </c>
      <c r="BI522" s="139">
        <f>IF(N522="nulová",J522,0)</f>
        <v>0</v>
      </c>
      <c r="BJ522" s="13" t="s">
        <v>49</v>
      </c>
      <c r="BK522" s="139">
        <f>ROUND(I522*H522,2)</f>
        <v>0</v>
      </c>
      <c r="BL522" s="13" t="s">
        <v>187</v>
      </c>
      <c r="BM522" s="13" t="s">
        <v>315</v>
      </c>
    </row>
    <row r="523" spans="2:65" s="7" customFormat="1" x14ac:dyDescent="0.3">
      <c r="B523" s="140"/>
      <c r="C523" s="141"/>
      <c r="D523" s="142" t="s">
        <v>111</v>
      </c>
      <c r="E523" s="143" t="s">
        <v>12</v>
      </c>
      <c r="F523" s="144" t="s">
        <v>756</v>
      </c>
      <c r="G523" s="141"/>
      <c r="H523" s="145">
        <v>54</v>
      </c>
      <c r="I523" s="146"/>
      <c r="J523" s="141"/>
      <c r="K523" s="141"/>
      <c r="L523" s="147"/>
      <c r="M523" s="148"/>
      <c r="N523" s="149"/>
      <c r="O523" s="149"/>
      <c r="P523" s="149"/>
      <c r="Q523" s="149"/>
      <c r="R523" s="149"/>
      <c r="S523" s="149"/>
      <c r="T523" s="150"/>
      <c r="AT523" s="151" t="s">
        <v>111</v>
      </c>
      <c r="AU523" s="151" t="s">
        <v>50</v>
      </c>
      <c r="AV523" s="7" t="s">
        <v>50</v>
      </c>
      <c r="AW523" s="7" t="s">
        <v>24</v>
      </c>
      <c r="AX523" s="7" t="s">
        <v>47</v>
      </c>
      <c r="AY523" s="151" t="s">
        <v>102</v>
      </c>
    </row>
    <row r="524" spans="2:65" s="7" customFormat="1" x14ac:dyDescent="0.3">
      <c r="B524" s="140"/>
      <c r="C524" s="141"/>
      <c r="D524" s="142" t="s">
        <v>111</v>
      </c>
      <c r="E524" s="143" t="s">
        <v>12</v>
      </c>
      <c r="F524" s="144" t="s">
        <v>757</v>
      </c>
      <c r="G524" s="141"/>
      <c r="H524" s="145">
        <v>22</v>
      </c>
      <c r="I524" s="146"/>
      <c r="J524" s="141"/>
      <c r="K524" s="141"/>
      <c r="L524" s="147"/>
      <c r="M524" s="148"/>
      <c r="N524" s="149"/>
      <c r="O524" s="149"/>
      <c r="P524" s="149"/>
      <c r="Q524" s="149"/>
      <c r="R524" s="149"/>
      <c r="S524" s="149"/>
      <c r="T524" s="150"/>
      <c r="AT524" s="151" t="s">
        <v>111</v>
      </c>
      <c r="AU524" s="151" t="s">
        <v>50</v>
      </c>
      <c r="AV524" s="7" t="s">
        <v>50</v>
      </c>
      <c r="AW524" s="7" t="s">
        <v>24</v>
      </c>
      <c r="AX524" s="7" t="s">
        <v>47</v>
      </c>
      <c r="AY524" s="151" t="s">
        <v>102</v>
      </c>
    </row>
    <row r="525" spans="2:65" s="7" customFormat="1" x14ac:dyDescent="0.3">
      <c r="B525" s="140"/>
      <c r="C525" s="141"/>
      <c r="D525" s="142" t="s">
        <v>111</v>
      </c>
      <c r="E525" s="143" t="s">
        <v>12</v>
      </c>
      <c r="F525" s="144" t="s">
        <v>758</v>
      </c>
      <c r="G525" s="141"/>
      <c r="H525" s="145">
        <v>16</v>
      </c>
      <c r="I525" s="146"/>
      <c r="J525" s="141"/>
      <c r="K525" s="141"/>
      <c r="L525" s="147"/>
      <c r="M525" s="148"/>
      <c r="N525" s="149"/>
      <c r="O525" s="149"/>
      <c r="P525" s="149"/>
      <c r="Q525" s="149"/>
      <c r="R525" s="149"/>
      <c r="S525" s="149"/>
      <c r="T525" s="150"/>
      <c r="AT525" s="151" t="s">
        <v>111</v>
      </c>
      <c r="AU525" s="151" t="s">
        <v>50</v>
      </c>
      <c r="AV525" s="7" t="s">
        <v>50</v>
      </c>
      <c r="AW525" s="7" t="s">
        <v>24</v>
      </c>
      <c r="AX525" s="7" t="s">
        <v>47</v>
      </c>
      <c r="AY525" s="151" t="s">
        <v>102</v>
      </c>
    </row>
    <row r="526" spans="2:65" s="7" customFormat="1" x14ac:dyDescent="0.3">
      <c r="B526" s="140"/>
      <c r="C526" s="141"/>
      <c r="D526" s="142" t="s">
        <v>111</v>
      </c>
      <c r="E526" s="143" t="s">
        <v>12</v>
      </c>
      <c r="F526" s="144" t="s">
        <v>759</v>
      </c>
      <c r="G526" s="141"/>
      <c r="H526" s="145">
        <v>6</v>
      </c>
      <c r="I526" s="146"/>
      <c r="J526" s="141"/>
      <c r="K526" s="141"/>
      <c r="L526" s="147"/>
      <c r="M526" s="148"/>
      <c r="N526" s="149"/>
      <c r="O526" s="149"/>
      <c r="P526" s="149"/>
      <c r="Q526" s="149"/>
      <c r="R526" s="149"/>
      <c r="S526" s="149"/>
      <c r="T526" s="150"/>
      <c r="AT526" s="151" t="s">
        <v>111</v>
      </c>
      <c r="AU526" s="151" t="s">
        <v>50</v>
      </c>
      <c r="AV526" s="7" t="s">
        <v>50</v>
      </c>
      <c r="AW526" s="7" t="s">
        <v>24</v>
      </c>
      <c r="AX526" s="7" t="s">
        <v>47</v>
      </c>
      <c r="AY526" s="151" t="s">
        <v>102</v>
      </c>
    </row>
    <row r="527" spans="2:65" s="7" customFormat="1" x14ac:dyDescent="0.3">
      <c r="B527" s="140"/>
      <c r="C527" s="141"/>
      <c r="D527" s="142" t="s">
        <v>111</v>
      </c>
      <c r="E527" s="143" t="s">
        <v>12</v>
      </c>
      <c r="F527" s="144" t="s">
        <v>760</v>
      </c>
      <c r="G527" s="141"/>
      <c r="H527" s="145">
        <v>7</v>
      </c>
      <c r="I527" s="146"/>
      <c r="J527" s="141"/>
      <c r="K527" s="141"/>
      <c r="L527" s="147"/>
      <c r="M527" s="148"/>
      <c r="N527" s="149"/>
      <c r="O527" s="149"/>
      <c r="P527" s="149"/>
      <c r="Q527" s="149"/>
      <c r="R527" s="149"/>
      <c r="S527" s="149"/>
      <c r="T527" s="150"/>
      <c r="AT527" s="151" t="s">
        <v>111</v>
      </c>
      <c r="AU527" s="151" t="s">
        <v>50</v>
      </c>
      <c r="AV527" s="7" t="s">
        <v>50</v>
      </c>
      <c r="AW527" s="7" t="s">
        <v>24</v>
      </c>
      <c r="AX527" s="7" t="s">
        <v>47</v>
      </c>
      <c r="AY527" s="151" t="s">
        <v>102</v>
      </c>
    </row>
    <row r="528" spans="2:65" s="7" customFormat="1" x14ac:dyDescent="0.3">
      <c r="B528" s="140"/>
      <c r="C528" s="141"/>
      <c r="D528" s="142" t="s">
        <v>111</v>
      </c>
      <c r="E528" s="143" t="s">
        <v>12</v>
      </c>
      <c r="F528" s="144" t="s">
        <v>761</v>
      </c>
      <c r="G528" s="141"/>
      <c r="H528" s="145">
        <v>4</v>
      </c>
      <c r="I528" s="146"/>
      <c r="J528" s="141"/>
      <c r="K528" s="141"/>
      <c r="L528" s="147"/>
      <c r="M528" s="148"/>
      <c r="N528" s="149"/>
      <c r="O528" s="149"/>
      <c r="P528" s="149"/>
      <c r="Q528" s="149"/>
      <c r="R528" s="149"/>
      <c r="S528" s="149"/>
      <c r="T528" s="150"/>
      <c r="AT528" s="151" t="s">
        <v>111</v>
      </c>
      <c r="AU528" s="151" t="s">
        <v>50</v>
      </c>
      <c r="AV528" s="7" t="s">
        <v>50</v>
      </c>
      <c r="AW528" s="7" t="s">
        <v>24</v>
      </c>
      <c r="AX528" s="7" t="s">
        <v>47</v>
      </c>
      <c r="AY528" s="151" t="s">
        <v>102</v>
      </c>
    </row>
    <row r="529" spans="2:65" s="7" customFormat="1" x14ac:dyDescent="0.3">
      <c r="B529" s="140"/>
      <c r="C529" s="141"/>
      <c r="D529" s="142" t="s">
        <v>111</v>
      </c>
      <c r="E529" s="143" t="s">
        <v>12</v>
      </c>
      <c r="F529" s="144" t="s">
        <v>762</v>
      </c>
      <c r="G529" s="141"/>
      <c r="H529" s="145">
        <v>7</v>
      </c>
      <c r="I529" s="146"/>
      <c r="J529" s="141"/>
      <c r="K529" s="141"/>
      <c r="L529" s="147"/>
      <c r="M529" s="148"/>
      <c r="N529" s="149"/>
      <c r="O529" s="149"/>
      <c r="P529" s="149"/>
      <c r="Q529" s="149"/>
      <c r="R529" s="149"/>
      <c r="S529" s="149"/>
      <c r="T529" s="150"/>
      <c r="AT529" s="151" t="s">
        <v>111</v>
      </c>
      <c r="AU529" s="151" t="s">
        <v>50</v>
      </c>
      <c r="AV529" s="7" t="s">
        <v>50</v>
      </c>
      <c r="AW529" s="7" t="s">
        <v>24</v>
      </c>
      <c r="AX529" s="7" t="s">
        <v>47</v>
      </c>
      <c r="AY529" s="151" t="s">
        <v>102</v>
      </c>
    </row>
    <row r="530" spans="2:65" s="7" customFormat="1" x14ac:dyDescent="0.3">
      <c r="B530" s="140"/>
      <c r="C530" s="141"/>
      <c r="D530" s="142" t="s">
        <v>111</v>
      </c>
      <c r="E530" s="143" t="s">
        <v>12</v>
      </c>
      <c r="F530" s="144" t="s">
        <v>763</v>
      </c>
      <c r="G530" s="141"/>
      <c r="H530" s="145">
        <v>6</v>
      </c>
      <c r="I530" s="146"/>
      <c r="J530" s="141"/>
      <c r="K530" s="141"/>
      <c r="L530" s="147"/>
      <c r="M530" s="148"/>
      <c r="N530" s="149"/>
      <c r="O530" s="149"/>
      <c r="P530" s="149"/>
      <c r="Q530" s="149"/>
      <c r="R530" s="149"/>
      <c r="S530" s="149"/>
      <c r="T530" s="150"/>
      <c r="AT530" s="151" t="s">
        <v>111</v>
      </c>
      <c r="AU530" s="151" t="s">
        <v>50</v>
      </c>
      <c r="AV530" s="7" t="s">
        <v>50</v>
      </c>
      <c r="AW530" s="7" t="s">
        <v>24</v>
      </c>
      <c r="AX530" s="7" t="s">
        <v>47</v>
      </c>
      <c r="AY530" s="151" t="s">
        <v>102</v>
      </c>
    </row>
    <row r="531" spans="2:65" s="7" customFormat="1" x14ac:dyDescent="0.3">
      <c r="B531" s="140"/>
      <c r="C531" s="141"/>
      <c r="D531" s="142" t="s">
        <v>111</v>
      </c>
      <c r="E531" s="143" t="s">
        <v>12</v>
      </c>
      <c r="F531" s="144" t="s">
        <v>764</v>
      </c>
      <c r="G531" s="141"/>
      <c r="H531" s="145">
        <v>8</v>
      </c>
      <c r="I531" s="146"/>
      <c r="J531" s="141"/>
      <c r="K531" s="141"/>
      <c r="L531" s="147"/>
      <c r="M531" s="148"/>
      <c r="N531" s="149"/>
      <c r="O531" s="149"/>
      <c r="P531" s="149"/>
      <c r="Q531" s="149"/>
      <c r="R531" s="149"/>
      <c r="S531" s="149"/>
      <c r="T531" s="150"/>
      <c r="AT531" s="151" t="s">
        <v>111</v>
      </c>
      <c r="AU531" s="151" t="s">
        <v>50</v>
      </c>
      <c r="AV531" s="7" t="s">
        <v>50</v>
      </c>
      <c r="AW531" s="7" t="s">
        <v>24</v>
      </c>
      <c r="AX531" s="7" t="s">
        <v>47</v>
      </c>
      <c r="AY531" s="151" t="s">
        <v>102</v>
      </c>
    </row>
    <row r="532" spans="2:65" s="8" customFormat="1" x14ac:dyDescent="0.3">
      <c r="B532" s="152"/>
      <c r="C532" s="153"/>
      <c r="D532" s="154" t="s">
        <v>111</v>
      </c>
      <c r="E532" s="155" t="s">
        <v>12</v>
      </c>
      <c r="F532" s="156" t="s">
        <v>112</v>
      </c>
      <c r="G532" s="153"/>
      <c r="H532" s="157">
        <v>130</v>
      </c>
      <c r="I532" s="158"/>
      <c r="J532" s="153"/>
      <c r="K532" s="153"/>
      <c r="L532" s="159"/>
      <c r="M532" s="160"/>
      <c r="N532" s="161"/>
      <c r="O532" s="161"/>
      <c r="P532" s="161"/>
      <c r="Q532" s="161"/>
      <c r="R532" s="161"/>
      <c r="S532" s="161"/>
      <c r="T532" s="162"/>
      <c r="AT532" s="163" t="s">
        <v>111</v>
      </c>
      <c r="AU532" s="163" t="s">
        <v>50</v>
      </c>
      <c r="AV532" s="8" t="s">
        <v>109</v>
      </c>
      <c r="AW532" s="8" t="s">
        <v>24</v>
      </c>
      <c r="AX532" s="8" t="s">
        <v>49</v>
      </c>
      <c r="AY532" s="163" t="s">
        <v>102</v>
      </c>
    </row>
    <row r="533" spans="2:65" s="1" customFormat="1" ht="22.5" customHeight="1" x14ac:dyDescent="0.3">
      <c r="B533" s="24"/>
      <c r="C533" s="128" t="s">
        <v>328</v>
      </c>
      <c r="D533" s="128" t="s">
        <v>105</v>
      </c>
      <c r="E533" s="129" t="s">
        <v>317</v>
      </c>
      <c r="F533" s="130" t="s">
        <v>318</v>
      </c>
      <c r="G533" s="131" t="s">
        <v>201</v>
      </c>
      <c r="H533" s="132">
        <v>12</v>
      </c>
      <c r="I533" s="133"/>
      <c r="J533" s="134">
        <f>ROUND(I533*H533,2)</f>
        <v>0</v>
      </c>
      <c r="K533" s="130" t="s">
        <v>116</v>
      </c>
      <c r="L533" s="34"/>
      <c r="M533" s="135" t="s">
        <v>12</v>
      </c>
      <c r="N533" s="136" t="s">
        <v>31</v>
      </c>
      <c r="O533" s="25"/>
      <c r="P533" s="137">
        <f>O533*H533</f>
        <v>0</v>
      </c>
      <c r="Q533" s="137">
        <v>0</v>
      </c>
      <c r="R533" s="137">
        <f>Q533*H533</f>
        <v>0</v>
      </c>
      <c r="S533" s="137">
        <v>0</v>
      </c>
      <c r="T533" s="138">
        <f>S533*H533</f>
        <v>0</v>
      </c>
      <c r="AR533" s="13" t="s">
        <v>187</v>
      </c>
      <c r="AT533" s="13" t="s">
        <v>105</v>
      </c>
      <c r="AU533" s="13" t="s">
        <v>50</v>
      </c>
      <c r="AY533" s="13" t="s">
        <v>102</v>
      </c>
      <c r="BE533" s="139">
        <f>IF(N533="základní",J533,0)</f>
        <v>0</v>
      </c>
      <c r="BF533" s="139">
        <f>IF(N533="snížená",J533,0)</f>
        <v>0</v>
      </c>
      <c r="BG533" s="139">
        <f>IF(N533="zákl. přenesená",J533,0)</f>
        <v>0</v>
      </c>
      <c r="BH533" s="139">
        <f>IF(N533="sníž. přenesená",J533,0)</f>
        <v>0</v>
      </c>
      <c r="BI533" s="139">
        <f>IF(N533="nulová",J533,0)</f>
        <v>0</v>
      </c>
      <c r="BJ533" s="13" t="s">
        <v>49</v>
      </c>
      <c r="BK533" s="139">
        <f>ROUND(I533*H533,2)</f>
        <v>0</v>
      </c>
      <c r="BL533" s="13" t="s">
        <v>187</v>
      </c>
      <c r="BM533" s="13" t="s">
        <v>319</v>
      </c>
    </row>
    <row r="534" spans="2:65" s="7" customFormat="1" x14ac:dyDescent="0.3">
      <c r="B534" s="140"/>
      <c r="C534" s="141"/>
      <c r="D534" s="142" t="s">
        <v>111</v>
      </c>
      <c r="E534" s="143" t="s">
        <v>12</v>
      </c>
      <c r="F534" s="144" t="s">
        <v>765</v>
      </c>
      <c r="G534" s="141"/>
      <c r="H534" s="145">
        <v>4</v>
      </c>
      <c r="I534" s="146"/>
      <c r="J534" s="141"/>
      <c r="K534" s="141"/>
      <c r="L534" s="147"/>
      <c r="M534" s="148"/>
      <c r="N534" s="149"/>
      <c r="O534" s="149"/>
      <c r="P534" s="149"/>
      <c r="Q534" s="149"/>
      <c r="R534" s="149"/>
      <c r="S534" s="149"/>
      <c r="T534" s="150"/>
      <c r="AT534" s="151" t="s">
        <v>111</v>
      </c>
      <c r="AU534" s="151" t="s">
        <v>50</v>
      </c>
      <c r="AV534" s="7" t="s">
        <v>50</v>
      </c>
      <c r="AW534" s="7" t="s">
        <v>24</v>
      </c>
      <c r="AX534" s="7" t="s">
        <v>47</v>
      </c>
      <c r="AY534" s="151" t="s">
        <v>102</v>
      </c>
    </row>
    <row r="535" spans="2:65" s="7" customFormat="1" x14ac:dyDescent="0.3">
      <c r="B535" s="140"/>
      <c r="C535" s="141"/>
      <c r="D535" s="142" t="s">
        <v>111</v>
      </c>
      <c r="E535" s="143" t="s">
        <v>12</v>
      </c>
      <c r="F535" s="144" t="s">
        <v>766</v>
      </c>
      <c r="G535" s="141"/>
      <c r="H535" s="145">
        <v>8</v>
      </c>
      <c r="I535" s="146"/>
      <c r="J535" s="141"/>
      <c r="K535" s="141"/>
      <c r="L535" s="147"/>
      <c r="M535" s="148"/>
      <c r="N535" s="149"/>
      <c r="O535" s="149"/>
      <c r="P535" s="149"/>
      <c r="Q535" s="149"/>
      <c r="R535" s="149"/>
      <c r="S535" s="149"/>
      <c r="T535" s="150"/>
      <c r="AT535" s="151" t="s">
        <v>111</v>
      </c>
      <c r="AU535" s="151" t="s">
        <v>50</v>
      </c>
      <c r="AV535" s="7" t="s">
        <v>50</v>
      </c>
      <c r="AW535" s="7" t="s">
        <v>24</v>
      </c>
      <c r="AX535" s="7" t="s">
        <v>47</v>
      </c>
      <c r="AY535" s="151" t="s">
        <v>102</v>
      </c>
    </row>
    <row r="536" spans="2:65" s="8" customFormat="1" x14ac:dyDescent="0.3">
      <c r="B536" s="152"/>
      <c r="C536" s="153"/>
      <c r="D536" s="154" t="s">
        <v>111</v>
      </c>
      <c r="E536" s="155" t="s">
        <v>12</v>
      </c>
      <c r="F536" s="156" t="s">
        <v>112</v>
      </c>
      <c r="G536" s="153"/>
      <c r="H536" s="157">
        <v>12</v>
      </c>
      <c r="I536" s="158"/>
      <c r="J536" s="153"/>
      <c r="K536" s="153"/>
      <c r="L536" s="159"/>
      <c r="M536" s="160"/>
      <c r="N536" s="161"/>
      <c r="O536" s="161"/>
      <c r="P536" s="161"/>
      <c r="Q536" s="161"/>
      <c r="R536" s="161"/>
      <c r="S536" s="161"/>
      <c r="T536" s="162"/>
      <c r="AT536" s="163" t="s">
        <v>111</v>
      </c>
      <c r="AU536" s="163" t="s">
        <v>50</v>
      </c>
      <c r="AV536" s="8" t="s">
        <v>109</v>
      </c>
      <c r="AW536" s="8" t="s">
        <v>24</v>
      </c>
      <c r="AX536" s="8" t="s">
        <v>49</v>
      </c>
      <c r="AY536" s="163" t="s">
        <v>102</v>
      </c>
    </row>
    <row r="537" spans="2:65" s="1" customFormat="1" ht="31.5" customHeight="1" x14ac:dyDescent="0.3">
      <c r="B537" s="24"/>
      <c r="C537" s="164" t="s">
        <v>332</v>
      </c>
      <c r="D537" s="164" t="s">
        <v>113</v>
      </c>
      <c r="E537" s="165" t="s">
        <v>767</v>
      </c>
      <c r="F537" s="166" t="s">
        <v>768</v>
      </c>
      <c r="G537" s="167" t="s">
        <v>108</v>
      </c>
      <c r="H537" s="168">
        <v>9.2799999999999994</v>
      </c>
      <c r="I537" s="169"/>
      <c r="J537" s="170">
        <f>ROUND(I537*H537,2)</f>
        <v>0</v>
      </c>
      <c r="K537" s="166" t="s">
        <v>116</v>
      </c>
      <c r="L537" s="171"/>
      <c r="M537" s="172" t="s">
        <v>12</v>
      </c>
      <c r="N537" s="173" t="s">
        <v>31</v>
      </c>
      <c r="O537" s="25"/>
      <c r="P537" s="137">
        <f>O537*H537</f>
        <v>0</v>
      </c>
      <c r="Q537" s="137">
        <v>3.0000000000000001E-3</v>
      </c>
      <c r="R537" s="137">
        <f>Q537*H537</f>
        <v>2.784E-2</v>
      </c>
      <c r="S537" s="137">
        <v>0</v>
      </c>
      <c r="T537" s="138">
        <f>S537*H537</f>
        <v>0</v>
      </c>
      <c r="AR537" s="13" t="s">
        <v>255</v>
      </c>
      <c r="AT537" s="13" t="s">
        <v>113</v>
      </c>
      <c r="AU537" s="13" t="s">
        <v>50</v>
      </c>
      <c r="AY537" s="13" t="s">
        <v>102</v>
      </c>
      <c r="BE537" s="139">
        <f>IF(N537="základní",J537,0)</f>
        <v>0</v>
      </c>
      <c r="BF537" s="139">
        <f>IF(N537="snížená",J537,0)</f>
        <v>0</v>
      </c>
      <c r="BG537" s="139">
        <f>IF(N537="zákl. přenesená",J537,0)</f>
        <v>0</v>
      </c>
      <c r="BH537" s="139">
        <f>IF(N537="sníž. přenesená",J537,0)</f>
        <v>0</v>
      </c>
      <c r="BI537" s="139">
        <f>IF(N537="nulová",J537,0)</f>
        <v>0</v>
      </c>
      <c r="BJ537" s="13" t="s">
        <v>49</v>
      </c>
      <c r="BK537" s="139">
        <f>ROUND(I537*H537,2)</f>
        <v>0</v>
      </c>
      <c r="BL537" s="13" t="s">
        <v>187</v>
      </c>
      <c r="BM537" s="13" t="s">
        <v>769</v>
      </c>
    </row>
    <row r="538" spans="2:65" s="7" customFormat="1" x14ac:dyDescent="0.3">
      <c r="B538" s="140"/>
      <c r="C538" s="141"/>
      <c r="D538" s="142" t="s">
        <v>111</v>
      </c>
      <c r="E538" s="143" t="s">
        <v>12</v>
      </c>
      <c r="F538" s="144" t="s">
        <v>622</v>
      </c>
      <c r="G538" s="141"/>
      <c r="H538" s="145">
        <v>9.2799999999999994</v>
      </c>
      <c r="I538" s="146"/>
      <c r="J538" s="141"/>
      <c r="K538" s="141"/>
      <c r="L538" s="147"/>
      <c r="M538" s="148"/>
      <c r="N538" s="149"/>
      <c r="O538" s="149"/>
      <c r="P538" s="149"/>
      <c r="Q538" s="149"/>
      <c r="R538" s="149"/>
      <c r="S538" s="149"/>
      <c r="T538" s="150"/>
      <c r="AT538" s="151" t="s">
        <v>111</v>
      </c>
      <c r="AU538" s="151" t="s">
        <v>50</v>
      </c>
      <c r="AV538" s="7" t="s">
        <v>50</v>
      </c>
      <c r="AW538" s="7" t="s">
        <v>24</v>
      </c>
      <c r="AX538" s="7" t="s">
        <v>47</v>
      </c>
      <c r="AY538" s="151" t="s">
        <v>102</v>
      </c>
    </row>
    <row r="539" spans="2:65" s="8" customFormat="1" x14ac:dyDescent="0.3">
      <c r="B539" s="152"/>
      <c r="C539" s="153"/>
      <c r="D539" s="154" t="s">
        <v>111</v>
      </c>
      <c r="E539" s="155" t="s">
        <v>12</v>
      </c>
      <c r="F539" s="156" t="s">
        <v>112</v>
      </c>
      <c r="G539" s="153"/>
      <c r="H539" s="157">
        <v>9.2799999999999994</v>
      </c>
      <c r="I539" s="158"/>
      <c r="J539" s="153"/>
      <c r="K539" s="153"/>
      <c r="L539" s="159"/>
      <c r="M539" s="160"/>
      <c r="N539" s="161"/>
      <c r="O539" s="161"/>
      <c r="P539" s="161"/>
      <c r="Q539" s="161"/>
      <c r="R539" s="161"/>
      <c r="S539" s="161"/>
      <c r="T539" s="162"/>
      <c r="AT539" s="163" t="s">
        <v>111</v>
      </c>
      <c r="AU539" s="163" t="s">
        <v>50</v>
      </c>
      <c r="AV539" s="8" t="s">
        <v>109</v>
      </c>
      <c r="AW539" s="8" t="s">
        <v>24</v>
      </c>
      <c r="AX539" s="8" t="s">
        <v>49</v>
      </c>
      <c r="AY539" s="163" t="s">
        <v>102</v>
      </c>
    </row>
    <row r="540" spans="2:65" s="1" customFormat="1" ht="31.5" customHeight="1" x14ac:dyDescent="0.3">
      <c r="B540" s="24"/>
      <c r="C540" s="164" t="s">
        <v>338</v>
      </c>
      <c r="D540" s="164" t="s">
        <v>113</v>
      </c>
      <c r="E540" s="165" t="s">
        <v>322</v>
      </c>
      <c r="F540" s="166" t="s">
        <v>770</v>
      </c>
      <c r="G540" s="167" t="s">
        <v>108</v>
      </c>
      <c r="H540" s="168">
        <v>4.2</v>
      </c>
      <c r="I540" s="169"/>
      <c r="J540" s="170">
        <f>ROUND(I540*H540,2)</f>
        <v>0</v>
      </c>
      <c r="K540" s="166" t="s">
        <v>12</v>
      </c>
      <c r="L540" s="171"/>
      <c r="M540" s="172" t="s">
        <v>12</v>
      </c>
      <c r="N540" s="173" t="s">
        <v>31</v>
      </c>
      <c r="O540" s="25"/>
      <c r="P540" s="137">
        <f>O540*H540</f>
        <v>0</v>
      </c>
      <c r="Q540" s="137">
        <v>5.0000000000000001E-3</v>
      </c>
      <c r="R540" s="137">
        <f>Q540*H540</f>
        <v>2.1000000000000001E-2</v>
      </c>
      <c r="S540" s="137">
        <v>0</v>
      </c>
      <c r="T540" s="138">
        <f>S540*H540</f>
        <v>0</v>
      </c>
      <c r="AR540" s="13" t="s">
        <v>255</v>
      </c>
      <c r="AT540" s="13" t="s">
        <v>113</v>
      </c>
      <c r="AU540" s="13" t="s">
        <v>50</v>
      </c>
      <c r="AY540" s="13" t="s">
        <v>102</v>
      </c>
      <c r="BE540" s="139">
        <f>IF(N540="základní",J540,0)</f>
        <v>0</v>
      </c>
      <c r="BF540" s="139">
        <f>IF(N540="snížená",J540,0)</f>
        <v>0</v>
      </c>
      <c r="BG540" s="139">
        <f>IF(N540="zákl. přenesená",J540,0)</f>
        <v>0</v>
      </c>
      <c r="BH540" s="139">
        <f>IF(N540="sníž. přenesená",J540,0)</f>
        <v>0</v>
      </c>
      <c r="BI540" s="139">
        <f>IF(N540="nulová",J540,0)</f>
        <v>0</v>
      </c>
      <c r="BJ540" s="13" t="s">
        <v>49</v>
      </c>
      <c r="BK540" s="139">
        <f>ROUND(I540*H540,2)</f>
        <v>0</v>
      </c>
      <c r="BL540" s="13" t="s">
        <v>187</v>
      </c>
      <c r="BM540" s="13" t="s">
        <v>323</v>
      </c>
    </row>
    <row r="541" spans="2:65" s="7" customFormat="1" x14ac:dyDescent="0.3">
      <c r="B541" s="140"/>
      <c r="C541" s="141"/>
      <c r="D541" s="142" t="s">
        <v>111</v>
      </c>
      <c r="E541" s="143" t="s">
        <v>12</v>
      </c>
      <c r="F541" s="144" t="s">
        <v>771</v>
      </c>
      <c r="G541" s="141"/>
      <c r="H541" s="145">
        <v>4.2</v>
      </c>
      <c r="I541" s="146"/>
      <c r="J541" s="141"/>
      <c r="K541" s="141"/>
      <c r="L541" s="147"/>
      <c r="M541" s="148"/>
      <c r="N541" s="149"/>
      <c r="O541" s="149"/>
      <c r="P541" s="149"/>
      <c r="Q541" s="149"/>
      <c r="R541" s="149"/>
      <c r="S541" s="149"/>
      <c r="T541" s="150"/>
      <c r="AT541" s="151" t="s">
        <v>111</v>
      </c>
      <c r="AU541" s="151" t="s">
        <v>50</v>
      </c>
      <c r="AV541" s="7" t="s">
        <v>50</v>
      </c>
      <c r="AW541" s="7" t="s">
        <v>24</v>
      </c>
      <c r="AX541" s="7" t="s">
        <v>47</v>
      </c>
      <c r="AY541" s="151" t="s">
        <v>102</v>
      </c>
    </row>
    <row r="542" spans="2:65" s="8" customFormat="1" x14ac:dyDescent="0.3">
      <c r="B542" s="152"/>
      <c r="C542" s="153"/>
      <c r="D542" s="154" t="s">
        <v>111</v>
      </c>
      <c r="E542" s="155" t="s">
        <v>12</v>
      </c>
      <c r="F542" s="156" t="s">
        <v>112</v>
      </c>
      <c r="G542" s="153"/>
      <c r="H542" s="157">
        <v>4.2</v>
      </c>
      <c r="I542" s="158"/>
      <c r="J542" s="153"/>
      <c r="K542" s="153"/>
      <c r="L542" s="159"/>
      <c r="M542" s="160"/>
      <c r="N542" s="161"/>
      <c r="O542" s="161"/>
      <c r="P542" s="161"/>
      <c r="Q542" s="161"/>
      <c r="R542" s="161"/>
      <c r="S542" s="161"/>
      <c r="T542" s="162"/>
      <c r="AT542" s="163" t="s">
        <v>111</v>
      </c>
      <c r="AU542" s="163" t="s">
        <v>50</v>
      </c>
      <c r="AV542" s="8" t="s">
        <v>109</v>
      </c>
      <c r="AW542" s="8" t="s">
        <v>24</v>
      </c>
      <c r="AX542" s="8" t="s">
        <v>49</v>
      </c>
      <c r="AY542" s="163" t="s">
        <v>102</v>
      </c>
    </row>
    <row r="543" spans="2:65" s="1" customFormat="1" ht="22.5" customHeight="1" x14ac:dyDescent="0.3">
      <c r="B543" s="24"/>
      <c r="C543" s="164" t="s">
        <v>342</v>
      </c>
      <c r="D543" s="164" t="s">
        <v>113</v>
      </c>
      <c r="E543" s="165" t="s">
        <v>325</v>
      </c>
      <c r="F543" s="166" t="s">
        <v>326</v>
      </c>
      <c r="G543" s="167" t="s">
        <v>201</v>
      </c>
      <c r="H543" s="168">
        <v>24</v>
      </c>
      <c r="I543" s="169"/>
      <c r="J543" s="170">
        <f>ROUND(I543*H543,2)</f>
        <v>0</v>
      </c>
      <c r="K543" s="166" t="s">
        <v>116</v>
      </c>
      <c r="L543" s="171"/>
      <c r="M543" s="172" t="s">
        <v>12</v>
      </c>
      <c r="N543" s="173" t="s">
        <v>31</v>
      </c>
      <c r="O543" s="25"/>
      <c r="P543" s="137">
        <f>O543*H543</f>
        <v>0</v>
      </c>
      <c r="Q543" s="137">
        <v>6.0000000000000002E-5</v>
      </c>
      <c r="R543" s="137">
        <f>Q543*H543</f>
        <v>1.4400000000000001E-3</v>
      </c>
      <c r="S543" s="137">
        <v>0</v>
      </c>
      <c r="T543" s="138">
        <f>S543*H543</f>
        <v>0</v>
      </c>
      <c r="AR543" s="13" t="s">
        <v>255</v>
      </c>
      <c r="AT543" s="13" t="s">
        <v>113</v>
      </c>
      <c r="AU543" s="13" t="s">
        <v>50</v>
      </c>
      <c r="AY543" s="13" t="s">
        <v>102</v>
      </c>
      <c r="BE543" s="139">
        <f>IF(N543="základní",J543,0)</f>
        <v>0</v>
      </c>
      <c r="BF543" s="139">
        <f>IF(N543="snížená",J543,0)</f>
        <v>0</v>
      </c>
      <c r="BG543" s="139">
        <f>IF(N543="zákl. přenesená",J543,0)</f>
        <v>0</v>
      </c>
      <c r="BH543" s="139">
        <f>IF(N543="sníž. přenesená",J543,0)</f>
        <v>0</v>
      </c>
      <c r="BI543" s="139">
        <f>IF(N543="nulová",J543,0)</f>
        <v>0</v>
      </c>
      <c r="BJ543" s="13" t="s">
        <v>49</v>
      </c>
      <c r="BK543" s="139">
        <f>ROUND(I543*H543,2)</f>
        <v>0</v>
      </c>
      <c r="BL543" s="13" t="s">
        <v>187</v>
      </c>
      <c r="BM543" s="13" t="s">
        <v>327</v>
      </c>
    </row>
    <row r="544" spans="2:65" s="7" customFormat="1" x14ac:dyDescent="0.3">
      <c r="B544" s="140"/>
      <c r="C544" s="141"/>
      <c r="D544" s="142" t="s">
        <v>111</v>
      </c>
      <c r="E544" s="143" t="s">
        <v>12</v>
      </c>
      <c r="F544" s="144" t="s">
        <v>772</v>
      </c>
      <c r="G544" s="141"/>
      <c r="H544" s="145">
        <v>24</v>
      </c>
      <c r="I544" s="146"/>
      <c r="J544" s="141"/>
      <c r="K544" s="141"/>
      <c r="L544" s="147"/>
      <c r="M544" s="148"/>
      <c r="N544" s="149"/>
      <c r="O544" s="149"/>
      <c r="P544" s="149"/>
      <c r="Q544" s="149"/>
      <c r="R544" s="149"/>
      <c r="S544" s="149"/>
      <c r="T544" s="150"/>
      <c r="AT544" s="151" t="s">
        <v>111</v>
      </c>
      <c r="AU544" s="151" t="s">
        <v>50</v>
      </c>
      <c r="AV544" s="7" t="s">
        <v>50</v>
      </c>
      <c r="AW544" s="7" t="s">
        <v>24</v>
      </c>
      <c r="AX544" s="7" t="s">
        <v>47</v>
      </c>
      <c r="AY544" s="151" t="s">
        <v>102</v>
      </c>
    </row>
    <row r="545" spans="2:65" s="8" customFormat="1" x14ac:dyDescent="0.3">
      <c r="B545" s="152"/>
      <c r="C545" s="153"/>
      <c r="D545" s="154" t="s">
        <v>111</v>
      </c>
      <c r="E545" s="155" t="s">
        <v>12</v>
      </c>
      <c r="F545" s="156" t="s">
        <v>112</v>
      </c>
      <c r="G545" s="153"/>
      <c r="H545" s="157">
        <v>24</v>
      </c>
      <c r="I545" s="158"/>
      <c r="J545" s="153"/>
      <c r="K545" s="153"/>
      <c r="L545" s="159"/>
      <c r="M545" s="160"/>
      <c r="N545" s="161"/>
      <c r="O545" s="161"/>
      <c r="P545" s="161"/>
      <c r="Q545" s="161"/>
      <c r="R545" s="161"/>
      <c r="S545" s="161"/>
      <c r="T545" s="162"/>
      <c r="AT545" s="163" t="s">
        <v>111</v>
      </c>
      <c r="AU545" s="163" t="s">
        <v>50</v>
      </c>
      <c r="AV545" s="8" t="s">
        <v>109</v>
      </c>
      <c r="AW545" s="8" t="s">
        <v>24</v>
      </c>
      <c r="AX545" s="8" t="s">
        <v>49</v>
      </c>
      <c r="AY545" s="163" t="s">
        <v>102</v>
      </c>
    </row>
    <row r="546" spans="2:65" s="1" customFormat="1" ht="22.5" customHeight="1" x14ac:dyDescent="0.3">
      <c r="B546" s="24"/>
      <c r="C546" s="128" t="s">
        <v>345</v>
      </c>
      <c r="D546" s="128" t="s">
        <v>105</v>
      </c>
      <c r="E546" s="129" t="s">
        <v>773</v>
      </c>
      <c r="F546" s="130" t="s">
        <v>774</v>
      </c>
      <c r="G546" s="131" t="s">
        <v>201</v>
      </c>
      <c r="H546" s="132">
        <v>3</v>
      </c>
      <c r="I546" s="133"/>
      <c r="J546" s="134">
        <f>ROUND(I546*H546,2)</f>
        <v>0</v>
      </c>
      <c r="K546" s="130" t="s">
        <v>116</v>
      </c>
      <c r="L546" s="34"/>
      <c r="M546" s="135" t="s">
        <v>12</v>
      </c>
      <c r="N546" s="136" t="s">
        <v>31</v>
      </c>
      <c r="O546" s="25"/>
      <c r="P546" s="137">
        <f>O546*H546</f>
        <v>0</v>
      </c>
      <c r="Q546" s="137">
        <v>0</v>
      </c>
      <c r="R546" s="137">
        <f>Q546*H546</f>
        <v>0</v>
      </c>
      <c r="S546" s="137">
        <v>0</v>
      </c>
      <c r="T546" s="138">
        <f>S546*H546</f>
        <v>0</v>
      </c>
      <c r="AR546" s="13" t="s">
        <v>187</v>
      </c>
      <c r="AT546" s="13" t="s">
        <v>105</v>
      </c>
      <c r="AU546" s="13" t="s">
        <v>50</v>
      </c>
      <c r="AY546" s="13" t="s">
        <v>102</v>
      </c>
      <c r="BE546" s="139">
        <f>IF(N546="základní",J546,0)</f>
        <v>0</v>
      </c>
      <c r="BF546" s="139">
        <f>IF(N546="snížená",J546,0)</f>
        <v>0</v>
      </c>
      <c r="BG546" s="139">
        <f>IF(N546="zákl. přenesená",J546,0)</f>
        <v>0</v>
      </c>
      <c r="BH546" s="139">
        <f>IF(N546="sníž. přenesená",J546,0)</f>
        <v>0</v>
      </c>
      <c r="BI546" s="139">
        <f>IF(N546="nulová",J546,0)</f>
        <v>0</v>
      </c>
      <c r="BJ546" s="13" t="s">
        <v>49</v>
      </c>
      <c r="BK546" s="139">
        <f>ROUND(I546*H546,2)</f>
        <v>0</v>
      </c>
      <c r="BL546" s="13" t="s">
        <v>187</v>
      </c>
      <c r="BM546" s="13" t="s">
        <v>775</v>
      </c>
    </row>
    <row r="547" spans="2:65" s="7" customFormat="1" x14ac:dyDescent="0.3">
      <c r="B547" s="140"/>
      <c r="C547" s="141"/>
      <c r="D547" s="142" t="s">
        <v>111</v>
      </c>
      <c r="E547" s="143" t="s">
        <v>12</v>
      </c>
      <c r="F547" s="144" t="s">
        <v>776</v>
      </c>
      <c r="G547" s="141"/>
      <c r="H547" s="145">
        <v>3</v>
      </c>
      <c r="I547" s="146"/>
      <c r="J547" s="141"/>
      <c r="K547" s="141"/>
      <c r="L547" s="147"/>
      <c r="M547" s="148"/>
      <c r="N547" s="149"/>
      <c r="O547" s="149"/>
      <c r="P547" s="149"/>
      <c r="Q547" s="149"/>
      <c r="R547" s="149"/>
      <c r="S547" s="149"/>
      <c r="T547" s="150"/>
      <c r="AT547" s="151" t="s">
        <v>111</v>
      </c>
      <c r="AU547" s="151" t="s">
        <v>50</v>
      </c>
      <c r="AV547" s="7" t="s">
        <v>50</v>
      </c>
      <c r="AW547" s="7" t="s">
        <v>24</v>
      </c>
      <c r="AX547" s="7" t="s">
        <v>47</v>
      </c>
      <c r="AY547" s="151" t="s">
        <v>102</v>
      </c>
    </row>
    <row r="548" spans="2:65" s="8" customFormat="1" x14ac:dyDescent="0.3">
      <c r="B548" s="152"/>
      <c r="C548" s="153"/>
      <c r="D548" s="154" t="s">
        <v>111</v>
      </c>
      <c r="E548" s="155" t="s">
        <v>12</v>
      </c>
      <c r="F548" s="156" t="s">
        <v>112</v>
      </c>
      <c r="G548" s="153"/>
      <c r="H548" s="157">
        <v>3</v>
      </c>
      <c r="I548" s="158"/>
      <c r="J548" s="153"/>
      <c r="K548" s="153"/>
      <c r="L548" s="159"/>
      <c r="M548" s="160"/>
      <c r="N548" s="161"/>
      <c r="O548" s="161"/>
      <c r="P548" s="161"/>
      <c r="Q548" s="161"/>
      <c r="R548" s="161"/>
      <c r="S548" s="161"/>
      <c r="T548" s="162"/>
      <c r="AT548" s="163" t="s">
        <v>111</v>
      </c>
      <c r="AU548" s="163" t="s">
        <v>50</v>
      </c>
      <c r="AV548" s="8" t="s">
        <v>109</v>
      </c>
      <c r="AW548" s="8" t="s">
        <v>24</v>
      </c>
      <c r="AX548" s="8" t="s">
        <v>49</v>
      </c>
      <c r="AY548" s="163" t="s">
        <v>102</v>
      </c>
    </row>
    <row r="549" spans="2:65" s="1" customFormat="1" ht="31.5" customHeight="1" x14ac:dyDescent="0.3">
      <c r="B549" s="24"/>
      <c r="C549" s="164" t="s">
        <v>347</v>
      </c>
      <c r="D549" s="164" t="s">
        <v>113</v>
      </c>
      <c r="E549" s="165" t="s">
        <v>777</v>
      </c>
      <c r="F549" s="166" t="s">
        <v>778</v>
      </c>
      <c r="G549" s="167" t="s">
        <v>108</v>
      </c>
      <c r="H549" s="168">
        <v>4.8899999999999997</v>
      </c>
      <c r="I549" s="169"/>
      <c r="J549" s="170">
        <f>ROUND(I549*H549,2)</f>
        <v>0</v>
      </c>
      <c r="K549" s="166" t="s">
        <v>116</v>
      </c>
      <c r="L549" s="171"/>
      <c r="M549" s="172" t="s">
        <v>12</v>
      </c>
      <c r="N549" s="173" t="s">
        <v>31</v>
      </c>
      <c r="O549" s="25"/>
      <c r="P549" s="137">
        <f>O549*H549</f>
        <v>0</v>
      </c>
      <c r="Q549" s="137">
        <v>5.0000000000000001E-3</v>
      </c>
      <c r="R549" s="137">
        <f>Q549*H549</f>
        <v>2.445E-2</v>
      </c>
      <c r="S549" s="137">
        <v>0</v>
      </c>
      <c r="T549" s="138">
        <f>S549*H549</f>
        <v>0</v>
      </c>
      <c r="AR549" s="13" t="s">
        <v>255</v>
      </c>
      <c r="AT549" s="13" t="s">
        <v>113</v>
      </c>
      <c r="AU549" s="13" t="s">
        <v>50</v>
      </c>
      <c r="AY549" s="13" t="s">
        <v>102</v>
      </c>
      <c r="BE549" s="139">
        <f>IF(N549="základní",J549,0)</f>
        <v>0</v>
      </c>
      <c r="BF549" s="139">
        <f>IF(N549="snížená",J549,0)</f>
        <v>0</v>
      </c>
      <c r="BG549" s="139">
        <f>IF(N549="zákl. přenesená",J549,0)</f>
        <v>0</v>
      </c>
      <c r="BH549" s="139">
        <f>IF(N549="sníž. přenesená",J549,0)</f>
        <v>0</v>
      </c>
      <c r="BI549" s="139">
        <f>IF(N549="nulová",J549,0)</f>
        <v>0</v>
      </c>
      <c r="BJ549" s="13" t="s">
        <v>49</v>
      </c>
      <c r="BK549" s="139">
        <f>ROUND(I549*H549,2)</f>
        <v>0</v>
      </c>
      <c r="BL549" s="13" t="s">
        <v>187</v>
      </c>
      <c r="BM549" s="13" t="s">
        <v>779</v>
      </c>
    </row>
    <row r="550" spans="2:65" s="7" customFormat="1" x14ac:dyDescent="0.3">
      <c r="B550" s="140"/>
      <c r="C550" s="141"/>
      <c r="D550" s="142" t="s">
        <v>111</v>
      </c>
      <c r="E550" s="143" t="s">
        <v>12</v>
      </c>
      <c r="F550" s="144" t="s">
        <v>780</v>
      </c>
      <c r="G550" s="141"/>
      <c r="H550" s="145">
        <v>4.8899999999999997</v>
      </c>
      <c r="I550" s="146"/>
      <c r="J550" s="141"/>
      <c r="K550" s="141"/>
      <c r="L550" s="147"/>
      <c r="M550" s="148"/>
      <c r="N550" s="149"/>
      <c r="O550" s="149"/>
      <c r="P550" s="149"/>
      <c r="Q550" s="149"/>
      <c r="R550" s="149"/>
      <c r="S550" s="149"/>
      <c r="T550" s="150"/>
      <c r="AT550" s="151" t="s">
        <v>111</v>
      </c>
      <c r="AU550" s="151" t="s">
        <v>50</v>
      </c>
      <c r="AV550" s="7" t="s">
        <v>50</v>
      </c>
      <c r="AW550" s="7" t="s">
        <v>24</v>
      </c>
      <c r="AX550" s="7" t="s">
        <v>47</v>
      </c>
      <c r="AY550" s="151" t="s">
        <v>102</v>
      </c>
    </row>
    <row r="551" spans="2:65" s="8" customFormat="1" x14ac:dyDescent="0.3">
      <c r="B551" s="152"/>
      <c r="C551" s="153"/>
      <c r="D551" s="154" t="s">
        <v>111</v>
      </c>
      <c r="E551" s="155" t="s">
        <v>12</v>
      </c>
      <c r="F551" s="156" t="s">
        <v>112</v>
      </c>
      <c r="G551" s="153"/>
      <c r="H551" s="157">
        <v>4.8899999999999997</v>
      </c>
      <c r="I551" s="158"/>
      <c r="J551" s="153"/>
      <c r="K551" s="153"/>
      <c r="L551" s="159"/>
      <c r="M551" s="160"/>
      <c r="N551" s="161"/>
      <c r="O551" s="161"/>
      <c r="P551" s="161"/>
      <c r="Q551" s="161"/>
      <c r="R551" s="161"/>
      <c r="S551" s="161"/>
      <c r="T551" s="162"/>
      <c r="AT551" s="163" t="s">
        <v>111</v>
      </c>
      <c r="AU551" s="163" t="s">
        <v>50</v>
      </c>
      <c r="AV551" s="8" t="s">
        <v>109</v>
      </c>
      <c r="AW551" s="8" t="s">
        <v>24</v>
      </c>
      <c r="AX551" s="8" t="s">
        <v>49</v>
      </c>
      <c r="AY551" s="163" t="s">
        <v>102</v>
      </c>
    </row>
    <row r="552" spans="2:65" s="1" customFormat="1" ht="22.5" customHeight="1" x14ac:dyDescent="0.3">
      <c r="B552" s="24"/>
      <c r="C552" s="164" t="s">
        <v>350</v>
      </c>
      <c r="D552" s="164" t="s">
        <v>113</v>
      </c>
      <c r="E552" s="165" t="s">
        <v>325</v>
      </c>
      <c r="F552" s="166" t="s">
        <v>326</v>
      </c>
      <c r="G552" s="167" t="s">
        <v>201</v>
      </c>
      <c r="H552" s="168">
        <v>6</v>
      </c>
      <c r="I552" s="169"/>
      <c r="J552" s="170">
        <f>ROUND(I552*H552,2)</f>
        <v>0</v>
      </c>
      <c r="K552" s="166" t="s">
        <v>116</v>
      </c>
      <c r="L552" s="171"/>
      <c r="M552" s="172" t="s">
        <v>12</v>
      </c>
      <c r="N552" s="173" t="s">
        <v>31</v>
      </c>
      <c r="O552" s="25"/>
      <c r="P552" s="137">
        <f>O552*H552</f>
        <v>0</v>
      </c>
      <c r="Q552" s="137">
        <v>6.0000000000000002E-5</v>
      </c>
      <c r="R552" s="137">
        <f>Q552*H552</f>
        <v>3.6000000000000002E-4</v>
      </c>
      <c r="S552" s="137">
        <v>0</v>
      </c>
      <c r="T552" s="138">
        <f>S552*H552</f>
        <v>0</v>
      </c>
      <c r="AR552" s="13" t="s">
        <v>255</v>
      </c>
      <c r="AT552" s="13" t="s">
        <v>113</v>
      </c>
      <c r="AU552" s="13" t="s">
        <v>50</v>
      </c>
      <c r="AY552" s="13" t="s">
        <v>102</v>
      </c>
      <c r="BE552" s="139">
        <f>IF(N552="základní",J552,0)</f>
        <v>0</v>
      </c>
      <c r="BF552" s="139">
        <f>IF(N552="snížená",J552,0)</f>
        <v>0</v>
      </c>
      <c r="BG552" s="139">
        <f>IF(N552="zákl. přenesená",J552,0)</f>
        <v>0</v>
      </c>
      <c r="BH552" s="139">
        <f>IF(N552="sníž. přenesená",J552,0)</f>
        <v>0</v>
      </c>
      <c r="BI552" s="139">
        <f>IF(N552="nulová",J552,0)</f>
        <v>0</v>
      </c>
      <c r="BJ552" s="13" t="s">
        <v>49</v>
      </c>
      <c r="BK552" s="139">
        <f>ROUND(I552*H552,2)</f>
        <v>0</v>
      </c>
      <c r="BL552" s="13" t="s">
        <v>187</v>
      </c>
      <c r="BM552" s="13" t="s">
        <v>781</v>
      </c>
    </row>
    <row r="553" spans="2:65" s="7" customFormat="1" x14ac:dyDescent="0.3">
      <c r="B553" s="140"/>
      <c r="C553" s="141"/>
      <c r="D553" s="142" t="s">
        <v>111</v>
      </c>
      <c r="E553" s="143" t="s">
        <v>12</v>
      </c>
      <c r="F553" s="144" t="s">
        <v>782</v>
      </c>
      <c r="G553" s="141"/>
      <c r="H553" s="145">
        <v>6</v>
      </c>
      <c r="I553" s="146"/>
      <c r="J553" s="141"/>
      <c r="K553" s="141"/>
      <c r="L553" s="147"/>
      <c r="M553" s="148"/>
      <c r="N553" s="149"/>
      <c r="O553" s="149"/>
      <c r="P553" s="149"/>
      <c r="Q553" s="149"/>
      <c r="R553" s="149"/>
      <c r="S553" s="149"/>
      <c r="T553" s="150"/>
      <c r="AT553" s="151" t="s">
        <v>111</v>
      </c>
      <c r="AU553" s="151" t="s">
        <v>50</v>
      </c>
      <c r="AV553" s="7" t="s">
        <v>50</v>
      </c>
      <c r="AW553" s="7" t="s">
        <v>24</v>
      </c>
      <c r="AX553" s="7" t="s">
        <v>47</v>
      </c>
      <c r="AY553" s="151" t="s">
        <v>102</v>
      </c>
    </row>
    <row r="554" spans="2:65" s="8" customFormat="1" x14ac:dyDescent="0.3">
      <c r="B554" s="152"/>
      <c r="C554" s="153"/>
      <c r="D554" s="154" t="s">
        <v>111</v>
      </c>
      <c r="E554" s="155" t="s">
        <v>12</v>
      </c>
      <c r="F554" s="156" t="s">
        <v>112</v>
      </c>
      <c r="G554" s="153"/>
      <c r="H554" s="157">
        <v>6</v>
      </c>
      <c r="I554" s="158"/>
      <c r="J554" s="153"/>
      <c r="K554" s="153"/>
      <c r="L554" s="159"/>
      <c r="M554" s="160"/>
      <c r="N554" s="161"/>
      <c r="O554" s="161"/>
      <c r="P554" s="161"/>
      <c r="Q554" s="161"/>
      <c r="R554" s="161"/>
      <c r="S554" s="161"/>
      <c r="T554" s="162"/>
      <c r="AT554" s="163" t="s">
        <v>111</v>
      </c>
      <c r="AU554" s="163" t="s">
        <v>50</v>
      </c>
      <c r="AV554" s="8" t="s">
        <v>109</v>
      </c>
      <c r="AW554" s="8" t="s">
        <v>24</v>
      </c>
      <c r="AX554" s="8" t="s">
        <v>49</v>
      </c>
      <c r="AY554" s="163" t="s">
        <v>102</v>
      </c>
    </row>
    <row r="555" spans="2:65" s="1" customFormat="1" ht="22.5" customHeight="1" x14ac:dyDescent="0.3">
      <c r="B555" s="24"/>
      <c r="C555" s="128" t="s">
        <v>103</v>
      </c>
      <c r="D555" s="128" t="s">
        <v>105</v>
      </c>
      <c r="E555" s="129" t="s">
        <v>329</v>
      </c>
      <c r="F555" s="130" t="s">
        <v>330</v>
      </c>
      <c r="G555" s="131" t="s">
        <v>201</v>
      </c>
      <c r="H555" s="132">
        <v>75</v>
      </c>
      <c r="I555" s="133"/>
      <c r="J555" s="134">
        <f>ROUND(I555*H555,2)</f>
        <v>0</v>
      </c>
      <c r="K555" s="130" t="s">
        <v>116</v>
      </c>
      <c r="L555" s="34"/>
      <c r="M555" s="135" t="s">
        <v>12</v>
      </c>
      <c r="N555" s="136" t="s">
        <v>31</v>
      </c>
      <c r="O555" s="25"/>
      <c r="P555" s="137">
        <f>O555*H555</f>
        <v>0</v>
      </c>
      <c r="Q555" s="137">
        <v>0</v>
      </c>
      <c r="R555" s="137">
        <f>Q555*H555</f>
        <v>0</v>
      </c>
      <c r="S555" s="137">
        <v>0</v>
      </c>
      <c r="T555" s="138">
        <f>S555*H555</f>
        <v>0</v>
      </c>
      <c r="AR555" s="13" t="s">
        <v>187</v>
      </c>
      <c r="AT555" s="13" t="s">
        <v>105</v>
      </c>
      <c r="AU555" s="13" t="s">
        <v>50</v>
      </c>
      <c r="AY555" s="13" t="s">
        <v>102</v>
      </c>
      <c r="BE555" s="139">
        <f>IF(N555="základní",J555,0)</f>
        <v>0</v>
      </c>
      <c r="BF555" s="139">
        <f>IF(N555="snížená",J555,0)</f>
        <v>0</v>
      </c>
      <c r="BG555" s="139">
        <f>IF(N555="zákl. přenesená",J555,0)</f>
        <v>0</v>
      </c>
      <c r="BH555" s="139">
        <f>IF(N555="sníž. přenesená",J555,0)</f>
        <v>0</v>
      </c>
      <c r="BI555" s="139">
        <f>IF(N555="nulová",J555,0)</f>
        <v>0</v>
      </c>
      <c r="BJ555" s="13" t="s">
        <v>49</v>
      </c>
      <c r="BK555" s="139">
        <f>ROUND(I555*H555,2)</f>
        <v>0</v>
      </c>
      <c r="BL555" s="13" t="s">
        <v>187</v>
      </c>
      <c r="BM555" s="13" t="s">
        <v>331</v>
      </c>
    </row>
    <row r="556" spans="2:65" s="7" customFormat="1" x14ac:dyDescent="0.3">
      <c r="B556" s="140"/>
      <c r="C556" s="141"/>
      <c r="D556" s="142" t="s">
        <v>111</v>
      </c>
      <c r="E556" s="143" t="s">
        <v>12</v>
      </c>
      <c r="F556" s="144" t="s">
        <v>783</v>
      </c>
      <c r="G556" s="141"/>
      <c r="H556" s="145">
        <v>22</v>
      </c>
      <c r="I556" s="146"/>
      <c r="J556" s="141"/>
      <c r="K556" s="141"/>
      <c r="L556" s="147"/>
      <c r="M556" s="148"/>
      <c r="N556" s="149"/>
      <c r="O556" s="149"/>
      <c r="P556" s="149"/>
      <c r="Q556" s="149"/>
      <c r="R556" s="149"/>
      <c r="S556" s="149"/>
      <c r="T556" s="150"/>
      <c r="AT556" s="151" t="s">
        <v>111</v>
      </c>
      <c r="AU556" s="151" t="s">
        <v>50</v>
      </c>
      <c r="AV556" s="7" t="s">
        <v>50</v>
      </c>
      <c r="AW556" s="7" t="s">
        <v>24</v>
      </c>
      <c r="AX556" s="7" t="s">
        <v>47</v>
      </c>
      <c r="AY556" s="151" t="s">
        <v>102</v>
      </c>
    </row>
    <row r="557" spans="2:65" s="7" customFormat="1" x14ac:dyDescent="0.3">
      <c r="B557" s="140"/>
      <c r="C557" s="141"/>
      <c r="D557" s="142" t="s">
        <v>111</v>
      </c>
      <c r="E557" s="143" t="s">
        <v>12</v>
      </c>
      <c r="F557" s="144" t="s">
        <v>784</v>
      </c>
      <c r="G557" s="141"/>
      <c r="H557" s="145">
        <v>16</v>
      </c>
      <c r="I557" s="146"/>
      <c r="J557" s="141"/>
      <c r="K557" s="141"/>
      <c r="L557" s="147"/>
      <c r="M557" s="148"/>
      <c r="N557" s="149"/>
      <c r="O557" s="149"/>
      <c r="P557" s="149"/>
      <c r="Q557" s="149"/>
      <c r="R557" s="149"/>
      <c r="S557" s="149"/>
      <c r="T557" s="150"/>
      <c r="AT557" s="151" t="s">
        <v>111</v>
      </c>
      <c r="AU557" s="151" t="s">
        <v>50</v>
      </c>
      <c r="AV557" s="7" t="s">
        <v>50</v>
      </c>
      <c r="AW557" s="7" t="s">
        <v>24</v>
      </c>
      <c r="AX557" s="7" t="s">
        <v>47</v>
      </c>
      <c r="AY557" s="151" t="s">
        <v>102</v>
      </c>
    </row>
    <row r="558" spans="2:65" s="7" customFormat="1" x14ac:dyDescent="0.3">
      <c r="B558" s="140"/>
      <c r="C558" s="141"/>
      <c r="D558" s="142" t="s">
        <v>111</v>
      </c>
      <c r="E558" s="143" t="s">
        <v>12</v>
      </c>
      <c r="F558" s="144" t="s">
        <v>785</v>
      </c>
      <c r="G558" s="141"/>
      <c r="H558" s="145">
        <v>2</v>
      </c>
      <c r="I558" s="146"/>
      <c r="J558" s="141"/>
      <c r="K558" s="141"/>
      <c r="L558" s="147"/>
      <c r="M558" s="148"/>
      <c r="N558" s="149"/>
      <c r="O558" s="149"/>
      <c r="P558" s="149"/>
      <c r="Q558" s="149"/>
      <c r="R558" s="149"/>
      <c r="S558" s="149"/>
      <c r="T558" s="150"/>
      <c r="AT558" s="151" t="s">
        <v>111</v>
      </c>
      <c r="AU558" s="151" t="s">
        <v>50</v>
      </c>
      <c r="AV558" s="7" t="s">
        <v>50</v>
      </c>
      <c r="AW558" s="7" t="s">
        <v>24</v>
      </c>
      <c r="AX558" s="7" t="s">
        <v>47</v>
      </c>
      <c r="AY558" s="151" t="s">
        <v>102</v>
      </c>
    </row>
    <row r="559" spans="2:65" s="7" customFormat="1" x14ac:dyDescent="0.3">
      <c r="B559" s="140"/>
      <c r="C559" s="141"/>
      <c r="D559" s="142" t="s">
        <v>111</v>
      </c>
      <c r="E559" s="143" t="s">
        <v>12</v>
      </c>
      <c r="F559" s="144" t="s">
        <v>759</v>
      </c>
      <c r="G559" s="141"/>
      <c r="H559" s="145">
        <v>6</v>
      </c>
      <c r="I559" s="146"/>
      <c r="J559" s="141"/>
      <c r="K559" s="141"/>
      <c r="L559" s="147"/>
      <c r="M559" s="148"/>
      <c r="N559" s="149"/>
      <c r="O559" s="149"/>
      <c r="P559" s="149"/>
      <c r="Q559" s="149"/>
      <c r="R559" s="149"/>
      <c r="S559" s="149"/>
      <c r="T559" s="150"/>
      <c r="AT559" s="151" t="s">
        <v>111</v>
      </c>
      <c r="AU559" s="151" t="s">
        <v>50</v>
      </c>
      <c r="AV559" s="7" t="s">
        <v>50</v>
      </c>
      <c r="AW559" s="7" t="s">
        <v>24</v>
      </c>
      <c r="AX559" s="7" t="s">
        <v>47</v>
      </c>
      <c r="AY559" s="151" t="s">
        <v>102</v>
      </c>
    </row>
    <row r="560" spans="2:65" s="7" customFormat="1" x14ac:dyDescent="0.3">
      <c r="B560" s="140"/>
      <c r="C560" s="141"/>
      <c r="D560" s="142" t="s">
        <v>111</v>
      </c>
      <c r="E560" s="143" t="s">
        <v>12</v>
      </c>
      <c r="F560" s="144" t="s">
        <v>761</v>
      </c>
      <c r="G560" s="141"/>
      <c r="H560" s="145">
        <v>4</v>
      </c>
      <c r="I560" s="146"/>
      <c r="J560" s="141"/>
      <c r="K560" s="141"/>
      <c r="L560" s="147"/>
      <c r="M560" s="148"/>
      <c r="N560" s="149"/>
      <c r="O560" s="149"/>
      <c r="P560" s="149"/>
      <c r="Q560" s="149"/>
      <c r="R560" s="149"/>
      <c r="S560" s="149"/>
      <c r="T560" s="150"/>
      <c r="AT560" s="151" t="s">
        <v>111</v>
      </c>
      <c r="AU560" s="151" t="s">
        <v>50</v>
      </c>
      <c r="AV560" s="7" t="s">
        <v>50</v>
      </c>
      <c r="AW560" s="7" t="s">
        <v>24</v>
      </c>
      <c r="AX560" s="7" t="s">
        <v>47</v>
      </c>
      <c r="AY560" s="151" t="s">
        <v>102</v>
      </c>
    </row>
    <row r="561" spans="2:65" s="7" customFormat="1" x14ac:dyDescent="0.3">
      <c r="B561" s="140"/>
      <c r="C561" s="141"/>
      <c r="D561" s="142" t="s">
        <v>111</v>
      </c>
      <c r="E561" s="143" t="s">
        <v>12</v>
      </c>
      <c r="F561" s="144" t="s">
        <v>763</v>
      </c>
      <c r="G561" s="141"/>
      <c r="H561" s="145">
        <v>6</v>
      </c>
      <c r="I561" s="146"/>
      <c r="J561" s="141"/>
      <c r="K561" s="141"/>
      <c r="L561" s="147"/>
      <c r="M561" s="148"/>
      <c r="N561" s="149"/>
      <c r="O561" s="149"/>
      <c r="P561" s="149"/>
      <c r="Q561" s="149"/>
      <c r="R561" s="149"/>
      <c r="S561" s="149"/>
      <c r="T561" s="150"/>
      <c r="AT561" s="151" t="s">
        <v>111</v>
      </c>
      <c r="AU561" s="151" t="s">
        <v>50</v>
      </c>
      <c r="AV561" s="7" t="s">
        <v>50</v>
      </c>
      <c r="AW561" s="7" t="s">
        <v>24</v>
      </c>
      <c r="AX561" s="7" t="s">
        <v>47</v>
      </c>
      <c r="AY561" s="151" t="s">
        <v>102</v>
      </c>
    </row>
    <row r="562" spans="2:65" s="7" customFormat="1" x14ac:dyDescent="0.3">
      <c r="B562" s="140"/>
      <c r="C562" s="141"/>
      <c r="D562" s="142" t="s">
        <v>111</v>
      </c>
      <c r="E562" s="143" t="s">
        <v>12</v>
      </c>
      <c r="F562" s="144" t="s">
        <v>786</v>
      </c>
      <c r="G562" s="141"/>
      <c r="H562" s="145">
        <v>11</v>
      </c>
      <c r="I562" s="146"/>
      <c r="J562" s="141"/>
      <c r="K562" s="141"/>
      <c r="L562" s="147"/>
      <c r="M562" s="148"/>
      <c r="N562" s="149"/>
      <c r="O562" s="149"/>
      <c r="P562" s="149"/>
      <c r="Q562" s="149"/>
      <c r="R562" s="149"/>
      <c r="S562" s="149"/>
      <c r="T562" s="150"/>
      <c r="AT562" s="151" t="s">
        <v>111</v>
      </c>
      <c r="AU562" s="151" t="s">
        <v>50</v>
      </c>
      <c r="AV562" s="7" t="s">
        <v>50</v>
      </c>
      <c r="AW562" s="7" t="s">
        <v>24</v>
      </c>
      <c r="AX562" s="7" t="s">
        <v>47</v>
      </c>
      <c r="AY562" s="151" t="s">
        <v>102</v>
      </c>
    </row>
    <row r="563" spans="2:65" s="7" customFormat="1" x14ac:dyDescent="0.3">
      <c r="B563" s="140"/>
      <c r="C563" s="141"/>
      <c r="D563" s="142" t="s">
        <v>111</v>
      </c>
      <c r="E563" s="143" t="s">
        <v>12</v>
      </c>
      <c r="F563" s="144" t="s">
        <v>764</v>
      </c>
      <c r="G563" s="141"/>
      <c r="H563" s="145">
        <v>8</v>
      </c>
      <c r="I563" s="146"/>
      <c r="J563" s="141"/>
      <c r="K563" s="141"/>
      <c r="L563" s="147"/>
      <c r="M563" s="148"/>
      <c r="N563" s="149"/>
      <c r="O563" s="149"/>
      <c r="P563" s="149"/>
      <c r="Q563" s="149"/>
      <c r="R563" s="149"/>
      <c r="S563" s="149"/>
      <c r="T563" s="150"/>
      <c r="AT563" s="151" t="s">
        <v>111</v>
      </c>
      <c r="AU563" s="151" t="s">
        <v>50</v>
      </c>
      <c r="AV563" s="7" t="s">
        <v>50</v>
      </c>
      <c r="AW563" s="7" t="s">
        <v>24</v>
      </c>
      <c r="AX563" s="7" t="s">
        <v>47</v>
      </c>
      <c r="AY563" s="151" t="s">
        <v>102</v>
      </c>
    </row>
    <row r="564" spans="2:65" s="8" customFormat="1" x14ac:dyDescent="0.3">
      <c r="B564" s="152"/>
      <c r="C564" s="153"/>
      <c r="D564" s="154" t="s">
        <v>111</v>
      </c>
      <c r="E564" s="155" t="s">
        <v>12</v>
      </c>
      <c r="F564" s="156" t="s">
        <v>112</v>
      </c>
      <c r="G564" s="153"/>
      <c r="H564" s="157">
        <v>75</v>
      </c>
      <c r="I564" s="158"/>
      <c r="J564" s="153"/>
      <c r="K564" s="153"/>
      <c r="L564" s="159"/>
      <c r="M564" s="160"/>
      <c r="N564" s="161"/>
      <c r="O564" s="161"/>
      <c r="P564" s="161"/>
      <c r="Q564" s="161"/>
      <c r="R564" s="161"/>
      <c r="S564" s="161"/>
      <c r="T564" s="162"/>
      <c r="AT564" s="163" t="s">
        <v>111</v>
      </c>
      <c r="AU564" s="163" t="s">
        <v>50</v>
      </c>
      <c r="AV564" s="8" t="s">
        <v>109</v>
      </c>
      <c r="AW564" s="8" t="s">
        <v>24</v>
      </c>
      <c r="AX564" s="8" t="s">
        <v>49</v>
      </c>
      <c r="AY564" s="163" t="s">
        <v>102</v>
      </c>
    </row>
    <row r="565" spans="2:65" s="1" customFormat="1" ht="22.5" customHeight="1" x14ac:dyDescent="0.3">
      <c r="B565" s="24"/>
      <c r="C565" s="164" t="s">
        <v>181</v>
      </c>
      <c r="D565" s="164" t="s">
        <v>113</v>
      </c>
      <c r="E565" s="165" t="s">
        <v>333</v>
      </c>
      <c r="F565" s="166" t="s">
        <v>334</v>
      </c>
      <c r="G565" s="167" t="s">
        <v>108</v>
      </c>
      <c r="H565" s="168">
        <v>34.08</v>
      </c>
      <c r="I565" s="169"/>
      <c r="J565" s="170">
        <f>ROUND(I565*H565,2)</f>
        <v>0</v>
      </c>
      <c r="K565" s="166" t="s">
        <v>12</v>
      </c>
      <c r="L565" s="171"/>
      <c r="M565" s="172" t="s">
        <v>12</v>
      </c>
      <c r="N565" s="173" t="s">
        <v>31</v>
      </c>
      <c r="O565" s="25"/>
      <c r="P565" s="137">
        <f>O565*H565</f>
        <v>0</v>
      </c>
      <c r="Q565" s="137">
        <v>6.0000000000000001E-3</v>
      </c>
      <c r="R565" s="137">
        <f>Q565*H565</f>
        <v>0.20448</v>
      </c>
      <c r="S565" s="137">
        <v>0</v>
      </c>
      <c r="T565" s="138">
        <f>S565*H565</f>
        <v>0</v>
      </c>
      <c r="AR565" s="13" t="s">
        <v>255</v>
      </c>
      <c r="AT565" s="13" t="s">
        <v>113</v>
      </c>
      <c r="AU565" s="13" t="s">
        <v>50</v>
      </c>
      <c r="AY565" s="13" t="s">
        <v>102</v>
      </c>
      <c r="BE565" s="139">
        <f>IF(N565="základní",J565,0)</f>
        <v>0</v>
      </c>
      <c r="BF565" s="139">
        <f>IF(N565="snížená",J565,0)</f>
        <v>0</v>
      </c>
      <c r="BG565" s="139">
        <f>IF(N565="zákl. přenesená",J565,0)</f>
        <v>0</v>
      </c>
      <c r="BH565" s="139">
        <f>IF(N565="sníž. přenesená",J565,0)</f>
        <v>0</v>
      </c>
      <c r="BI565" s="139">
        <f>IF(N565="nulová",J565,0)</f>
        <v>0</v>
      </c>
      <c r="BJ565" s="13" t="s">
        <v>49</v>
      </c>
      <c r="BK565" s="139">
        <f>ROUND(I565*H565,2)</f>
        <v>0</v>
      </c>
      <c r="BL565" s="13" t="s">
        <v>187</v>
      </c>
      <c r="BM565" s="13" t="s">
        <v>335</v>
      </c>
    </row>
    <row r="566" spans="2:65" s="7" customFormat="1" x14ac:dyDescent="0.3">
      <c r="B566" s="140"/>
      <c r="C566" s="141"/>
      <c r="D566" s="142" t="s">
        <v>111</v>
      </c>
      <c r="E566" s="143" t="s">
        <v>12</v>
      </c>
      <c r="F566" s="144" t="s">
        <v>336</v>
      </c>
      <c r="G566" s="141"/>
      <c r="H566" s="145">
        <v>25.02</v>
      </c>
      <c r="I566" s="146"/>
      <c r="J566" s="141"/>
      <c r="K566" s="141"/>
      <c r="L566" s="147"/>
      <c r="M566" s="148"/>
      <c r="N566" s="149"/>
      <c r="O566" s="149"/>
      <c r="P566" s="149"/>
      <c r="Q566" s="149"/>
      <c r="R566" s="149"/>
      <c r="S566" s="149"/>
      <c r="T566" s="150"/>
      <c r="AT566" s="151" t="s">
        <v>111</v>
      </c>
      <c r="AU566" s="151" t="s">
        <v>50</v>
      </c>
      <c r="AV566" s="7" t="s">
        <v>50</v>
      </c>
      <c r="AW566" s="7" t="s">
        <v>24</v>
      </c>
      <c r="AX566" s="7" t="s">
        <v>47</v>
      </c>
      <c r="AY566" s="151" t="s">
        <v>102</v>
      </c>
    </row>
    <row r="567" spans="2:65" s="7" customFormat="1" x14ac:dyDescent="0.3">
      <c r="B567" s="140"/>
      <c r="C567" s="141"/>
      <c r="D567" s="142" t="s">
        <v>111</v>
      </c>
      <c r="E567" s="143" t="s">
        <v>12</v>
      </c>
      <c r="F567" s="144" t="s">
        <v>337</v>
      </c>
      <c r="G567" s="141"/>
      <c r="H567" s="145">
        <v>9.06</v>
      </c>
      <c r="I567" s="146"/>
      <c r="J567" s="141"/>
      <c r="K567" s="141"/>
      <c r="L567" s="147"/>
      <c r="M567" s="148"/>
      <c r="N567" s="149"/>
      <c r="O567" s="149"/>
      <c r="P567" s="149"/>
      <c r="Q567" s="149"/>
      <c r="R567" s="149"/>
      <c r="S567" s="149"/>
      <c r="T567" s="150"/>
      <c r="AT567" s="151" t="s">
        <v>111</v>
      </c>
      <c r="AU567" s="151" t="s">
        <v>50</v>
      </c>
      <c r="AV567" s="7" t="s">
        <v>50</v>
      </c>
      <c r="AW567" s="7" t="s">
        <v>24</v>
      </c>
      <c r="AX567" s="7" t="s">
        <v>47</v>
      </c>
      <c r="AY567" s="151" t="s">
        <v>102</v>
      </c>
    </row>
    <row r="568" spans="2:65" s="8" customFormat="1" x14ac:dyDescent="0.3">
      <c r="B568" s="152"/>
      <c r="C568" s="153"/>
      <c r="D568" s="154" t="s">
        <v>111</v>
      </c>
      <c r="E568" s="155" t="s">
        <v>12</v>
      </c>
      <c r="F568" s="156" t="s">
        <v>112</v>
      </c>
      <c r="G568" s="153"/>
      <c r="H568" s="157">
        <v>34.08</v>
      </c>
      <c r="I568" s="158"/>
      <c r="J568" s="153"/>
      <c r="K568" s="153"/>
      <c r="L568" s="159"/>
      <c r="M568" s="160"/>
      <c r="N568" s="161"/>
      <c r="O568" s="161"/>
      <c r="P568" s="161"/>
      <c r="Q568" s="161"/>
      <c r="R568" s="161"/>
      <c r="S568" s="161"/>
      <c r="T568" s="162"/>
      <c r="AT568" s="163" t="s">
        <v>111</v>
      </c>
      <c r="AU568" s="163" t="s">
        <v>50</v>
      </c>
      <c r="AV568" s="8" t="s">
        <v>109</v>
      </c>
      <c r="AW568" s="8" t="s">
        <v>24</v>
      </c>
      <c r="AX568" s="8" t="s">
        <v>49</v>
      </c>
      <c r="AY568" s="163" t="s">
        <v>102</v>
      </c>
    </row>
    <row r="569" spans="2:65" s="1" customFormat="1" ht="31.5" customHeight="1" x14ac:dyDescent="0.3">
      <c r="B569" s="24"/>
      <c r="C569" s="164" t="s">
        <v>199</v>
      </c>
      <c r="D569" s="164" t="s">
        <v>113</v>
      </c>
      <c r="E569" s="165" t="s">
        <v>787</v>
      </c>
      <c r="F569" s="166" t="s">
        <v>788</v>
      </c>
      <c r="G569" s="167" t="s">
        <v>108</v>
      </c>
      <c r="H569" s="168">
        <v>2.1</v>
      </c>
      <c r="I569" s="169"/>
      <c r="J569" s="170">
        <f>ROUND(I569*H569,2)</f>
        <v>0</v>
      </c>
      <c r="K569" s="166" t="s">
        <v>116</v>
      </c>
      <c r="L569" s="171"/>
      <c r="M569" s="172" t="s">
        <v>12</v>
      </c>
      <c r="N569" s="173" t="s">
        <v>31</v>
      </c>
      <c r="O569" s="25"/>
      <c r="P569" s="137">
        <f>O569*H569</f>
        <v>0</v>
      </c>
      <c r="Q569" s="137">
        <v>7.0000000000000001E-3</v>
      </c>
      <c r="R569" s="137">
        <f>Q569*H569</f>
        <v>1.4700000000000001E-2</v>
      </c>
      <c r="S569" s="137">
        <v>0</v>
      </c>
      <c r="T569" s="138">
        <f>S569*H569</f>
        <v>0</v>
      </c>
      <c r="AR569" s="13" t="s">
        <v>255</v>
      </c>
      <c r="AT569" s="13" t="s">
        <v>113</v>
      </c>
      <c r="AU569" s="13" t="s">
        <v>50</v>
      </c>
      <c r="AY569" s="13" t="s">
        <v>102</v>
      </c>
      <c r="BE569" s="139">
        <f>IF(N569="základní",J569,0)</f>
        <v>0</v>
      </c>
      <c r="BF569" s="139">
        <f>IF(N569="snížená",J569,0)</f>
        <v>0</v>
      </c>
      <c r="BG569" s="139">
        <f>IF(N569="zákl. přenesená",J569,0)</f>
        <v>0</v>
      </c>
      <c r="BH569" s="139">
        <f>IF(N569="sníž. přenesená",J569,0)</f>
        <v>0</v>
      </c>
      <c r="BI569" s="139">
        <f>IF(N569="nulová",J569,0)</f>
        <v>0</v>
      </c>
      <c r="BJ569" s="13" t="s">
        <v>49</v>
      </c>
      <c r="BK569" s="139">
        <f>ROUND(I569*H569,2)</f>
        <v>0</v>
      </c>
      <c r="BL569" s="13" t="s">
        <v>187</v>
      </c>
      <c r="BM569" s="13" t="s">
        <v>789</v>
      </c>
    </row>
    <row r="570" spans="2:65" s="7" customFormat="1" x14ac:dyDescent="0.3">
      <c r="B570" s="140"/>
      <c r="C570" s="141"/>
      <c r="D570" s="142" t="s">
        <v>111</v>
      </c>
      <c r="E570" s="143" t="s">
        <v>12</v>
      </c>
      <c r="F570" s="144" t="s">
        <v>790</v>
      </c>
      <c r="G570" s="141"/>
      <c r="H570" s="145">
        <v>2.1</v>
      </c>
      <c r="I570" s="146"/>
      <c r="J570" s="141"/>
      <c r="K570" s="141"/>
      <c r="L570" s="147"/>
      <c r="M570" s="148"/>
      <c r="N570" s="149"/>
      <c r="O570" s="149"/>
      <c r="P570" s="149"/>
      <c r="Q570" s="149"/>
      <c r="R570" s="149"/>
      <c r="S570" s="149"/>
      <c r="T570" s="150"/>
      <c r="AT570" s="151" t="s">
        <v>111</v>
      </c>
      <c r="AU570" s="151" t="s">
        <v>50</v>
      </c>
      <c r="AV570" s="7" t="s">
        <v>50</v>
      </c>
      <c r="AW570" s="7" t="s">
        <v>24</v>
      </c>
      <c r="AX570" s="7" t="s">
        <v>47</v>
      </c>
      <c r="AY570" s="151" t="s">
        <v>102</v>
      </c>
    </row>
    <row r="571" spans="2:65" s="8" customFormat="1" x14ac:dyDescent="0.3">
      <c r="B571" s="152"/>
      <c r="C571" s="153"/>
      <c r="D571" s="154" t="s">
        <v>111</v>
      </c>
      <c r="E571" s="155" t="s">
        <v>12</v>
      </c>
      <c r="F571" s="156" t="s">
        <v>112</v>
      </c>
      <c r="G571" s="153"/>
      <c r="H571" s="157">
        <v>2.1</v>
      </c>
      <c r="I571" s="158"/>
      <c r="J571" s="153"/>
      <c r="K571" s="153"/>
      <c r="L571" s="159"/>
      <c r="M571" s="160"/>
      <c r="N571" s="161"/>
      <c r="O571" s="161"/>
      <c r="P571" s="161"/>
      <c r="Q571" s="161"/>
      <c r="R571" s="161"/>
      <c r="S571" s="161"/>
      <c r="T571" s="162"/>
      <c r="AT571" s="163" t="s">
        <v>111</v>
      </c>
      <c r="AU571" s="163" t="s">
        <v>50</v>
      </c>
      <c r="AV571" s="8" t="s">
        <v>109</v>
      </c>
      <c r="AW571" s="8" t="s">
        <v>24</v>
      </c>
      <c r="AX571" s="8" t="s">
        <v>49</v>
      </c>
      <c r="AY571" s="163" t="s">
        <v>102</v>
      </c>
    </row>
    <row r="572" spans="2:65" s="1" customFormat="1" ht="31.5" customHeight="1" x14ac:dyDescent="0.3">
      <c r="B572" s="24"/>
      <c r="C572" s="164" t="s">
        <v>359</v>
      </c>
      <c r="D572" s="164" t="s">
        <v>113</v>
      </c>
      <c r="E572" s="165" t="s">
        <v>791</v>
      </c>
      <c r="F572" s="166" t="s">
        <v>792</v>
      </c>
      <c r="G572" s="167" t="s">
        <v>108</v>
      </c>
      <c r="H572" s="168">
        <v>23.68</v>
      </c>
      <c r="I572" s="169"/>
      <c r="J572" s="170">
        <f>ROUND(I572*H572,2)</f>
        <v>0</v>
      </c>
      <c r="K572" s="166" t="s">
        <v>12</v>
      </c>
      <c r="L572" s="171"/>
      <c r="M572" s="172" t="s">
        <v>12</v>
      </c>
      <c r="N572" s="173" t="s">
        <v>31</v>
      </c>
      <c r="O572" s="25"/>
      <c r="P572" s="137">
        <f>O572*H572</f>
        <v>0</v>
      </c>
      <c r="Q572" s="137">
        <v>7.0000000000000001E-3</v>
      </c>
      <c r="R572" s="137">
        <f>Q572*H572</f>
        <v>0.16575999999999999</v>
      </c>
      <c r="S572" s="137">
        <v>0</v>
      </c>
      <c r="T572" s="138">
        <f>S572*H572</f>
        <v>0</v>
      </c>
      <c r="AR572" s="13" t="s">
        <v>255</v>
      </c>
      <c r="AT572" s="13" t="s">
        <v>113</v>
      </c>
      <c r="AU572" s="13" t="s">
        <v>50</v>
      </c>
      <c r="AY572" s="13" t="s">
        <v>102</v>
      </c>
      <c r="BE572" s="139">
        <f>IF(N572="základní",J572,0)</f>
        <v>0</v>
      </c>
      <c r="BF572" s="139">
        <f>IF(N572="snížená",J572,0)</f>
        <v>0</v>
      </c>
      <c r="BG572" s="139">
        <f>IF(N572="zákl. přenesená",J572,0)</f>
        <v>0</v>
      </c>
      <c r="BH572" s="139">
        <f>IF(N572="sníž. přenesená",J572,0)</f>
        <v>0</v>
      </c>
      <c r="BI572" s="139">
        <f>IF(N572="nulová",J572,0)</f>
        <v>0</v>
      </c>
      <c r="BJ572" s="13" t="s">
        <v>49</v>
      </c>
      <c r="BK572" s="139">
        <f>ROUND(I572*H572,2)</f>
        <v>0</v>
      </c>
      <c r="BL572" s="13" t="s">
        <v>187</v>
      </c>
      <c r="BM572" s="13" t="s">
        <v>793</v>
      </c>
    </row>
    <row r="573" spans="2:65" s="7" customFormat="1" x14ac:dyDescent="0.3">
      <c r="B573" s="140"/>
      <c r="C573" s="141"/>
      <c r="D573" s="142" t="s">
        <v>111</v>
      </c>
      <c r="E573" s="143" t="s">
        <v>12</v>
      </c>
      <c r="F573" s="144" t="s">
        <v>794</v>
      </c>
      <c r="G573" s="141"/>
      <c r="H573" s="145">
        <v>5.56</v>
      </c>
      <c r="I573" s="146"/>
      <c r="J573" s="141"/>
      <c r="K573" s="141"/>
      <c r="L573" s="147"/>
      <c r="M573" s="148"/>
      <c r="N573" s="149"/>
      <c r="O573" s="149"/>
      <c r="P573" s="149"/>
      <c r="Q573" s="149"/>
      <c r="R573" s="149"/>
      <c r="S573" s="149"/>
      <c r="T573" s="150"/>
      <c r="AT573" s="151" t="s">
        <v>111</v>
      </c>
      <c r="AU573" s="151" t="s">
        <v>50</v>
      </c>
      <c r="AV573" s="7" t="s">
        <v>50</v>
      </c>
      <c r="AW573" s="7" t="s">
        <v>24</v>
      </c>
      <c r="AX573" s="7" t="s">
        <v>47</v>
      </c>
      <c r="AY573" s="151" t="s">
        <v>102</v>
      </c>
    </row>
    <row r="574" spans="2:65" s="7" customFormat="1" x14ac:dyDescent="0.3">
      <c r="B574" s="140"/>
      <c r="C574" s="141"/>
      <c r="D574" s="142" t="s">
        <v>111</v>
      </c>
      <c r="E574" s="143" t="s">
        <v>12</v>
      </c>
      <c r="F574" s="144" t="s">
        <v>337</v>
      </c>
      <c r="G574" s="141"/>
      <c r="H574" s="145">
        <v>9.06</v>
      </c>
      <c r="I574" s="146"/>
      <c r="J574" s="141"/>
      <c r="K574" s="141"/>
      <c r="L574" s="147"/>
      <c r="M574" s="148"/>
      <c r="N574" s="149"/>
      <c r="O574" s="149"/>
      <c r="P574" s="149"/>
      <c r="Q574" s="149"/>
      <c r="R574" s="149"/>
      <c r="S574" s="149"/>
      <c r="T574" s="150"/>
      <c r="AT574" s="151" t="s">
        <v>111</v>
      </c>
      <c r="AU574" s="151" t="s">
        <v>50</v>
      </c>
      <c r="AV574" s="7" t="s">
        <v>50</v>
      </c>
      <c r="AW574" s="7" t="s">
        <v>24</v>
      </c>
      <c r="AX574" s="7" t="s">
        <v>47</v>
      </c>
      <c r="AY574" s="151" t="s">
        <v>102</v>
      </c>
    </row>
    <row r="575" spans="2:65" s="7" customFormat="1" x14ac:dyDescent="0.3">
      <c r="B575" s="140"/>
      <c r="C575" s="141"/>
      <c r="D575" s="142" t="s">
        <v>111</v>
      </c>
      <c r="E575" s="143" t="s">
        <v>12</v>
      </c>
      <c r="F575" s="144" t="s">
        <v>614</v>
      </c>
      <c r="G575" s="141"/>
      <c r="H575" s="145">
        <v>9.06</v>
      </c>
      <c r="I575" s="146"/>
      <c r="J575" s="141"/>
      <c r="K575" s="141"/>
      <c r="L575" s="147"/>
      <c r="M575" s="148"/>
      <c r="N575" s="149"/>
      <c r="O575" s="149"/>
      <c r="P575" s="149"/>
      <c r="Q575" s="149"/>
      <c r="R575" s="149"/>
      <c r="S575" s="149"/>
      <c r="T575" s="150"/>
      <c r="AT575" s="151" t="s">
        <v>111</v>
      </c>
      <c r="AU575" s="151" t="s">
        <v>50</v>
      </c>
      <c r="AV575" s="7" t="s">
        <v>50</v>
      </c>
      <c r="AW575" s="7" t="s">
        <v>24</v>
      </c>
      <c r="AX575" s="7" t="s">
        <v>47</v>
      </c>
      <c r="AY575" s="151" t="s">
        <v>102</v>
      </c>
    </row>
    <row r="576" spans="2:65" s="8" customFormat="1" x14ac:dyDescent="0.3">
      <c r="B576" s="152"/>
      <c r="C576" s="153"/>
      <c r="D576" s="154" t="s">
        <v>111</v>
      </c>
      <c r="E576" s="155" t="s">
        <v>12</v>
      </c>
      <c r="F576" s="156" t="s">
        <v>112</v>
      </c>
      <c r="G576" s="153"/>
      <c r="H576" s="157">
        <v>23.68</v>
      </c>
      <c r="I576" s="158"/>
      <c r="J576" s="153"/>
      <c r="K576" s="153"/>
      <c r="L576" s="159"/>
      <c r="M576" s="160"/>
      <c r="N576" s="161"/>
      <c r="O576" s="161"/>
      <c r="P576" s="161"/>
      <c r="Q576" s="161"/>
      <c r="R576" s="161"/>
      <c r="S576" s="161"/>
      <c r="T576" s="162"/>
      <c r="AT576" s="163" t="s">
        <v>111</v>
      </c>
      <c r="AU576" s="163" t="s">
        <v>50</v>
      </c>
      <c r="AV576" s="8" t="s">
        <v>109</v>
      </c>
      <c r="AW576" s="8" t="s">
        <v>24</v>
      </c>
      <c r="AX576" s="8" t="s">
        <v>49</v>
      </c>
      <c r="AY576" s="163" t="s">
        <v>102</v>
      </c>
    </row>
    <row r="577" spans="2:65" s="1" customFormat="1" ht="31.5" customHeight="1" x14ac:dyDescent="0.3">
      <c r="B577" s="24"/>
      <c r="C577" s="164" t="s">
        <v>362</v>
      </c>
      <c r="D577" s="164" t="s">
        <v>113</v>
      </c>
      <c r="E577" s="165" t="s">
        <v>795</v>
      </c>
      <c r="F577" s="166" t="s">
        <v>796</v>
      </c>
      <c r="G577" s="167" t="s">
        <v>108</v>
      </c>
      <c r="H577" s="168">
        <v>4.8</v>
      </c>
      <c r="I577" s="169"/>
      <c r="J577" s="170">
        <f>ROUND(I577*H577,2)</f>
        <v>0</v>
      </c>
      <c r="K577" s="166" t="s">
        <v>12</v>
      </c>
      <c r="L577" s="171"/>
      <c r="M577" s="172" t="s">
        <v>12</v>
      </c>
      <c r="N577" s="173" t="s">
        <v>31</v>
      </c>
      <c r="O577" s="25"/>
      <c r="P577" s="137">
        <f>O577*H577</f>
        <v>0</v>
      </c>
      <c r="Q577" s="137">
        <v>7.0000000000000001E-3</v>
      </c>
      <c r="R577" s="137">
        <f>Q577*H577</f>
        <v>3.3599999999999998E-2</v>
      </c>
      <c r="S577" s="137">
        <v>0</v>
      </c>
      <c r="T577" s="138">
        <f>S577*H577</f>
        <v>0</v>
      </c>
      <c r="AR577" s="13" t="s">
        <v>255</v>
      </c>
      <c r="AT577" s="13" t="s">
        <v>113</v>
      </c>
      <c r="AU577" s="13" t="s">
        <v>50</v>
      </c>
      <c r="AY577" s="13" t="s">
        <v>102</v>
      </c>
      <c r="BE577" s="139">
        <f>IF(N577="základní",J577,0)</f>
        <v>0</v>
      </c>
      <c r="BF577" s="139">
        <f>IF(N577="snížená",J577,0)</f>
        <v>0</v>
      </c>
      <c r="BG577" s="139">
        <f>IF(N577="zákl. přenesená",J577,0)</f>
        <v>0</v>
      </c>
      <c r="BH577" s="139">
        <f>IF(N577="sníž. přenesená",J577,0)</f>
        <v>0</v>
      </c>
      <c r="BI577" s="139">
        <f>IF(N577="nulová",J577,0)</f>
        <v>0</v>
      </c>
      <c r="BJ577" s="13" t="s">
        <v>49</v>
      </c>
      <c r="BK577" s="139">
        <f>ROUND(I577*H577,2)</f>
        <v>0</v>
      </c>
      <c r="BL577" s="13" t="s">
        <v>187</v>
      </c>
      <c r="BM577" s="13" t="s">
        <v>797</v>
      </c>
    </row>
    <row r="578" spans="2:65" s="7" customFormat="1" x14ac:dyDescent="0.3">
      <c r="B578" s="140"/>
      <c r="C578" s="141"/>
      <c r="D578" s="142" t="s">
        <v>111</v>
      </c>
      <c r="E578" s="143" t="s">
        <v>12</v>
      </c>
      <c r="F578" s="144" t="s">
        <v>616</v>
      </c>
      <c r="G578" s="141"/>
      <c r="H578" s="145">
        <v>4.8</v>
      </c>
      <c r="I578" s="146"/>
      <c r="J578" s="141"/>
      <c r="K578" s="141"/>
      <c r="L578" s="147"/>
      <c r="M578" s="148"/>
      <c r="N578" s="149"/>
      <c r="O578" s="149"/>
      <c r="P578" s="149"/>
      <c r="Q578" s="149"/>
      <c r="R578" s="149"/>
      <c r="S578" s="149"/>
      <c r="T578" s="150"/>
      <c r="AT578" s="151" t="s">
        <v>111</v>
      </c>
      <c r="AU578" s="151" t="s">
        <v>50</v>
      </c>
      <c r="AV578" s="7" t="s">
        <v>50</v>
      </c>
      <c r="AW578" s="7" t="s">
        <v>24</v>
      </c>
      <c r="AX578" s="7" t="s">
        <v>47</v>
      </c>
      <c r="AY578" s="151" t="s">
        <v>102</v>
      </c>
    </row>
    <row r="579" spans="2:65" s="8" customFormat="1" x14ac:dyDescent="0.3">
      <c r="B579" s="152"/>
      <c r="C579" s="153"/>
      <c r="D579" s="154" t="s">
        <v>111</v>
      </c>
      <c r="E579" s="155" t="s">
        <v>12</v>
      </c>
      <c r="F579" s="156" t="s">
        <v>112</v>
      </c>
      <c r="G579" s="153"/>
      <c r="H579" s="157">
        <v>4.8</v>
      </c>
      <c r="I579" s="158"/>
      <c r="J579" s="153"/>
      <c r="K579" s="153"/>
      <c r="L579" s="159"/>
      <c r="M579" s="160"/>
      <c r="N579" s="161"/>
      <c r="O579" s="161"/>
      <c r="P579" s="161"/>
      <c r="Q579" s="161"/>
      <c r="R579" s="161"/>
      <c r="S579" s="161"/>
      <c r="T579" s="162"/>
      <c r="AT579" s="163" t="s">
        <v>111</v>
      </c>
      <c r="AU579" s="163" t="s">
        <v>50</v>
      </c>
      <c r="AV579" s="8" t="s">
        <v>109</v>
      </c>
      <c r="AW579" s="8" t="s">
        <v>24</v>
      </c>
      <c r="AX579" s="8" t="s">
        <v>49</v>
      </c>
      <c r="AY579" s="163" t="s">
        <v>102</v>
      </c>
    </row>
    <row r="580" spans="2:65" s="1" customFormat="1" ht="31.5" customHeight="1" x14ac:dyDescent="0.3">
      <c r="B580" s="24"/>
      <c r="C580" s="164" t="s">
        <v>365</v>
      </c>
      <c r="D580" s="164" t="s">
        <v>113</v>
      </c>
      <c r="E580" s="165" t="s">
        <v>339</v>
      </c>
      <c r="F580" s="166" t="s">
        <v>340</v>
      </c>
      <c r="G580" s="167" t="s">
        <v>108</v>
      </c>
      <c r="H580" s="168">
        <v>9.24</v>
      </c>
      <c r="I580" s="169"/>
      <c r="J580" s="170">
        <f>ROUND(I580*H580,2)</f>
        <v>0</v>
      </c>
      <c r="K580" s="166" t="s">
        <v>12</v>
      </c>
      <c r="L580" s="171"/>
      <c r="M580" s="172" t="s">
        <v>12</v>
      </c>
      <c r="N580" s="173" t="s">
        <v>31</v>
      </c>
      <c r="O580" s="25"/>
      <c r="P580" s="137">
        <f>O580*H580</f>
        <v>0</v>
      </c>
      <c r="Q580" s="137">
        <v>7.0000000000000001E-3</v>
      </c>
      <c r="R580" s="137">
        <f>Q580*H580</f>
        <v>6.4680000000000001E-2</v>
      </c>
      <c r="S580" s="137">
        <v>0</v>
      </c>
      <c r="T580" s="138">
        <f>S580*H580</f>
        <v>0</v>
      </c>
      <c r="AR580" s="13" t="s">
        <v>255</v>
      </c>
      <c r="AT580" s="13" t="s">
        <v>113</v>
      </c>
      <c r="AU580" s="13" t="s">
        <v>50</v>
      </c>
      <c r="AY580" s="13" t="s">
        <v>102</v>
      </c>
      <c r="BE580" s="139">
        <f>IF(N580="základní",J580,0)</f>
        <v>0</v>
      </c>
      <c r="BF580" s="139">
        <f>IF(N580="snížená",J580,0)</f>
        <v>0</v>
      </c>
      <c r="BG580" s="139">
        <f>IF(N580="zákl. přenesená",J580,0)</f>
        <v>0</v>
      </c>
      <c r="BH580" s="139">
        <f>IF(N580="sníž. přenesená",J580,0)</f>
        <v>0</v>
      </c>
      <c r="BI580" s="139">
        <f>IF(N580="nulová",J580,0)</f>
        <v>0</v>
      </c>
      <c r="BJ580" s="13" t="s">
        <v>49</v>
      </c>
      <c r="BK580" s="139">
        <f>ROUND(I580*H580,2)</f>
        <v>0</v>
      </c>
      <c r="BL580" s="13" t="s">
        <v>187</v>
      </c>
      <c r="BM580" s="13" t="s">
        <v>341</v>
      </c>
    </row>
    <row r="581" spans="2:65" s="7" customFormat="1" x14ac:dyDescent="0.3">
      <c r="B581" s="140"/>
      <c r="C581" s="141"/>
      <c r="D581" s="142" t="s">
        <v>111</v>
      </c>
      <c r="E581" s="143" t="s">
        <v>12</v>
      </c>
      <c r="F581" s="144" t="s">
        <v>618</v>
      </c>
      <c r="G581" s="141"/>
      <c r="H581" s="145">
        <v>9.24</v>
      </c>
      <c r="I581" s="146"/>
      <c r="J581" s="141"/>
      <c r="K581" s="141"/>
      <c r="L581" s="147"/>
      <c r="M581" s="148"/>
      <c r="N581" s="149"/>
      <c r="O581" s="149"/>
      <c r="P581" s="149"/>
      <c r="Q581" s="149"/>
      <c r="R581" s="149"/>
      <c r="S581" s="149"/>
      <c r="T581" s="150"/>
      <c r="AT581" s="151" t="s">
        <v>111</v>
      </c>
      <c r="AU581" s="151" t="s">
        <v>50</v>
      </c>
      <c r="AV581" s="7" t="s">
        <v>50</v>
      </c>
      <c r="AW581" s="7" t="s">
        <v>24</v>
      </c>
      <c r="AX581" s="7" t="s">
        <v>47</v>
      </c>
      <c r="AY581" s="151" t="s">
        <v>102</v>
      </c>
    </row>
    <row r="582" spans="2:65" s="8" customFormat="1" x14ac:dyDescent="0.3">
      <c r="B582" s="152"/>
      <c r="C582" s="153"/>
      <c r="D582" s="154" t="s">
        <v>111</v>
      </c>
      <c r="E582" s="155" t="s">
        <v>12</v>
      </c>
      <c r="F582" s="156" t="s">
        <v>112</v>
      </c>
      <c r="G582" s="153"/>
      <c r="H582" s="157">
        <v>9.24</v>
      </c>
      <c r="I582" s="158"/>
      <c r="J582" s="153"/>
      <c r="K582" s="153"/>
      <c r="L582" s="159"/>
      <c r="M582" s="160"/>
      <c r="N582" s="161"/>
      <c r="O582" s="161"/>
      <c r="P582" s="161"/>
      <c r="Q582" s="161"/>
      <c r="R582" s="161"/>
      <c r="S582" s="161"/>
      <c r="T582" s="162"/>
      <c r="AT582" s="163" t="s">
        <v>111</v>
      </c>
      <c r="AU582" s="163" t="s">
        <v>50</v>
      </c>
      <c r="AV582" s="8" t="s">
        <v>109</v>
      </c>
      <c r="AW582" s="8" t="s">
        <v>24</v>
      </c>
      <c r="AX582" s="8" t="s">
        <v>49</v>
      </c>
      <c r="AY582" s="163" t="s">
        <v>102</v>
      </c>
    </row>
    <row r="583" spans="2:65" s="1" customFormat="1" ht="31.5" customHeight="1" x14ac:dyDescent="0.3">
      <c r="B583" s="24"/>
      <c r="C583" s="164" t="s">
        <v>368</v>
      </c>
      <c r="D583" s="164" t="s">
        <v>113</v>
      </c>
      <c r="E583" s="165" t="s">
        <v>798</v>
      </c>
      <c r="F583" s="166" t="s">
        <v>799</v>
      </c>
      <c r="G583" s="167" t="s">
        <v>108</v>
      </c>
      <c r="H583" s="168">
        <v>6.04</v>
      </c>
      <c r="I583" s="169"/>
      <c r="J583" s="170">
        <f>ROUND(I583*H583,2)</f>
        <v>0</v>
      </c>
      <c r="K583" s="166" t="s">
        <v>12</v>
      </c>
      <c r="L583" s="171"/>
      <c r="M583" s="172" t="s">
        <v>12</v>
      </c>
      <c r="N583" s="173" t="s">
        <v>31</v>
      </c>
      <c r="O583" s="25"/>
      <c r="P583" s="137">
        <f>O583*H583</f>
        <v>0</v>
      </c>
      <c r="Q583" s="137">
        <v>8.0000000000000002E-3</v>
      </c>
      <c r="R583" s="137">
        <f>Q583*H583</f>
        <v>4.8320000000000002E-2</v>
      </c>
      <c r="S583" s="137">
        <v>0</v>
      </c>
      <c r="T583" s="138">
        <f>S583*H583</f>
        <v>0</v>
      </c>
      <c r="AR583" s="13" t="s">
        <v>255</v>
      </c>
      <c r="AT583" s="13" t="s">
        <v>113</v>
      </c>
      <c r="AU583" s="13" t="s">
        <v>50</v>
      </c>
      <c r="AY583" s="13" t="s">
        <v>102</v>
      </c>
      <c r="BE583" s="139">
        <f>IF(N583="základní",J583,0)</f>
        <v>0</v>
      </c>
      <c r="BF583" s="139">
        <f>IF(N583="snížená",J583,0)</f>
        <v>0</v>
      </c>
      <c r="BG583" s="139">
        <f>IF(N583="zákl. přenesená",J583,0)</f>
        <v>0</v>
      </c>
      <c r="BH583" s="139">
        <f>IF(N583="sníž. přenesená",J583,0)</f>
        <v>0</v>
      </c>
      <c r="BI583" s="139">
        <f>IF(N583="nulová",J583,0)</f>
        <v>0</v>
      </c>
      <c r="BJ583" s="13" t="s">
        <v>49</v>
      </c>
      <c r="BK583" s="139">
        <f>ROUND(I583*H583,2)</f>
        <v>0</v>
      </c>
      <c r="BL583" s="13" t="s">
        <v>187</v>
      </c>
      <c r="BM583" s="13" t="s">
        <v>800</v>
      </c>
    </row>
    <row r="584" spans="2:65" s="7" customFormat="1" x14ac:dyDescent="0.3">
      <c r="B584" s="140"/>
      <c r="C584" s="141"/>
      <c r="D584" s="142" t="s">
        <v>111</v>
      </c>
      <c r="E584" s="143" t="s">
        <v>12</v>
      </c>
      <c r="F584" s="144" t="s">
        <v>801</v>
      </c>
      <c r="G584" s="141"/>
      <c r="H584" s="145">
        <v>6.04</v>
      </c>
      <c r="I584" s="146"/>
      <c r="J584" s="141"/>
      <c r="K584" s="141"/>
      <c r="L584" s="147"/>
      <c r="M584" s="148"/>
      <c r="N584" s="149"/>
      <c r="O584" s="149"/>
      <c r="P584" s="149"/>
      <c r="Q584" s="149"/>
      <c r="R584" s="149"/>
      <c r="S584" s="149"/>
      <c r="T584" s="150"/>
      <c r="AT584" s="151" t="s">
        <v>111</v>
      </c>
      <c r="AU584" s="151" t="s">
        <v>50</v>
      </c>
      <c r="AV584" s="7" t="s">
        <v>50</v>
      </c>
      <c r="AW584" s="7" t="s">
        <v>24</v>
      </c>
      <c r="AX584" s="7" t="s">
        <v>47</v>
      </c>
      <c r="AY584" s="151" t="s">
        <v>102</v>
      </c>
    </row>
    <row r="585" spans="2:65" s="8" customFormat="1" x14ac:dyDescent="0.3">
      <c r="B585" s="152"/>
      <c r="C585" s="153"/>
      <c r="D585" s="154" t="s">
        <v>111</v>
      </c>
      <c r="E585" s="155" t="s">
        <v>12</v>
      </c>
      <c r="F585" s="156" t="s">
        <v>112</v>
      </c>
      <c r="G585" s="153"/>
      <c r="H585" s="157">
        <v>6.04</v>
      </c>
      <c r="I585" s="158"/>
      <c r="J585" s="153"/>
      <c r="K585" s="153"/>
      <c r="L585" s="159"/>
      <c r="M585" s="160"/>
      <c r="N585" s="161"/>
      <c r="O585" s="161"/>
      <c r="P585" s="161"/>
      <c r="Q585" s="161"/>
      <c r="R585" s="161"/>
      <c r="S585" s="161"/>
      <c r="T585" s="162"/>
      <c r="AT585" s="163" t="s">
        <v>111</v>
      </c>
      <c r="AU585" s="163" t="s">
        <v>50</v>
      </c>
      <c r="AV585" s="8" t="s">
        <v>109</v>
      </c>
      <c r="AW585" s="8" t="s">
        <v>24</v>
      </c>
      <c r="AX585" s="8" t="s">
        <v>49</v>
      </c>
      <c r="AY585" s="163" t="s">
        <v>102</v>
      </c>
    </row>
    <row r="586" spans="2:65" s="1" customFormat="1" ht="31.5" customHeight="1" x14ac:dyDescent="0.3">
      <c r="B586" s="24"/>
      <c r="C586" s="164" t="s">
        <v>371</v>
      </c>
      <c r="D586" s="164" t="s">
        <v>113</v>
      </c>
      <c r="E586" s="165" t="s">
        <v>343</v>
      </c>
      <c r="F586" s="166" t="s">
        <v>802</v>
      </c>
      <c r="G586" s="167" t="s">
        <v>108</v>
      </c>
      <c r="H586" s="168">
        <v>26.06</v>
      </c>
      <c r="I586" s="169"/>
      <c r="J586" s="170">
        <f>ROUND(I586*H586,2)</f>
        <v>0</v>
      </c>
      <c r="K586" s="166" t="s">
        <v>116</v>
      </c>
      <c r="L586" s="171"/>
      <c r="M586" s="172" t="s">
        <v>12</v>
      </c>
      <c r="N586" s="173" t="s">
        <v>31</v>
      </c>
      <c r="O586" s="25"/>
      <c r="P586" s="137">
        <f>O586*H586</f>
        <v>0</v>
      </c>
      <c r="Q586" s="137">
        <v>0.01</v>
      </c>
      <c r="R586" s="137">
        <f>Q586*H586</f>
        <v>0.2606</v>
      </c>
      <c r="S586" s="137">
        <v>0</v>
      </c>
      <c r="T586" s="138">
        <f>S586*H586</f>
        <v>0</v>
      </c>
      <c r="AR586" s="13" t="s">
        <v>255</v>
      </c>
      <c r="AT586" s="13" t="s">
        <v>113</v>
      </c>
      <c r="AU586" s="13" t="s">
        <v>50</v>
      </c>
      <c r="AY586" s="13" t="s">
        <v>102</v>
      </c>
      <c r="BE586" s="139">
        <f>IF(N586="základní",J586,0)</f>
        <v>0</v>
      </c>
      <c r="BF586" s="139">
        <f>IF(N586="snížená",J586,0)</f>
        <v>0</v>
      </c>
      <c r="BG586" s="139">
        <f>IF(N586="zákl. přenesená",J586,0)</f>
        <v>0</v>
      </c>
      <c r="BH586" s="139">
        <f>IF(N586="sníž. přenesená",J586,0)</f>
        <v>0</v>
      </c>
      <c r="BI586" s="139">
        <f>IF(N586="nulová",J586,0)</f>
        <v>0</v>
      </c>
      <c r="BJ586" s="13" t="s">
        <v>49</v>
      </c>
      <c r="BK586" s="139">
        <f>ROUND(I586*H586,2)</f>
        <v>0</v>
      </c>
      <c r="BL586" s="13" t="s">
        <v>187</v>
      </c>
      <c r="BM586" s="13" t="s">
        <v>344</v>
      </c>
    </row>
    <row r="587" spans="2:65" s="7" customFormat="1" x14ac:dyDescent="0.3">
      <c r="B587" s="140"/>
      <c r="C587" s="141"/>
      <c r="D587" s="142" t="s">
        <v>111</v>
      </c>
      <c r="E587" s="143" t="s">
        <v>12</v>
      </c>
      <c r="F587" s="144" t="s">
        <v>803</v>
      </c>
      <c r="G587" s="141"/>
      <c r="H587" s="145">
        <v>15.18</v>
      </c>
      <c r="I587" s="146"/>
      <c r="J587" s="141"/>
      <c r="K587" s="141"/>
      <c r="L587" s="147"/>
      <c r="M587" s="148"/>
      <c r="N587" s="149"/>
      <c r="O587" s="149"/>
      <c r="P587" s="149"/>
      <c r="Q587" s="149"/>
      <c r="R587" s="149"/>
      <c r="S587" s="149"/>
      <c r="T587" s="150"/>
      <c r="AT587" s="151" t="s">
        <v>111</v>
      </c>
      <c r="AU587" s="151" t="s">
        <v>50</v>
      </c>
      <c r="AV587" s="7" t="s">
        <v>50</v>
      </c>
      <c r="AW587" s="7" t="s">
        <v>24</v>
      </c>
      <c r="AX587" s="7" t="s">
        <v>47</v>
      </c>
      <c r="AY587" s="151" t="s">
        <v>102</v>
      </c>
    </row>
    <row r="588" spans="2:65" s="7" customFormat="1" x14ac:dyDescent="0.3">
      <c r="B588" s="140"/>
      <c r="C588" s="141"/>
      <c r="D588" s="142" t="s">
        <v>111</v>
      </c>
      <c r="E588" s="143" t="s">
        <v>12</v>
      </c>
      <c r="F588" s="144" t="s">
        <v>620</v>
      </c>
      <c r="G588" s="141"/>
      <c r="H588" s="145">
        <v>10.88</v>
      </c>
      <c r="I588" s="146"/>
      <c r="J588" s="141"/>
      <c r="K588" s="141"/>
      <c r="L588" s="147"/>
      <c r="M588" s="148"/>
      <c r="N588" s="149"/>
      <c r="O588" s="149"/>
      <c r="P588" s="149"/>
      <c r="Q588" s="149"/>
      <c r="R588" s="149"/>
      <c r="S588" s="149"/>
      <c r="T588" s="150"/>
      <c r="AT588" s="151" t="s">
        <v>111</v>
      </c>
      <c r="AU588" s="151" t="s">
        <v>50</v>
      </c>
      <c r="AV588" s="7" t="s">
        <v>50</v>
      </c>
      <c r="AW588" s="7" t="s">
        <v>24</v>
      </c>
      <c r="AX588" s="7" t="s">
        <v>47</v>
      </c>
      <c r="AY588" s="151" t="s">
        <v>102</v>
      </c>
    </row>
    <row r="589" spans="2:65" s="8" customFormat="1" x14ac:dyDescent="0.3">
      <c r="B589" s="152"/>
      <c r="C589" s="153"/>
      <c r="D589" s="154" t="s">
        <v>111</v>
      </c>
      <c r="E589" s="155" t="s">
        <v>12</v>
      </c>
      <c r="F589" s="156" t="s">
        <v>112</v>
      </c>
      <c r="G589" s="153"/>
      <c r="H589" s="157">
        <v>26.06</v>
      </c>
      <c r="I589" s="158"/>
      <c r="J589" s="153"/>
      <c r="K589" s="153"/>
      <c r="L589" s="159"/>
      <c r="M589" s="160"/>
      <c r="N589" s="161"/>
      <c r="O589" s="161"/>
      <c r="P589" s="161"/>
      <c r="Q589" s="161"/>
      <c r="R589" s="161"/>
      <c r="S589" s="161"/>
      <c r="T589" s="162"/>
      <c r="AT589" s="163" t="s">
        <v>111</v>
      </c>
      <c r="AU589" s="163" t="s">
        <v>50</v>
      </c>
      <c r="AV589" s="8" t="s">
        <v>109</v>
      </c>
      <c r="AW589" s="8" t="s">
        <v>24</v>
      </c>
      <c r="AX589" s="8" t="s">
        <v>49</v>
      </c>
      <c r="AY589" s="163" t="s">
        <v>102</v>
      </c>
    </row>
    <row r="590" spans="2:65" s="1" customFormat="1" ht="22.5" customHeight="1" x14ac:dyDescent="0.3">
      <c r="B590" s="24"/>
      <c r="C590" s="164" t="s">
        <v>374</v>
      </c>
      <c r="D590" s="164" t="s">
        <v>113</v>
      </c>
      <c r="E590" s="165" t="s">
        <v>325</v>
      </c>
      <c r="F590" s="166" t="s">
        <v>326</v>
      </c>
      <c r="G590" s="167" t="s">
        <v>201</v>
      </c>
      <c r="H590" s="168">
        <v>150</v>
      </c>
      <c r="I590" s="169"/>
      <c r="J590" s="170">
        <f>ROUND(I590*H590,2)</f>
        <v>0</v>
      </c>
      <c r="K590" s="166" t="s">
        <v>116</v>
      </c>
      <c r="L590" s="171"/>
      <c r="M590" s="172" t="s">
        <v>12</v>
      </c>
      <c r="N590" s="173" t="s">
        <v>31</v>
      </c>
      <c r="O590" s="25"/>
      <c r="P590" s="137">
        <f>O590*H590</f>
        <v>0</v>
      </c>
      <c r="Q590" s="137">
        <v>6.0000000000000002E-5</v>
      </c>
      <c r="R590" s="137">
        <f>Q590*H590</f>
        <v>9.0000000000000011E-3</v>
      </c>
      <c r="S590" s="137">
        <v>0</v>
      </c>
      <c r="T590" s="138">
        <f>S590*H590</f>
        <v>0</v>
      </c>
      <c r="AR590" s="13" t="s">
        <v>255</v>
      </c>
      <c r="AT590" s="13" t="s">
        <v>113</v>
      </c>
      <c r="AU590" s="13" t="s">
        <v>50</v>
      </c>
      <c r="AY590" s="13" t="s">
        <v>102</v>
      </c>
      <c r="BE590" s="139">
        <f>IF(N590="základní",J590,0)</f>
        <v>0</v>
      </c>
      <c r="BF590" s="139">
        <f>IF(N590="snížená",J590,0)</f>
        <v>0</v>
      </c>
      <c r="BG590" s="139">
        <f>IF(N590="zákl. přenesená",J590,0)</f>
        <v>0</v>
      </c>
      <c r="BH590" s="139">
        <f>IF(N590="sníž. přenesená",J590,0)</f>
        <v>0</v>
      </c>
      <c r="BI590" s="139">
        <f>IF(N590="nulová",J590,0)</f>
        <v>0</v>
      </c>
      <c r="BJ590" s="13" t="s">
        <v>49</v>
      </c>
      <c r="BK590" s="139">
        <f>ROUND(I590*H590,2)</f>
        <v>0</v>
      </c>
      <c r="BL590" s="13" t="s">
        <v>187</v>
      </c>
      <c r="BM590" s="13" t="s">
        <v>346</v>
      </c>
    </row>
    <row r="591" spans="2:65" s="7" customFormat="1" x14ac:dyDescent="0.3">
      <c r="B591" s="140"/>
      <c r="C591" s="141"/>
      <c r="D591" s="142" t="s">
        <v>111</v>
      </c>
      <c r="E591" s="143" t="s">
        <v>12</v>
      </c>
      <c r="F591" s="144" t="s">
        <v>804</v>
      </c>
      <c r="G591" s="141"/>
      <c r="H591" s="145">
        <v>150</v>
      </c>
      <c r="I591" s="146"/>
      <c r="J591" s="141"/>
      <c r="K591" s="141"/>
      <c r="L591" s="147"/>
      <c r="M591" s="148"/>
      <c r="N591" s="149"/>
      <c r="O591" s="149"/>
      <c r="P591" s="149"/>
      <c r="Q591" s="149"/>
      <c r="R591" s="149"/>
      <c r="S591" s="149"/>
      <c r="T591" s="150"/>
      <c r="AT591" s="151" t="s">
        <v>111</v>
      </c>
      <c r="AU591" s="151" t="s">
        <v>50</v>
      </c>
      <c r="AV591" s="7" t="s">
        <v>50</v>
      </c>
      <c r="AW591" s="7" t="s">
        <v>24</v>
      </c>
      <c r="AX591" s="7" t="s">
        <v>47</v>
      </c>
      <c r="AY591" s="151" t="s">
        <v>102</v>
      </c>
    </row>
    <row r="592" spans="2:65" s="8" customFormat="1" x14ac:dyDescent="0.3">
      <c r="B592" s="152"/>
      <c r="C592" s="153"/>
      <c r="D592" s="154" t="s">
        <v>111</v>
      </c>
      <c r="E592" s="155" t="s">
        <v>12</v>
      </c>
      <c r="F592" s="156" t="s">
        <v>112</v>
      </c>
      <c r="G592" s="153"/>
      <c r="H592" s="157">
        <v>150</v>
      </c>
      <c r="I592" s="158"/>
      <c r="J592" s="153"/>
      <c r="K592" s="153"/>
      <c r="L592" s="159"/>
      <c r="M592" s="160"/>
      <c r="N592" s="161"/>
      <c r="O592" s="161"/>
      <c r="P592" s="161"/>
      <c r="Q592" s="161"/>
      <c r="R592" s="161"/>
      <c r="S592" s="161"/>
      <c r="T592" s="162"/>
      <c r="AT592" s="163" t="s">
        <v>111</v>
      </c>
      <c r="AU592" s="163" t="s">
        <v>50</v>
      </c>
      <c r="AV592" s="8" t="s">
        <v>109</v>
      </c>
      <c r="AW592" s="8" t="s">
        <v>24</v>
      </c>
      <c r="AX592" s="8" t="s">
        <v>49</v>
      </c>
      <c r="AY592" s="163" t="s">
        <v>102</v>
      </c>
    </row>
    <row r="593" spans="2:65" s="1" customFormat="1" ht="22.5" customHeight="1" x14ac:dyDescent="0.3">
      <c r="B593" s="24"/>
      <c r="C593" s="128" t="s">
        <v>377</v>
      </c>
      <c r="D593" s="128" t="s">
        <v>105</v>
      </c>
      <c r="E593" s="129" t="s">
        <v>805</v>
      </c>
      <c r="F593" s="130" t="s">
        <v>806</v>
      </c>
      <c r="G593" s="131" t="s">
        <v>201</v>
      </c>
      <c r="H593" s="132">
        <v>65</v>
      </c>
      <c r="I593" s="133"/>
      <c r="J593" s="134">
        <f>ROUND(I593*H593,2)</f>
        <v>0</v>
      </c>
      <c r="K593" s="130" t="s">
        <v>116</v>
      </c>
      <c r="L593" s="34"/>
      <c r="M593" s="135" t="s">
        <v>12</v>
      </c>
      <c r="N593" s="136" t="s">
        <v>31</v>
      </c>
      <c r="O593" s="25"/>
      <c r="P593" s="137">
        <f>O593*H593</f>
        <v>0</v>
      </c>
      <c r="Q593" s="137">
        <v>0</v>
      </c>
      <c r="R593" s="137">
        <f>Q593*H593</f>
        <v>0</v>
      </c>
      <c r="S593" s="137">
        <v>0</v>
      </c>
      <c r="T593" s="138">
        <f>S593*H593</f>
        <v>0</v>
      </c>
      <c r="AR593" s="13" t="s">
        <v>187</v>
      </c>
      <c r="AT593" s="13" t="s">
        <v>105</v>
      </c>
      <c r="AU593" s="13" t="s">
        <v>50</v>
      </c>
      <c r="AY593" s="13" t="s">
        <v>102</v>
      </c>
      <c r="BE593" s="139">
        <f>IF(N593="základní",J593,0)</f>
        <v>0</v>
      </c>
      <c r="BF593" s="139">
        <f>IF(N593="snížená",J593,0)</f>
        <v>0</v>
      </c>
      <c r="BG593" s="139">
        <f>IF(N593="zákl. přenesená",J593,0)</f>
        <v>0</v>
      </c>
      <c r="BH593" s="139">
        <f>IF(N593="sníž. přenesená",J593,0)</f>
        <v>0</v>
      </c>
      <c r="BI593" s="139">
        <f>IF(N593="nulová",J593,0)</f>
        <v>0</v>
      </c>
      <c r="BJ593" s="13" t="s">
        <v>49</v>
      </c>
      <c r="BK593" s="139">
        <f>ROUND(I593*H593,2)</f>
        <v>0</v>
      </c>
      <c r="BL593" s="13" t="s">
        <v>187</v>
      </c>
      <c r="BM593" s="13" t="s">
        <v>807</v>
      </c>
    </row>
    <row r="594" spans="2:65" s="7" customFormat="1" x14ac:dyDescent="0.3">
      <c r="B594" s="140"/>
      <c r="C594" s="141"/>
      <c r="D594" s="142" t="s">
        <v>111</v>
      </c>
      <c r="E594" s="143" t="s">
        <v>12</v>
      </c>
      <c r="F594" s="144" t="s">
        <v>808</v>
      </c>
      <c r="G594" s="141"/>
      <c r="H594" s="145">
        <v>51</v>
      </c>
      <c r="I594" s="146"/>
      <c r="J594" s="141"/>
      <c r="K594" s="141"/>
      <c r="L594" s="147"/>
      <c r="M594" s="148"/>
      <c r="N594" s="149"/>
      <c r="O594" s="149"/>
      <c r="P594" s="149"/>
      <c r="Q594" s="149"/>
      <c r="R594" s="149"/>
      <c r="S594" s="149"/>
      <c r="T594" s="150"/>
      <c r="AT594" s="151" t="s">
        <v>111</v>
      </c>
      <c r="AU594" s="151" t="s">
        <v>50</v>
      </c>
      <c r="AV594" s="7" t="s">
        <v>50</v>
      </c>
      <c r="AW594" s="7" t="s">
        <v>24</v>
      </c>
      <c r="AX594" s="7" t="s">
        <v>47</v>
      </c>
      <c r="AY594" s="151" t="s">
        <v>102</v>
      </c>
    </row>
    <row r="595" spans="2:65" s="7" customFormat="1" x14ac:dyDescent="0.3">
      <c r="B595" s="140"/>
      <c r="C595" s="141"/>
      <c r="D595" s="142" t="s">
        <v>111</v>
      </c>
      <c r="E595" s="143" t="s">
        <v>12</v>
      </c>
      <c r="F595" s="144" t="s">
        <v>760</v>
      </c>
      <c r="G595" s="141"/>
      <c r="H595" s="145">
        <v>7</v>
      </c>
      <c r="I595" s="146"/>
      <c r="J595" s="141"/>
      <c r="K595" s="141"/>
      <c r="L595" s="147"/>
      <c r="M595" s="148"/>
      <c r="N595" s="149"/>
      <c r="O595" s="149"/>
      <c r="P595" s="149"/>
      <c r="Q595" s="149"/>
      <c r="R595" s="149"/>
      <c r="S595" s="149"/>
      <c r="T595" s="150"/>
      <c r="AT595" s="151" t="s">
        <v>111</v>
      </c>
      <c r="AU595" s="151" t="s">
        <v>50</v>
      </c>
      <c r="AV595" s="7" t="s">
        <v>50</v>
      </c>
      <c r="AW595" s="7" t="s">
        <v>24</v>
      </c>
      <c r="AX595" s="7" t="s">
        <v>47</v>
      </c>
      <c r="AY595" s="151" t="s">
        <v>102</v>
      </c>
    </row>
    <row r="596" spans="2:65" s="7" customFormat="1" x14ac:dyDescent="0.3">
      <c r="B596" s="140"/>
      <c r="C596" s="141"/>
      <c r="D596" s="142" t="s">
        <v>111</v>
      </c>
      <c r="E596" s="143" t="s">
        <v>12</v>
      </c>
      <c r="F596" s="144" t="s">
        <v>762</v>
      </c>
      <c r="G596" s="141"/>
      <c r="H596" s="145">
        <v>7</v>
      </c>
      <c r="I596" s="146"/>
      <c r="J596" s="141"/>
      <c r="K596" s="141"/>
      <c r="L596" s="147"/>
      <c r="M596" s="148"/>
      <c r="N596" s="149"/>
      <c r="O596" s="149"/>
      <c r="P596" s="149"/>
      <c r="Q596" s="149"/>
      <c r="R596" s="149"/>
      <c r="S596" s="149"/>
      <c r="T596" s="150"/>
      <c r="AT596" s="151" t="s">
        <v>111</v>
      </c>
      <c r="AU596" s="151" t="s">
        <v>50</v>
      </c>
      <c r="AV596" s="7" t="s">
        <v>50</v>
      </c>
      <c r="AW596" s="7" t="s">
        <v>24</v>
      </c>
      <c r="AX596" s="7" t="s">
        <v>47</v>
      </c>
      <c r="AY596" s="151" t="s">
        <v>102</v>
      </c>
    </row>
    <row r="597" spans="2:65" s="8" customFormat="1" x14ac:dyDescent="0.3">
      <c r="B597" s="152"/>
      <c r="C597" s="153"/>
      <c r="D597" s="154" t="s">
        <v>111</v>
      </c>
      <c r="E597" s="155" t="s">
        <v>12</v>
      </c>
      <c r="F597" s="156" t="s">
        <v>112</v>
      </c>
      <c r="G597" s="153"/>
      <c r="H597" s="157">
        <v>65</v>
      </c>
      <c r="I597" s="158"/>
      <c r="J597" s="153"/>
      <c r="K597" s="153"/>
      <c r="L597" s="159"/>
      <c r="M597" s="160"/>
      <c r="N597" s="161"/>
      <c r="O597" s="161"/>
      <c r="P597" s="161"/>
      <c r="Q597" s="161"/>
      <c r="R597" s="161"/>
      <c r="S597" s="161"/>
      <c r="T597" s="162"/>
      <c r="AT597" s="163" t="s">
        <v>111</v>
      </c>
      <c r="AU597" s="163" t="s">
        <v>50</v>
      </c>
      <c r="AV597" s="8" t="s">
        <v>109</v>
      </c>
      <c r="AW597" s="8" t="s">
        <v>24</v>
      </c>
      <c r="AX597" s="8" t="s">
        <v>49</v>
      </c>
      <c r="AY597" s="163" t="s">
        <v>102</v>
      </c>
    </row>
    <row r="598" spans="2:65" s="1" customFormat="1" ht="31.5" customHeight="1" x14ac:dyDescent="0.3">
      <c r="B598" s="24"/>
      <c r="C598" s="164" t="s">
        <v>380</v>
      </c>
      <c r="D598" s="164" t="s">
        <v>113</v>
      </c>
      <c r="E598" s="165" t="s">
        <v>809</v>
      </c>
      <c r="F598" s="166" t="s">
        <v>810</v>
      </c>
      <c r="G598" s="167" t="s">
        <v>108</v>
      </c>
      <c r="H598" s="168">
        <v>13.04</v>
      </c>
      <c r="I598" s="169"/>
      <c r="J598" s="170">
        <f>ROUND(I598*H598,2)</f>
        <v>0</v>
      </c>
      <c r="K598" s="166" t="s">
        <v>12</v>
      </c>
      <c r="L598" s="171"/>
      <c r="M598" s="172" t="s">
        <v>12</v>
      </c>
      <c r="N598" s="173" t="s">
        <v>31</v>
      </c>
      <c r="O598" s="25"/>
      <c r="P598" s="137">
        <f>O598*H598</f>
        <v>0</v>
      </c>
      <c r="Q598" s="137">
        <v>7.0000000000000001E-3</v>
      </c>
      <c r="R598" s="137">
        <f>Q598*H598</f>
        <v>9.128E-2</v>
      </c>
      <c r="S598" s="137">
        <v>0</v>
      </c>
      <c r="T598" s="138">
        <f>S598*H598</f>
        <v>0</v>
      </c>
      <c r="AR598" s="13" t="s">
        <v>255</v>
      </c>
      <c r="AT598" s="13" t="s">
        <v>113</v>
      </c>
      <c r="AU598" s="13" t="s">
        <v>50</v>
      </c>
      <c r="AY598" s="13" t="s">
        <v>102</v>
      </c>
      <c r="BE598" s="139">
        <f>IF(N598="základní",J598,0)</f>
        <v>0</v>
      </c>
      <c r="BF598" s="139">
        <f>IF(N598="snížená",J598,0)</f>
        <v>0</v>
      </c>
      <c r="BG598" s="139">
        <f>IF(N598="zákl. přenesená",J598,0)</f>
        <v>0</v>
      </c>
      <c r="BH598" s="139">
        <f>IF(N598="sníž. přenesená",J598,0)</f>
        <v>0</v>
      </c>
      <c r="BI598" s="139">
        <f>IF(N598="nulová",J598,0)</f>
        <v>0</v>
      </c>
      <c r="BJ598" s="13" t="s">
        <v>49</v>
      </c>
      <c r="BK598" s="139">
        <f>ROUND(I598*H598,2)</f>
        <v>0</v>
      </c>
      <c r="BL598" s="13" t="s">
        <v>187</v>
      </c>
      <c r="BM598" s="13" t="s">
        <v>811</v>
      </c>
    </row>
    <row r="599" spans="2:65" s="7" customFormat="1" x14ac:dyDescent="0.3">
      <c r="B599" s="140"/>
      <c r="C599" s="141"/>
      <c r="D599" s="142" t="s">
        <v>111</v>
      </c>
      <c r="E599" s="143" t="s">
        <v>12</v>
      </c>
      <c r="F599" s="144" t="s">
        <v>812</v>
      </c>
      <c r="G599" s="141"/>
      <c r="H599" s="145">
        <v>13.04</v>
      </c>
      <c r="I599" s="146"/>
      <c r="J599" s="141"/>
      <c r="K599" s="141"/>
      <c r="L599" s="147"/>
      <c r="M599" s="148"/>
      <c r="N599" s="149"/>
      <c r="O599" s="149"/>
      <c r="P599" s="149"/>
      <c r="Q599" s="149"/>
      <c r="R599" s="149"/>
      <c r="S599" s="149"/>
      <c r="T599" s="150"/>
      <c r="AT599" s="151" t="s">
        <v>111</v>
      </c>
      <c r="AU599" s="151" t="s">
        <v>50</v>
      </c>
      <c r="AV599" s="7" t="s">
        <v>50</v>
      </c>
      <c r="AW599" s="7" t="s">
        <v>24</v>
      </c>
      <c r="AX599" s="7" t="s">
        <v>47</v>
      </c>
      <c r="AY599" s="151" t="s">
        <v>102</v>
      </c>
    </row>
    <row r="600" spans="2:65" s="8" customFormat="1" x14ac:dyDescent="0.3">
      <c r="B600" s="152"/>
      <c r="C600" s="153"/>
      <c r="D600" s="154" t="s">
        <v>111</v>
      </c>
      <c r="E600" s="155" t="s">
        <v>12</v>
      </c>
      <c r="F600" s="156" t="s">
        <v>112</v>
      </c>
      <c r="G600" s="153"/>
      <c r="H600" s="157">
        <v>13.04</v>
      </c>
      <c r="I600" s="158"/>
      <c r="J600" s="153"/>
      <c r="K600" s="153"/>
      <c r="L600" s="159"/>
      <c r="M600" s="160"/>
      <c r="N600" s="161"/>
      <c r="O600" s="161"/>
      <c r="P600" s="161"/>
      <c r="Q600" s="161"/>
      <c r="R600" s="161"/>
      <c r="S600" s="161"/>
      <c r="T600" s="162"/>
      <c r="AT600" s="163" t="s">
        <v>111</v>
      </c>
      <c r="AU600" s="163" t="s">
        <v>50</v>
      </c>
      <c r="AV600" s="8" t="s">
        <v>109</v>
      </c>
      <c r="AW600" s="8" t="s">
        <v>24</v>
      </c>
      <c r="AX600" s="8" t="s">
        <v>49</v>
      </c>
      <c r="AY600" s="163" t="s">
        <v>102</v>
      </c>
    </row>
    <row r="601" spans="2:65" s="1" customFormat="1" ht="31.5" customHeight="1" x14ac:dyDescent="0.3">
      <c r="B601" s="24"/>
      <c r="C601" s="164" t="s">
        <v>383</v>
      </c>
      <c r="D601" s="164" t="s">
        <v>113</v>
      </c>
      <c r="E601" s="165" t="s">
        <v>339</v>
      </c>
      <c r="F601" s="166" t="s">
        <v>340</v>
      </c>
      <c r="G601" s="167" t="s">
        <v>108</v>
      </c>
      <c r="H601" s="168">
        <v>55.42</v>
      </c>
      <c r="I601" s="169"/>
      <c r="J601" s="170">
        <f>ROUND(I601*H601,2)</f>
        <v>0</v>
      </c>
      <c r="K601" s="166" t="s">
        <v>12</v>
      </c>
      <c r="L601" s="171"/>
      <c r="M601" s="172" t="s">
        <v>12</v>
      </c>
      <c r="N601" s="173" t="s">
        <v>31</v>
      </c>
      <c r="O601" s="25"/>
      <c r="P601" s="137">
        <f>O601*H601</f>
        <v>0</v>
      </c>
      <c r="Q601" s="137">
        <v>7.0000000000000001E-3</v>
      </c>
      <c r="R601" s="137">
        <f>Q601*H601</f>
        <v>0.38794000000000001</v>
      </c>
      <c r="S601" s="137">
        <v>0</v>
      </c>
      <c r="T601" s="138">
        <f>S601*H601</f>
        <v>0</v>
      </c>
      <c r="AR601" s="13" t="s">
        <v>255</v>
      </c>
      <c r="AT601" s="13" t="s">
        <v>113</v>
      </c>
      <c r="AU601" s="13" t="s">
        <v>50</v>
      </c>
      <c r="AY601" s="13" t="s">
        <v>102</v>
      </c>
      <c r="BE601" s="139">
        <f>IF(N601="základní",J601,0)</f>
        <v>0</v>
      </c>
      <c r="BF601" s="139">
        <f>IF(N601="snížená",J601,0)</f>
        <v>0</v>
      </c>
      <c r="BG601" s="139">
        <f>IF(N601="zákl. přenesená",J601,0)</f>
        <v>0</v>
      </c>
      <c r="BH601" s="139">
        <f>IF(N601="sníž. přenesená",J601,0)</f>
        <v>0</v>
      </c>
      <c r="BI601" s="139">
        <f>IF(N601="nulová",J601,0)</f>
        <v>0</v>
      </c>
      <c r="BJ601" s="13" t="s">
        <v>49</v>
      </c>
      <c r="BK601" s="139">
        <f>ROUND(I601*H601,2)</f>
        <v>0</v>
      </c>
      <c r="BL601" s="13" t="s">
        <v>187</v>
      </c>
      <c r="BM601" s="13" t="s">
        <v>813</v>
      </c>
    </row>
    <row r="602" spans="2:65" s="7" customFormat="1" x14ac:dyDescent="0.3">
      <c r="B602" s="140"/>
      <c r="C602" s="141"/>
      <c r="D602" s="142" t="s">
        <v>111</v>
      </c>
      <c r="E602" s="143" t="s">
        <v>12</v>
      </c>
      <c r="F602" s="144" t="s">
        <v>814</v>
      </c>
      <c r="G602" s="141"/>
      <c r="H602" s="145">
        <v>44.01</v>
      </c>
      <c r="I602" s="146"/>
      <c r="J602" s="141"/>
      <c r="K602" s="141"/>
      <c r="L602" s="147"/>
      <c r="M602" s="148"/>
      <c r="N602" s="149"/>
      <c r="O602" s="149"/>
      <c r="P602" s="149"/>
      <c r="Q602" s="149"/>
      <c r="R602" s="149"/>
      <c r="S602" s="149"/>
      <c r="T602" s="150"/>
      <c r="AT602" s="151" t="s">
        <v>111</v>
      </c>
      <c r="AU602" s="151" t="s">
        <v>50</v>
      </c>
      <c r="AV602" s="7" t="s">
        <v>50</v>
      </c>
      <c r="AW602" s="7" t="s">
        <v>24</v>
      </c>
      <c r="AX602" s="7" t="s">
        <v>47</v>
      </c>
      <c r="AY602" s="151" t="s">
        <v>102</v>
      </c>
    </row>
    <row r="603" spans="2:65" s="7" customFormat="1" x14ac:dyDescent="0.3">
      <c r="B603" s="140"/>
      <c r="C603" s="141"/>
      <c r="D603" s="142" t="s">
        <v>111</v>
      </c>
      <c r="E603" s="143" t="s">
        <v>12</v>
      </c>
      <c r="F603" s="144" t="s">
        <v>617</v>
      </c>
      <c r="G603" s="141"/>
      <c r="H603" s="145">
        <v>11.41</v>
      </c>
      <c r="I603" s="146"/>
      <c r="J603" s="141"/>
      <c r="K603" s="141"/>
      <c r="L603" s="147"/>
      <c r="M603" s="148"/>
      <c r="N603" s="149"/>
      <c r="O603" s="149"/>
      <c r="P603" s="149"/>
      <c r="Q603" s="149"/>
      <c r="R603" s="149"/>
      <c r="S603" s="149"/>
      <c r="T603" s="150"/>
      <c r="AT603" s="151" t="s">
        <v>111</v>
      </c>
      <c r="AU603" s="151" t="s">
        <v>50</v>
      </c>
      <c r="AV603" s="7" t="s">
        <v>50</v>
      </c>
      <c r="AW603" s="7" t="s">
        <v>24</v>
      </c>
      <c r="AX603" s="7" t="s">
        <v>47</v>
      </c>
      <c r="AY603" s="151" t="s">
        <v>102</v>
      </c>
    </row>
    <row r="604" spans="2:65" s="8" customFormat="1" x14ac:dyDescent="0.3">
      <c r="B604" s="152"/>
      <c r="C604" s="153"/>
      <c r="D604" s="154" t="s">
        <v>111</v>
      </c>
      <c r="E604" s="155" t="s">
        <v>12</v>
      </c>
      <c r="F604" s="156" t="s">
        <v>112</v>
      </c>
      <c r="G604" s="153"/>
      <c r="H604" s="157">
        <v>55.42</v>
      </c>
      <c r="I604" s="158"/>
      <c r="J604" s="153"/>
      <c r="K604" s="153"/>
      <c r="L604" s="159"/>
      <c r="M604" s="160"/>
      <c r="N604" s="161"/>
      <c r="O604" s="161"/>
      <c r="P604" s="161"/>
      <c r="Q604" s="161"/>
      <c r="R604" s="161"/>
      <c r="S604" s="161"/>
      <c r="T604" s="162"/>
      <c r="AT604" s="163" t="s">
        <v>111</v>
      </c>
      <c r="AU604" s="163" t="s">
        <v>50</v>
      </c>
      <c r="AV604" s="8" t="s">
        <v>109</v>
      </c>
      <c r="AW604" s="8" t="s">
        <v>24</v>
      </c>
      <c r="AX604" s="8" t="s">
        <v>49</v>
      </c>
      <c r="AY604" s="163" t="s">
        <v>102</v>
      </c>
    </row>
    <row r="605" spans="2:65" s="1" customFormat="1" ht="31.5" customHeight="1" x14ac:dyDescent="0.3">
      <c r="B605" s="24"/>
      <c r="C605" s="164" t="s">
        <v>386</v>
      </c>
      <c r="D605" s="164" t="s">
        <v>113</v>
      </c>
      <c r="E605" s="165" t="s">
        <v>815</v>
      </c>
      <c r="F605" s="166" t="s">
        <v>816</v>
      </c>
      <c r="G605" s="167" t="s">
        <v>108</v>
      </c>
      <c r="H605" s="168">
        <v>11.62</v>
      </c>
      <c r="I605" s="169"/>
      <c r="J605" s="170">
        <f>ROUND(I605*H605,2)</f>
        <v>0</v>
      </c>
      <c r="K605" s="166" t="s">
        <v>12</v>
      </c>
      <c r="L605" s="171"/>
      <c r="M605" s="172" t="s">
        <v>12</v>
      </c>
      <c r="N605" s="173" t="s">
        <v>31</v>
      </c>
      <c r="O605" s="25"/>
      <c r="P605" s="137">
        <f>O605*H605</f>
        <v>0</v>
      </c>
      <c r="Q605" s="137">
        <v>8.0000000000000002E-3</v>
      </c>
      <c r="R605" s="137">
        <f>Q605*H605</f>
        <v>9.2960000000000001E-2</v>
      </c>
      <c r="S605" s="137">
        <v>0</v>
      </c>
      <c r="T605" s="138">
        <f>S605*H605</f>
        <v>0</v>
      </c>
      <c r="AR605" s="13" t="s">
        <v>255</v>
      </c>
      <c r="AT605" s="13" t="s">
        <v>113</v>
      </c>
      <c r="AU605" s="13" t="s">
        <v>50</v>
      </c>
      <c r="AY605" s="13" t="s">
        <v>102</v>
      </c>
      <c r="BE605" s="139">
        <f>IF(N605="základní",J605,0)</f>
        <v>0</v>
      </c>
      <c r="BF605" s="139">
        <f>IF(N605="snížená",J605,0)</f>
        <v>0</v>
      </c>
      <c r="BG605" s="139">
        <f>IF(N605="zákl. přenesená",J605,0)</f>
        <v>0</v>
      </c>
      <c r="BH605" s="139">
        <f>IF(N605="sníž. přenesená",J605,0)</f>
        <v>0</v>
      </c>
      <c r="BI605" s="139">
        <f>IF(N605="nulová",J605,0)</f>
        <v>0</v>
      </c>
      <c r="BJ605" s="13" t="s">
        <v>49</v>
      </c>
      <c r="BK605" s="139">
        <f>ROUND(I605*H605,2)</f>
        <v>0</v>
      </c>
      <c r="BL605" s="13" t="s">
        <v>187</v>
      </c>
      <c r="BM605" s="13" t="s">
        <v>817</v>
      </c>
    </row>
    <row r="606" spans="2:65" s="7" customFormat="1" x14ac:dyDescent="0.3">
      <c r="B606" s="140"/>
      <c r="C606" s="141"/>
      <c r="D606" s="142" t="s">
        <v>111</v>
      </c>
      <c r="E606" s="143" t="s">
        <v>12</v>
      </c>
      <c r="F606" s="144" t="s">
        <v>615</v>
      </c>
      <c r="G606" s="141"/>
      <c r="H606" s="145">
        <v>11.62</v>
      </c>
      <c r="I606" s="146"/>
      <c r="J606" s="141"/>
      <c r="K606" s="141"/>
      <c r="L606" s="147"/>
      <c r="M606" s="148"/>
      <c r="N606" s="149"/>
      <c r="O606" s="149"/>
      <c r="P606" s="149"/>
      <c r="Q606" s="149"/>
      <c r="R606" s="149"/>
      <c r="S606" s="149"/>
      <c r="T606" s="150"/>
      <c r="AT606" s="151" t="s">
        <v>111</v>
      </c>
      <c r="AU606" s="151" t="s">
        <v>50</v>
      </c>
      <c r="AV606" s="7" t="s">
        <v>50</v>
      </c>
      <c r="AW606" s="7" t="s">
        <v>24</v>
      </c>
      <c r="AX606" s="7" t="s">
        <v>47</v>
      </c>
      <c r="AY606" s="151" t="s">
        <v>102</v>
      </c>
    </row>
    <row r="607" spans="2:65" s="8" customFormat="1" x14ac:dyDescent="0.3">
      <c r="B607" s="152"/>
      <c r="C607" s="153"/>
      <c r="D607" s="154" t="s">
        <v>111</v>
      </c>
      <c r="E607" s="155" t="s">
        <v>12</v>
      </c>
      <c r="F607" s="156" t="s">
        <v>112</v>
      </c>
      <c r="G607" s="153"/>
      <c r="H607" s="157">
        <v>11.62</v>
      </c>
      <c r="I607" s="158"/>
      <c r="J607" s="153"/>
      <c r="K607" s="153"/>
      <c r="L607" s="159"/>
      <c r="M607" s="160"/>
      <c r="N607" s="161"/>
      <c r="O607" s="161"/>
      <c r="P607" s="161"/>
      <c r="Q607" s="161"/>
      <c r="R607" s="161"/>
      <c r="S607" s="161"/>
      <c r="T607" s="162"/>
      <c r="AT607" s="163" t="s">
        <v>111</v>
      </c>
      <c r="AU607" s="163" t="s">
        <v>50</v>
      </c>
      <c r="AV607" s="8" t="s">
        <v>109</v>
      </c>
      <c r="AW607" s="8" t="s">
        <v>24</v>
      </c>
      <c r="AX607" s="8" t="s">
        <v>49</v>
      </c>
      <c r="AY607" s="163" t="s">
        <v>102</v>
      </c>
    </row>
    <row r="608" spans="2:65" s="1" customFormat="1" ht="31.5" customHeight="1" x14ac:dyDescent="0.3">
      <c r="B608" s="24"/>
      <c r="C608" s="164" t="s">
        <v>389</v>
      </c>
      <c r="D608" s="164" t="s">
        <v>113</v>
      </c>
      <c r="E608" s="165" t="s">
        <v>818</v>
      </c>
      <c r="F608" s="166" t="s">
        <v>819</v>
      </c>
      <c r="G608" s="167" t="s">
        <v>108</v>
      </c>
      <c r="H608" s="168">
        <v>26.08</v>
      </c>
      <c r="I608" s="169"/>
      <c r="J608" s="170">
        <f>ROUND(I608*H608,2)</f>
        <v>0</v>
      </c>
      <c r="K608" s="166" t="s">
        <v>116</v>
      </c>
      <c r="L608" s="171"/>
      <c r="M608" s="172" t="s">
        <v>12</v>
      </c>
      <c r="N608" s="173" t="s">
        <v>31</v>
      </c>
      <c r="O608" s="25"/>
      <c r="P608" s="137">
        <f>O608*H608</f>
        <v>0</v>
      </c>
      <c r="Q608" s="137">
        <v>8.0000000000000002E-3</v>
      </c>
      <c r="R608" s="137">
        <f>Q608*H608</f>
        <v>0.20863999999999999</v>
      </c>
      <c r="S608" s="137">
        <v>0</v>
      </c>
      <c r="T608" s="138">
        <f>S608*H608</f>
        <v>0</v>
      </c>
      <c r="AR608" s="13" t="s">
        <v>255</v>
      </c>
      <c r="AT608" s="13" t="s">
        <v>113</v>
      </c>
      <c r="AU608" s="13" t="s">
        <v>50</v>
      </c>
      <c r="AY608" s="13" t="s">
        <v>102</v>
      </c>
      <c r="BE608" s="139">
        <f>IF(N608="základní",J608,0)</f>
        <v>0</v>
      </c>
      <c r="BF608" s="139">
        <f>IF(N608="snížená",J608,0)</f>
        <v>0</v>
      </c>
      <c r="BG608" s="139">
        <f>IF(N608="zákl. přenesená",J608,0)</f>
        <v>0</v>
      </c>
      <c r="BH608" s="139">
        <f>IF(N608="sníž. přenesená",J608,0)</f>
        <v>0</v>
      </c>
      <c r="BI608" s="139">
        <f>IF(N608="nulová",J608,0)</f>
        <v>0</v>
      </c>
      <c r="BJ608" s="13" t="s">
        <v>49</v>
      </c>
      <c r="BK608" s="139">
        <f>ROUND(I608*H608,2)</f>
        <v>0</v>
      </c>
      <c r="BL608" s="13" t="s">
        <v>187</v>
      </c>
      <c r="BM608" s="13" t="s">
        <v>820</v>
      </c>
    </row>
    <row r="609" spans="2:65" s="7" customFormat="1" x14ac:dyDescent="0.3">
      <c r="B609" s="140"/>
      <c r="C609" s="141"/>
      <c r="D609" s="142" t="s">
        <v>111</v>
      </c>
      <c r="E609" s="143" t="s">
        <v>12</v>
      </c>
      <c r="F609" s="144" t="s">
        <v>821</v>
      </c>
      <c r="G609" s="141"/>
      <c r="H609" s="145">
        <v>26.08</v>
      </c>
      <c r="I609" s="146"/>
      <c r="J609" s="141"/>
      <c r="K609" s="141"/>
      <c r="L609" s="147"/>
      <c r="M609" s="148"/>
      <c r="N609" s="149"/>
      <c r="O609" s="149"/>
      <c r="P609" s="149"/>
      <c r="Q609" s="149"/>
      <c r="R609" s="149"/>
      <c r="S609" s="149"/>
      <c r="T609" s="150"/>
      <c r="AT609" s="151" t="s">
        <v>111</v>
      </c>
      <c r="AU609" s="151" t="s">
        <v>50</v>
      </c>
      <c r="AV609" s="7" t="s">
        <v>50</v>
      </c>
      <c r="AW609" s="7" t="s">
        <v>24</v>
      </c>
      <c r="AX609" s="7" t="s">
        <v>47</v>
      </c>
      <c r="AY609" s="151" t="s">
        <v>102</v>
      </c>
    </row>
    <row r="610" spans="2:65" s="8" customFormat="1" x14ac:dyDescent="0.3">
      <c r="B610" s="152"/>
      <c r="C610" s="153"/>
      <c r="D610" s="154" t="s">
        <v>111</v>
      </c>
      <c r="E610" s="155" t="s">
        <v>12</v>
      </c>
      <c r="F610" s="156" t="s">
        <v>112</v>
      </c>
      <c r="G610" s="153"/>
      <c r="H610" s="157">
        <v>26.08</v>
      </c>
      <c r="I610" s="158"/>
      <c r="J610" s="153"/>
      <c r="K610" s="153"/>
      <c r="L610" s="159"/>
      <c r="M610" s="160"/>
      <c r="N610" s="161"/>
      <c r="O610" s="161"/>
      <c r="P610" s="161"/>
      <c r="Q610" s="161"/>
      <c r="R610" s="161"/>
      <c r="S610" s="161"/>
      <c r="T610" s="162"/>
      <c r="AT610" s="163" t="s">
        <v>111</v>
      </c>
      <c r="AU610" s="163" t="s">
        <v>50</v>
      </c>
      <c r="AV610" s="8" t="s">
        <v>109</v>
      </c>
      <c r="AW610" s="8" t="s">
        <v>24</v>
      </c>
      <c r="AX610" s="8" t="s">
        <v>49</v>
      </c>
      <c r="AY610" s="163" t="s">
        <v>102</v>
      </c>
    </row>
    <row r="611" spans="2:65" s="1" customFormat="1" ht="22.5" customHeight="1" x14ac:dyDescent="0.3">
      <c r="B611" s="24"/>
      <c r="C611" s="164" t="s">
        <v>392</v>
      </c>
      <c r="D611" s="164" t="s">
        <v>113</v>
      </c>
      <c r="E611" s="165" t="s">
        <v>325</v>
      </c>
      <c r="F611" s="166" t="s">
        <v>326</v>
      </c>
      <c r="G611" s="167" t="s">
        <v>201</v>
      </c>
      <c r="H611" s="168">
        <v>130</v>
      </c>
      <c r="I611" s="169"/>
      <c r="J611" s="170">
        <f>ROUND(I611*H611,2)</f>
        <v>0</v>
      </c>
      <c r="K611" s="166" t="s">
        <v>116</v>
      </c>
      <c r="L611" s="171"/>
      <c r="M611" s="172" t="s">
        <v>12</v>
      </c>
      <c r="N611" s="173" t="s">
        <v>31</v>
      </c>
      <c r="O611" s="25"/>
      <c r="P611" s="137">
        <f>O611*H611</f>
        <v>0</v>
      </c>
      <c r="Q611" s="137">
        <v>6.0000000000000002E-5</v>
      </c>
      <c r="R611" s="137">
        <f>Q611*H611</f>
        <v>7.8000000000000005E-3</v>
      </c>
      <c r="S611" s="137">
        <v>0</v>
      </c>
      <c r="T611" s="138">
        <f>S611*H611</f>
        <v>0</v>
      </c>
      <c r="AR611" s="13" t="s">
        <v>255</v>
      </c>
      <c r="AT611" s="13" t="s">
        <v>113</v>
      </c>
      <c r="AU611" s="13" t="s">
        <v>50</v>
      </c>
      <c r="AY611" s="13" t="s">
        <v>102</v>
      </c>
      <c r="BE611" s="139">
        <f>IF(N611="základní",J611,0)</f>
        <v>0</v>
      </c>
      <c r="BF611" s="139">
        <f>IF(N611="snížená",J611,0)</f>
        <v>0</v>
      </c>
      <c r="BG611" s="139">
        <f>IF(N611="zákl. přenesená",J611,0)</f>
        <v>0</v>
      </c>
      <c r="BH611" s="139">
        <f>IF(N611="sníž. přenesená",J611,0)</f>
        <v>0</v>
      </c>
      <c r="BI611" s="139">
        <f>IF(N611="nulová",J611,0)</f>
        <v>0</v>
      </c>
      <c r="BJ611" s="13" t="s">
        <v>49</v>
      </c>
      <c r="BK611" s="139">
        <f>ROUND(I611*H611,2)</f>
        <v>0</v>
      </c>
      <c r="BL611" s="13" t="s">
        <v>187</v>
      </c>
      <c r="BM611" s="13" t="s">
        <v>822</v>
      </c>
    </row>
    <row r="612" spans="2:65" s="7" customFormat="1" x14ac:dyDescent="0.3">
      <c r="B612" s="140"/>
      <c r="C612" s="141"/>
      <c r="D612" s="142" t="s">
        <v>111</v>
      </c>
      <c r="E612" s="143" t="s">
        <v>12</v>
      </c>
      <c r="F612" s="144" t="s">
        <v>823</v>
      </c>
      <c r="G612" s="141"/>
      <c r="H612" s="145">
        <v>130</v>
      </c>
      <c r="I612" s="146"/>
      <c r="J612" s="141"/>
      <c r="K612" s="141"/>
      <c r="L612" s="147"/>
      <c r="M612" s="148"/>
      <c r="N612" s="149"/>
      <c r="O612" s="149"/>
      <c r="P612" s="149"/>
      <c r="Q612" s="149"/>
      <c r="R612" s="149"/>
      <c r="S612" s="149"/>
      <c r="T612" s="150"/>
      <c r="AT612" s="151" t="s">
        <v>111</v>
      </c>
      <c r="AU612" s="151" t="s">
        <v>50</v>
      </c>
      <c r="AV612" s="7" t="s">
        <v>50</v>
      </c>
      <c r="AW612" s="7" t="s">
        <v>24</v>
      </c>
      <c r="AX612" s="7" t="s">
        <v>47</v>
      </c>
      <c r="AY612" s="151" t="s">
        <v>102</v>
      </c>
    </row>
    <row r="613" spans="2:65" s="8" customFormat="1" x14ac:dyDescent="0.3">
      <c r="B613" s="152"/>
      <c r="C613" s="153"/>
      <c r="D613" s="154" t="s">
        <v>111</v>
      </c>
      <c r="E613" s="155" t="s">
        <v>12</v>
      </c>
      <c r="F613" s="156" t="s">
        <v>112</v>
      </c>
      <c r="G613" s="153"/>
      <c r="H613" s="157">
        <v>130</v>
      </c>
      <c r="I613" s="158"/>
      <c r="J613" s="153"/>
      <c r="K613" s="153"/>
      <c r="L613" s="159"/>
      <c r="M613" s="160"/>
      <c r="N613" s="161"/>
      <c r="O613" s="161"/>
      <c r="P613" s="161"/>
      <c r="Q613" s="161"/>
      <c r="R613" s="161"/>
      <c r="S613" s="161"/>
      <c r="T613" s="162"/>
      <c r="AT613" s="163" t="s">
        <v>111</v>
      </c>
      <c r="AU613" s="163" t="s">
        <v>50</v>
      </c>
      <c r="AV613" s="8" t="s">
        <v>109</v>
      </c>
      <c r="AW613" s="8" t="s">
        <v>24</v>
      </c>
      <c r="AX613" s="8" t="s">
        <v>49</v>
      </c>
      <c r="AY613" s="163" t="s">
        <v>102</v>
      </c>
    </row>
    <row r="614" spans="2:65" s="1" customFormat="1" ht="57" customHeight="1" x14ac:dyDescent="0.3">
      <c r="B614" s="24"/>
      <c r="C614" s="128" t="s">
        <v>395</v>
      </c>
      <c r="D614" s="128" t="s">
        <v>105</v>
      </c>
      <c r="E614" s="129" t="s">
        <v>348</v>
      </c>
      <c r="F614" s="130" t="s">
        <v>824</v>
      </c>
      <c r="G614" s="131" t="s">
        <v>201</v>
      </c>
      <c r="H614" s="132">
        <v>6</v>
      </c>
      <c r="I614" s="133"/>
      <c r="J614" s="134">
        <f>ROUND(I614*H614,2)</f>
        <v>0</v>
      </c>
      <c r="K614" s="130" t="s">
        <v>12</v>
      </c>
      <c r="L614" s="34"/>
      <c r="M614" s="135" t="s">
        <v>12</v>
      </c>
      <c r="N614" s="136" t="s">
        <v>31</v>
      </c>
      <c r="O614" s="25"/>
      <c r="P614" s="137">
        <f>O614*H614</f>
        <v>0</v>
      </c>
      <c r="Q614" s="137">
        <v>0</v>
      </c>
      <c r="R614" s="137">
        <f>Q614*H614</f>
        <v>0</v>
      </c>
      <c r="S614" s="137">
        <v>0</v>
      </c>
      <c r="T614" s="138">
        <f>S614*H614</f>
        <v>0</v>
      </c>
      <c r="AR614" s="13" t="s">
        <v>187</v>
      </c>
      <c r="AT614" s="13" t="s">
        <v>105</v>
      </c>
      <c r="AU614" s="13" t="s">
        <v>50</v>
      </c>
      <c r="AY614" s="13" t="s">
        <v>102</v>
      </c>
      <c r="BE614" s="139">
        <f>IF(N614="základní",J614,0)</f>
        <v>0</v>
      </c>
      <c r="BF614" s="139">
        <f>IF(N614="snížená",J614,0)</f>
        <v>0</v>
      </c>
      <c r="BG614" s="139">
        <f>IF(N614="zákl. přenesená",J614,0)</f>
        <v>0</v>
      </c>
      <c r="BH614" s="139">
        <f>IF(N614="sníž. přenesená",J614,0)</f>
        <v>0</v>
      </c>
      <c r="BI614" s="139">
        <f>IF(N614="nulová",J614,0)</f>
        <v>0</v>
      </c>
      <c r="BJ614" s="13" t="s">
        <v>49</v>
      </c>
      <c r="BK614" s="139">
        <f>ROUND(I614*H614,2)</f>
        <v>0</v>
      </c>
      <c r="BL614" s="13" t="s">
        <v>187</v>
      </c>
      <c r="BM614" s="13" t="s">
        <v>349</v>
      </c>
    </row>
    <row r="615" spans="2:65" s="7" customFormat="1" x14ac:dyDescent="0.3">
      <c r="B615" s="140"/>
      <c r="C615" s="141"/>
      <c r="D615" s="142" t="s">
        <v>111</v>
      </c>
      <c r="E615" s="143" t="s">
        <v>12</v>
      </c>
      <c r="F615" s="144" t="s">
        <v>825</v>
      </c>
      <c r="G615" s="141"/>
      <c r="H615" s="145">
        <v>6</v>
      </c>
      <c r="I615" s="146"/>
      <c r="J615" s="141"/>
      <c r="K615" s="141"/>
      <c r="L615" s="147"/>
      <c r="M615" s="148"/>
      <c r="N615" s="149"/>
      <c r="O615" s="149"/>
      <c r="P615" s="149"/>
      <c r="Q615" s="149"/>
      <c r="R615" s="149"/>
      <c r="S615" s="149"/>
      <c r="T615" s="150"/>
      <c r="AT615" s="151" t="s">
        <v>111</v>
      </c>
      <c r="AU615" s="151" t="s">
        <v>50</v>
      </c>
      <c r="AV615" s="7" t="s">
        <v>50</v>
      </c>
      <c r="AW615" s="7" t="s">
        <v>24</v>
      </c>
      <c r="AX615" s="7" t="s">
        <v>47</v>
      </c>
      <c r="AY615" s="151" t="s">
        <v>102</v>
      </c>
    </row>
    <row r="616" spans="2:65" s="8" customFormat="1" x14ac:dyDescent="0.3">
      <c r="B616" s="152"/>
      <c r="C616" s="153"/>
      <c r="D616" s="154" t="s">
        <v>111</v>
      </c>
      <c r="E616" s="155" t="s">
        <v>12</v>
      </c>
      <c r="F616" s="156" t="s">
        <v>112</v>
      </c>
      <c r="G616" s="153"/>
      <c r="H616" s="157">
        <v>6</v>
      </c>
      <c r="I616" s="158"/>
      <c r="J616" s="153"/>
      <c r="K616" s="153"/>
      <c r="L616" s="159"/>
      <c r="M616" s="160"/>
      <c r="N616" s="161"/>
      <c r="O616" s="161"/>
      <c r="P616" s="161"/>
      <c r="Q616" s="161"/>
      <c r="R616" s="161"/>
      <c r="S616" s="161"/>
      <c r="T616" s="162"/>
      <c r="AT616" s="163" t="s">
        <v>111</v>
      </c>
      <c r="AU616" s="163" t="s">
        <v>50</v>
      </c>
      <c r="AV616" s="8" t="s">
        <v>109</v>
      </c>
      <c r="AW616" s="8" t="s">
        <v>24</v>
      </c>
      <c r="AX616" s="8" t="s">
        <v>49</v>
      </c>
      <c r="AY616" s="163" t="s">
        <v>102</v>
      </c>
    </row>
    <row r="617" spans="2:65" s="1" customFormat="1" ht="57" customHeight="1" x14ac:dyDescent="0.3">
      <c r="B617" s="24"/>
      <c r="C617" s="128" t="s">
        <v>396</v>
      </c>
      <c r="D617" s="128" t="s">
        <v>105</v>
      </c>
      <c r="E617" s="129" t="s">
        <v>351</v>
      </c>
      <c r="F617" s="130" t="s">
        <v>826</v>
      </c>
      <c r="G617" s="131" t="s">
        <v>201</v>
      </c>
      <c r="H617" s="132">
        <v>48</v>
      </c>
      <c r="I617" s="133"/>
      <c r="J617" s="134">
        <f>ROUND(I617*H617,2)</f>
        <v>0</v>
      </c>
      <c r="K617" s="130" t="s">
        <v>12</v>
      </c>
      <c r="L617" s="34"/>
      <c r="M617" s="135" t="s">
        <v>12</v>
      </c>
      <c r="N617" s="136" t="s">
        <v>31</v>
      </c>
      <c r="O617" s="25"/>
      <c r="P617" s="137">
        <f>O617*H617</f>
        <v>0</v>
      </c>
      <c r="Q617" s="137">
        <v>0</v>
      </c>
      <c r="R617" s="137">
        <f>Q617*H617</f>
        <v>0</v>
      </c>
      <c r="S617" s="137">
        <v>0</v>
      </c>
      <c r="T617" s="138">
        <f>S617*H617</f>
        <v>0</v>
      </c>
      <c r="AR617" s="13" t="s">
        <v>187</v>
      </c>
      <c r="AT617" s="13" t="s">
        <v>105</v>
      </c>
      <c r="AU617" s="13" t="s">
        <v>50</v>
      </c>
      <c r="AY617" s="13" t="s">
        <v>102</v>
      </c>
      <c r="BE617" s="139">
        <f>IF(N617="základní",J617,0)</f>
        <v>0</v>
      </c>
      <c r="BF617" s="139">
        <f>IF(N617="snížená",J617,0)</f>
        <v>0</v>
      </c>
      <c r="BG617" s="139">
        <f>IF(N617="zákl. přenesená",J617,0)</f>
        <v>0</v>
      </c>
      <c r="BH617" s="139">
        <f>IF(N617="sníž. přenesená",J617,0)</f>
        <v>0</v>
      </c>
      <c r="BI617" s="139">
        <f>IF(N617="nulová",J617,0)</f>
        <v>0</v>
      </c>
      <c r="BJ617" s="13" t="s">
        <v>49</v>
      </c>
      <c r="BK617" s="139">
        <f>ROUND(I617*H617,2)</f>
        <v>0</v>
      </c>
      <c r="BL617" s="13" t="s">
        <v>187</v>
      </c>
      <c r="BM617" s="13" t="s">
        <v>352</v>
      </c>
    </row>
    <row r="618" spans="2:65" s="7" customFormat="1" x14ac:dyDescent="0.3">
      <c r="B618" s="140"/>
      <c r="C618" s="141"/>
      <c r="D618" s="142" t="s">
        <v>111</v>
      </c>
      <c r="E618" s="143" t="s">
        <v>12</v>
      </c>
      <c r="F618" s="144" t="s">
        <v>827</v>
      </c>
      <c r="G618" s="141"/>
      <c r="H618" s="145">
        <v>48</v>
      </c>
      <c r="I618" s="146"/>
      <c r="J618" s="141"/>
      <c r="K618" s="141"/>
      <c r="L618" s="147"/>
      <c r="M618" s="148"/>
      <c r="N618" s="149"/>
      <c r="O618" s="149"/>
      <c r="P618" s="149"/>
      <c r="Q618" s="149"/>
      <c r="R618" s="149"/>
      <c r="S618" s="149"/>
      <c r="T618" s="150"/>
      <c r="AT618" s="151" t="s">
        <v>111</v>
      </c>
      <c r="AU618" s="151" t="s">
        <v>50</v>
      </c>
      <c r="AV618" s="7" t="s">
        <v>50</v>
      </c>
      <c r="AW618" s="7" t="s">
        <v>24</v>
      </c>
      <c r="AX618" s="7" t="s">
        <v>47</v>
      </c>
      <c r="AY618" s="151" t="s">
        <v>102</v>
      </c>
    </row>
    <row r="619" spans="2:65" s="8" customFormat="1" x14ac:dyDescent="0.3">
      <c r="B619" s="152"/>
      <c r="C619" s="153"/>
      <c r="D619" s="154" t="s">
        <v>111</v>
      </c>
      <c r="E619" s="155" t="s">
        <v>12</v>
      </c>
      <c r="F619" s="156" t="s">
        <v>112</v>
      </c>
      <c r="G619" s="153"/>
      <c r="H619" s="157">
        <v>48</v>
      </c>
      <c r="I619" s="158"/>
      <c r="J619" s="153"/>
      <c r="K619" s="153"/>
      <c r="L619" s="159"/>
      <c r="M619" s="160"/>
      <c r="N619" s="161"/>
      <c r="O619" s="161"/>
      <c r="P619" s="161"/>
      <c r="Q619" s="161"/>
      <c r="R619" s="161"/>
      <c r="S619" s="161"/>
      <c r="T619" s="162"/>
      <c r="AT619" s="163" t="s">
        <v>111</v>
      </c>
      <c r="AU619" s="163" t="s">
        <v>50</v>
      </c>
      <c r="AV619" s="8" t="s">
        <v>109</v>
      </c>
      <c r="AW619" s="8" t="s">
        <v>24</v>
      </c>
      <c r="AX619" s="8" t="s">
        <v>49</v>
      </c>
      <c r="AY619" s="163" t="s">
        <v>102</v>
      </c>
    </row>
    <row r="620" spans="2:65" s="1" customFormat="1" ht="57" customHeight="1" x14ac:dyDescent="0.3">
      <c r="B620" s="24"/>
      <c r="C620" s="128" t="s">
        <v>399</v>
      </c>
      <c r="D620" s="128" t="s">
        <v>105</v>
      </c>
      <c r="E620" s="129" t="s">
        <v>353</v>
      </c>
      <c r="F620" s="130" t="s">
        <v>828</v>
      </c>
      <c r="G620" s="131" t="s">
        <v>201</v>
      </c>
      <c r="H620" s="132">
        <v>13</v>
      </c>
      <c r="I620" s="133"/>
      <c r="J620" s="134">
        <f>ROUND(I620*H620,2)</f>
        <v>0</v>
      </c>
      <c r="K620" s="130" t="s">
        <v>12</v>
      </c>
      <c r="L620" s="34"/>
      <c r="M620" s="135" t="s">
        <v>12</v>
      </c>
      <c r="N620" s="136" t="s">
        <v>31</v>
      </c>
      <c r="O620" s="25"/>
      <c r="P620" s="137">
        <f>O620*H620</f>
        <v>0</v>
      </c>
      <c r="Q620" s="137">
        <v>0</v>
      </c>
      <c r="R620" s="137">
        <f>Q620*H620</f>
        <v>0</v>
      </c>
      <c r="S620" s="137">
        <v>0</v>
      </c>
      <c r="T620" s="138">
        <f>S620*H620</f>
        <v>0</v>
      </c>
      <c r="AR620" s="13" t="s">
        <v>187</v>
      </c>
      <c r="AT620" s="13" t="s">
        <v>105</v>
      </c>
      <c r="AU620" s="13" t="s">
        <v>50</v>
      </c>
      <c r="AY620" s="13" t="s">
        <v>102</v>
      </c>
      <c r="BE620" s="139">
        <f>IF(N620="základní",J620,0)</f>
        <v>0</v>
      </c>
      <c r="BF620" s="139">
        <f>IF(N620="snížená",J620,0)</f>
        <v>0</v>
      </c>
      <c r="BG620" s="139">
        <f>IF(N620="zákl. přenesená",J620,0)</f>
        <v>0</v>
      </c>
      <c r="BH620" s="139">
        <f>IF(N620="sníž. přenesená",J620,0)</f>
        <v>0</v>
      </c>
      <c r="BI620" s="139">
        <f>IF(N620="nulová",J620,0)</f>
        <v>0</v>
      </c>
      <c r="BJ620" s="13" t="s">
        <v>49</v>
      </c>
      <c r="BK620" s="139">
        <f>ROUND(I620*H620,2)</f>
        <v>0</v>
      </c>
      <c r="BL620" s="13" t="s">
        <v>187</v>
      </c>
      <c r="BM620" s="13" t="s">
        <v>354</v>
      </c>
    </row>
    <row r="621" spans="2:65" s="7" customFormat="1" x14ac:dyDescent="0.3">
      <c r="B621" s="140"/>
      <c r="C621" s="141"/>
      <c r="D621" s="142" t="s">
        <v>111</v>
      </c>
      <c r="E621" s="143" t="s">
        <v>12</v>
      </c>
      <c r="F621" s="144" t="s">
        <v>829</v>
      </c>
      <c r="G621" s="141"/>
      <c r="H621" s="145">
        <v>13</v>
      </c>
      <c r="I621" s="146"/>
      <c r="J621" s="141"/>
      <c r="K621" s="141"/>
      <c r="L621" s="147"/>
      <c r="M621" s="148"/>
      <c r="N621" s="149"/>
      <c r="O621" s="149"/>
      <c r="P621" s="149"/>
      <c r="Q621" s="149"/>
      <c r="R621" s="149"/>
      <c r="S621" s="149"/>
      <c r="T621" s="150"/>
      <c r="AT621" s="151" t="s">
        <v>111</v>
      </c>
      <c r="AU621" s="151" t="s">
        <v>50</v>
      </c>
      <c r="AV621" s="7" t="s">
        <v>50</v>
      </c>
      <c r="AW621" s="7" t="s">
        <v>24</v>
      </c>
      <c r="AX621" s="7" t="s">
        <v>47</v>
      </c>
      <c r="AY621" s="151" t="s">
        <v>102</v>
      </c>
    </row>
    <row r="622" spans="2:65" s="8" customFormat="1" x14ac:dyDescent="0.3">
      <c r="B622" s="152"/>
      <c r="C622" s="153"/>
      <c r="D622" s="154" t="s">
        <v>111</v>
      </c>
      <c r="E622" s="155" t="s">
        <v>12</v>
      </c>
      <c r="F622" s="156" t="s">
        <v>112</v>
      </c>
      <c r="G622" s="153"/>
      <c r="H622" s="157">
        <v>13</v>
      </c>
      <c r="I622" s="158"/>
      <c r="J622" s="153"/>
      <c r="K622" s="153"/>
      <c r="L622" s="159"/>
      <c r="M622" s="160"/>
      <c r="N622" s="161"/>
      <c r="O622" s="161"/>
      <c r="P622" s="161"/>
      <c r="Q622" s="161"/>
      <c r="R622" s="161"/>
      <c r="S622" s="161"/>
      <c r="T622" s="162"/>
      <c r="AT622" s="163" t="s">
        <v>111</v>
      </c>
      <c r="AU622" s="163" t="s">
        <v>50</v>
      </c>
      <c r="AV622" s="8" t="s">
        <v>109</v>
      </c>
      <c r="AW622" s="8" t="s">
        <v>24</v>
      </c>
      <c r="AX622" s="8" t="s">
        <v>49</v>
      </c>
      <c r="AY622" s="163" t="s">
        <v>102</v>
      </c>
    </row>
    <row r="623" spans="2:65" s="1" customFormat="1" ht="57" customHeight="1" x14ac:dyDescent="0.3">
      <c r="B623" s="24"/>
      <c r="C623" s="128" t="s">
        <v>403</v>
      </c>
      <c r="D623" s="128" t="s">
        <v>105</v>
      </c>
      <c r="E623" s="129" t="s">
        <v>355</v>
      </c>
      <c r="F623" s="130" t="s">
        <v>830</v>
      </c>
      <c r="G623" s="131" t="s">
        <v>201</v>
      </c>
      <c r="H623" s="132">
        <v>9</v>
      </c>
      <c r="I623" s="133"/>
      <c r="J623" s="134">
        <f>ROUND(I623*H623,2)</f>
        <v>0</v>
      </c>
      <c r="K623" s="130" t="s">
        <v>12</v>
      </c>
      <c r="L623" s="34"/>
      <c r="M623" s="135" t="s">
        <v>12</v>
      </c>
      <c r="N623" s="136" t="s">
        <v>31</v>
      </c>
      <c r="O623" s="25"/>
      <c r="P623" s="137">
        <f>O623*H623</f>
        <v>0</v>
      </c>
      <c r="Q623" s="137">
        <v>0</v>
      </c>
      <c r="R623" s="137">
        <f>Q623*H623</f>
        <v>0</v>
      </c>
      <c r="S623" s="137">
        <v>0</v>
      </c>
      <c r="T623" s="138">
        <f>S623*H623</f>
        <v>0</v>
      </c>
      <c r="AR623" s="13" t="s">
        <v>187</v>
      </c>
      <c r="AT623" s="13" t="s">
        <v>105</v>
      </c>
      <c r="AU623" s="13" t="s">
        <v>50</v>
      </c>
      <c r="AY623" s="13" t="s">
        <v>102</v>
      </c>
      <c r="BE623" s="139">
        <f>IF(N623="základní",J623,0)</f>
        <v>0</v>
      </c>
      <c r="BF623" s="139">
        <f>IF(N623="snížená",J623,0)</f>
        <v>0</v>
      </c>
      <c r="BG623" s="139">
        <f>IF(N623="zákl. přenesená",J623,0)</f>
        <v>0</v>
      </c>
      <c r="BH623" s="139">
        <f>IF(N623="sníž. přenesená",J623,0)</f>
        <v>0</v>
      </c>
      <c r="BI623" s="139">
        <f>IF(N623="nulová",J623,0)</f>
        <v>0</v>
      </c>
      <c r="BJ623" s="13" t="s">
        <v>49</v>
      </c>
      <c r="BK623" s="139">
        <f>ROUND(I623*H623,2)</f>
        <v>0</v>
      </c>
      <c r="BL623" s="13" t="s">
        <v>187</v>
      </c>
      <c r="BM623" s="13" t="s">
        <v>356</v>
      </c>
    </row>
    <row r="624" spans="2:65" s="7" customFormat="1" x14ac:dyDescent="0.3">
      <c r="B624" s="140"/>
      <c r="C624" s="141"/>
      <c r="D624" s="142" t="s">
        <v>111</v>
      </c>
      <c r="E624" s="143" t="s">
        <v>12</v>
      </c>
      <c r="F624" s="144" t="s">
        <v>831</v>
      </c>
      <c r="G624" s="141"/>
      <c r="H624" s="145">
        <v>9</v>
      </c>
      <c r="I624" s="146"/>
      <c r="J624" s="141"/>
      <c r="K624" s="141"/>
      <c r="L624" s="147"/>
      <c r="M624" s="148"/>
      <c r="N624" s="149"/>
      <c r="O624" s="149"/>
      <c r="P624" s="149"/>
      <c r="Q624" s="149"/>
      <c r="R624" s="149"/>
      <c r="S624" s="149"/>
      <c r="T624" s="150"/>
      <c r="AT624" s="151" t="s">
        <v>111</v>
      </c>
      <c r="AU624" s="151" t="s">
        <v>50</v>
      </c>
      <c r="AV624" s="7" t="s">
        <v>50</v>
      </c>
      <c r="AW624" s="7" t="s">
        <v>24</v>
      </c>
      <c r="AX624" s="7" t="s">
        <v>47</v>
      </c>
      <c r="AY624" s="151" t="s">
        <v>102</v>
      </c>
    </row>
    <row r="625" spans="2:65" s="8" customFormat="1" x14ac:dyDescent="0.3">
      <c r="B625" s="152"/>
      <c r="C625" s="153"/>
      <c r="D625" s="154" t="s">
        <v>111</v>
      </c>
      <c r="E625" s="155" t="s">
        <v>12</v>
      </c>
      <c r="F625" s="156" t="s">
        <v>112</v>
      </c>
      <c r="G625" s="153"/>
      <c r="H625" s="157">
        <v>9</v>
      </c>
      <c r="I625" s="158"/>
      <c r="J625" s="153"/>
      <c r="K625" s="153"/>
      <c r="L625" s="159"/>
      <c r="M625" s="160"/>
      <c r="N625" s="161"/>
      <c r="O625" s="161"/>
      <c r="P625" s="161"/>
      <c r="Q625" s="161"/>
      <c r="R625" s="161"/>
      <c r="S625" s="161"/>
      <c r="T625" s="162"/>
      <c r="AT625" s="163" t="s">
        <v>111</v>
      </c>
      <c r="AU625" s="163" t="s">
        <v>50</v>
      </c>
      <c r="AV625" s="8" t="s">
        <v>109</v>
      </c>
      <c r="AW625" s="8" t="s">
        <v>24</v>
      </c>
      <c r="AX625" s="8" t="s">
        <v>49</v>
      </c>
      <c r="AY625" s="163" t="s">
        <v>102</v>
      </c>
    </row>
    <row r="626" spans="2:65" s="1" customFormat="1" ht="57" customHeight="1" x14ac:dyDescent="0.3">
      <c r="B626" s="24"/>
      <c r="C626" s="128" t="s">
        <v>407</v>
      </c>
      <c r="D626" s="128" t="s">
        <v>105</v>
      </c>
      <c r="E626" s="129" t="s">
        <v>357</v>
      </c>
      <c r="F626" s="130" t="s">
        <v>832</v>
      </c>
      <c r="G626" s="131" t="s">
        <v>201</v>
      </c>
      <c r="H626" s="132">
        <v>16</v>
      </c>
      <c r="I626" s="133"/>
      <c r="J626" s="134">
        <f>ROUND(I626*H626,2)</f>
        <v>0</v>
      </c>
      <c r="K626" s="130" t="s">
        <v>12</v>
      </c>
      <c r="L626" s="34"/>
      <c r="M626" s="135" t="s">
        <v>12</v>
      </c>
      <c r="N626" s="136" t="s">
        <v>31</v>
      </c>
      <c r="O626" s="25"/>
      <c r="P626" s="137">
        <f>O626*H626</f>
        <v>0</v>
      </c>
      <c r="Q626" s="137">
        <v>0</v>
      </c>
      <c r="R626" s="137">
        <f>Q626*H626</f>
        <v>0</v>
      </c>
      <c r="S626" s="137">
        <v>0</v>
      </c>
      <c r="T626" s="138">
        <f>S626*H626</f>
        <v>0</v>
      </c>
      <c r="AR626" s="13" t="s">
        <v>187</v>
      </c>
      <c r="AT626" s="13" t="s">
        <v>105</v>
      </c>
      <c r="AU626" s="13" t="s">
        <v>50</v>
      </c>
      <c r="AY626" s="13" t="s">
        <v>102</v>
      </c>
      <c r="BE626" s="139">
        <f>IF(N626="základní",J626,0)</f>
        <v>0</v>
      </c>
      <c r="BF626" s="139">
        <f>IF(N626="snížená",J626,0)</f>
        <v>0</v>
      </c>
      <c r="BG626" s="139">
        <f>IF(N626="zákl. přenesená",J626,0)</f>
        <v>0</v>
      </c>
      <c r="BH626" s="139">
        <f>IF(N626="sníž. přenesená",J626,0)</f>
        <v>0</v>
      </c>
      <c r="BI626" s="139">
        <f>IF(N626="nulová",J626,0)</f>
        <v>0</v>
      </c>
      <c r="BJ626" s="13" t="s">
        <v>49</v>
      </c>
      <c r="BK626" s="139">
        <f>ROUND(I626*H626,2)</f>
        <v>0</v>
      </c>
      <c r="BL626" s="13" t="s">
        <v>187</v>
      </c>
      <c r="BM626" s="13" t="s">
        <v>358</v>
      </c>
    </row>
    <row r="627" spans="2:65" s="7" customFormat="1" x14ac:dyDescent="0.3">
      <c r="B627" s="140"/>
      <c r="C627" s="141"/>
      <c r="D627" s="142" t="s">
        <v>111</v>
      </c>
      <c r="E627" s="143" t="s">
        <v>12</v>
      </c>
      <c r="F627" s="144" t="s">
        <v>758</v>
      </c>
      <c r="G627" s="141"/>
      <c r="H627" s="145">
        <v>16</v>
      </c>
      <c r="I627" s="146"/>
      <c r="J627" s="141"/>
      <c r="K627" s="141"/>
      <c r="L627" s="147"/>
      <c r="M627" s="148"/>
      <c r="N627" s="149"/>
      <c r="O627" s="149"/>
      <c r="P627" s="149"/>
      <c r="Q627" s="149"/>
      <c r="R627" s="149"/>
      <c r="S627" s="149"/>
      <c r="T627" s="150"/>
      <c r="AT627" s="151" t="s">
        <v>111</v>
      </c>
      <c r="AU627" s="151" t="s">
        <v>50</v>
      </c>
      <c r="AV627" s="7" t="s">
        <v>50</v>
      </c>
      <c r="AW627" s="7" t="s">
        <v>24</v>
      </c>
      <c r="AX627" s="7" t="s">
        <v>47</v>
      </c>
      <c r="AY627" s="151" t="s">
        <v>102</v>
      </c>
    </row>
    <row r="628" spans="2:65" s="8" customFormat="1" x14ac:dyDescent="0.3">
      <c r="B628" s="152"/>
      <c r="C628" s="153"/>
      <c r="D628" s="154" t="s">
        <v>111</v>
      </c>
      <c r="E628" s="155" t="s">
        <v>12</v>
      </c>
      <c r="F628" s="156" t="s">
        <v>112</v>
      </c>
      <c r="G628" s="153"/>
      <c r="H628" s="157">
        <v>16</v>
      </c>
      <c r="I628" s="158"/>
      <c r="J628" s="153"/>
      <c r="K628" s="153"/>
      <c r="L628" s="159"/>
      <c r="M628" s="160"/>
      <c r="N628" s="161"/>
      <c r="O628" s="161"/>
      <c r="P628" s="161"/>
      <c r="Q628" s="161"/>
      <c r="R628" s="161"/>
      <c r="S628" s="161"/>
      <c r="T628" s="162"/>
      <c r="AT628" s="163" t="s">
        <v>111</v>
      </c>
      <c r="AU628" s="163" t="s">
        <v>50</v>
      </c>
      <c r="AV628" s="8" t="s">
        <v>109</v>
      </c>
      <c r="AW628" s="8" t="s">
        <v>24</v>
      </c>
      <c r="AX628" s="8" t="s">
        <v>49</v>
      </c>
      <c r="AY628" s="163" t="s">
        <v>102</v>
      </c>
    </row>
    <row r="629" spans="2:65" s="1" customFormat="1" ht="44.25" customHeight="1" x14ac:dyDescent="0.3">
      <c r="B629" s="24"/>
      <c r="C629" s="128" t="s">
        <v>411</v>
      </c>
      <c r="D629" s="128" t="s">
        <v>105</v>
      </c>
      <c r="E629" s="129" t="s">
        <v>360</v>
      </c>
      <c r="F629" s="130" t="s">
        <v>833</v>
      </c>
      <c r="G629" s="131" t="s">
        <v>201</v>
      </c>
      <c r="H629" s="132">
        <v>18</v>
      </c>
      <c r="I629" s="133"/>
      <c r="J629" s="134">
        <f>ROUND(I629*H629,2)</f>
        <v>0</v>
      </c>
      <c r="K629" s="130" t="s">
        <v>12</v>
      </c>
      <c r="L629" s="34"/>
      <c r="M629" s="135" t="s">
        <v>12</v>
      </c>
      <c r="N629" s="136" t="s">
        <v>31</v>
      </c>
      <c r="O629" s="25"/>
      <c r="P629" s="137">
        <f>O629*H629</f>
        <v>0</v>
      </c>
      <c r="Q629" s="137">
        <v>0</v>
      </c>
      <c r="R629" s="137">
        <f>Q629*H629</f>
        <v>0</v>
      </c>
      <c r="S629" s="137">
        <v>0</v>
      </c>
      <c r="T629" s="138">
        <f>S629*H629</f>
        <v>0</v>
      </c>
      <c r="AR629" s="13" t="s">
        <v>187</v>
      </c>
      <c r="AT629" s="13" t="s">
        <v>105</v>
      </c>
      <c r="AU629" s="13" t="s">
        <v>50</v>
      </c>
      <c r="AY629" s="13" t="s">
        <v>102</v>
      </c>
      <c r="BE629" s="139">
        <f>IF(N629="základní",J629,0)</f>
        <v>0</v>
      </c>
      <c r="BF629" s="139">
        <f>IF(N629="snížená",J629,0)</f>
        <v>0</v>
      </c>
      <c r="BG629" s="139">
        <f>IF(N629="zákl. přenesená",J629,0)</f>
        <v>0</v>
      </c>
      <c r="BH629" s="139">
        <f>IF(N629="sníž. přenesená",J629,0)</f>
        <v>0</v>
      </c>
      <c r="BI629" s="139">
        <f>IF(N629="nulová",J629,0)</f>
        <v>0</v>
      </c>
      <c r="BJ629" s="13" t="s">
        <v>49</v>
      </c>
      <c r="BK629" s="139">
        <f>ROUND(I629*H629,2)</f>
        <v>0</v>
      </c>
      <c r="BL629" s="13" t="s">
        <v>187</v>
      </c>
      <c r="BM629" s="13" t="s">
        <v>361</v>
      </c>
    </row>
    <row r="630" spans="2:65" s="7" customFormat="1" x14ac:dyDescent="0.3">
      <c r="B630" s="140"/>
      <c r="C630" s="141"/>
      <c r="D630" s="142" t="s">
        <v>111</v>
      </c>
      <c r="E630" s="143" t="s">
        <v>12</v>
      </c>
      <c r="F630" s="144" t="s">
        <v>754</v>
      </c>
      <c r="G630" s="141"/>
      <c r="H630" s="145">
        <v>18</v>
      </c>
      <c r="I630" s="146"/>
      <c r="J630" s="141"/>
      <c r="K630" s="141"/>
      <c r="L630" s="147"/>
      <c r="M630" s="148"/>
      <c r="N630" s="149"/>
      <c r="O630" s="149"/>
      <c r="P630" s="149"/>
      <c r="Q630" s="149"/>
      <c r="R630" s="149"/>
      <c r="S630" s="149"/>
      <c r="T630" s="150"/>
      <c r="AT630" s="151" t="s">
        <v>111</v>
      </c>
      <c r="AU630" s="151" t="s">
        <v>50</v>
      </c>
      <c r="AV630" s="7" t="s">
        <v>50</v>
      </c>
      <c r="AW630" s="7" t="s">
        <v>24</v>
      </c>
      <c r="AX630" s="7" t="s">
        <v>47</v>
      </c>
      <c r="AY630" s="151" t="s">
        <v>102</v>
      </c>
    </row>
    <row r="631" spans="2:65" s="8" customFormat="1" x14ac:dyDescent="0.3">
      <c r="B631" s="152"/>
      <c r="C631" s="153"/>
      <c r="D631" s="154" t="s">
        <v>111</v>
      </c>
      <c r="E631" s="155" t="s">
        <v>12</v>
      </c>
      <c r="F631" s="156" t="s">
        <v>112</v>
      </c>
      <c r="G631" s="153"/>
      <c r="H631" s="157">
        <v>18</v>
      </c>
      <c r="I631" s="158"/>
      <c r="J631" s="153"/>
      <c r="K631" s="153"/>
      <c r="L631" s="159"/>
      <c r="M631" s="160"/>
      <c r="N631" s="161"/>
      <c r="O631" s="161"/>
      <c r="P631" s="161"/>
      <c r="Q631" s="161"/>
      <c r="R631" s="161"/>
      <c r="S631" s="161"/>
      <c r="T631" s="162"/>
      <c r="AT631" s="163" t="s">
        <v>111</v>
      </c>
      <c r="AU631" s="163" t="s">
        <v>50</v>
      </c>
      <c r="AV631" s="8" t="s">
        <v>109</v>
      </c>
      <c r="AW631" s="8" t="s">
        <v>24</v>
      </c>
      <c r="AX631" s="8" t="s">
        <v>49</v>
      </c>
      <c r="AY631" s="163" t="s">
        <v>102</v>
      </c>
    </row>
    <row r="632" spans="2:65" s="1" customFormat="1" ht="44.25" customHeight="1" x14ac:dyDescent="0.3">
      <c r="B632" s="24"/>
      <c r="C632" s="128" t="s">
        <v>415</v>
      </c>
      <c r="D632" s="128" t="s">
        <v>105</v>
      </c>
      <c r="E632" s="129" t="s">
        <v>363</v>
      </c>
      <c r="F632" s="130" t="s">
        <v>834</v>
      </c>
      <c r="G632" s="131" t="s">
        <v>201</v>
      </c>
      <c r="H632" s="132">
        <v>6</v>
      </c>
      <c r="I632" s="133"/>
      <c r="J632" s="134">
        <f>ROUND(I632*H632,2)</f>
        <v>0</v>
      </c>
      <c r="K632" s="130" t="s">
        <v>12</v>
      </c>
      <c r="L632" s="34"/>
      <c r="M632" s="135" t="s">
        <v>12</v>
      </c>
      <c r="N632" s="136" t="s">
        <v>31</v>
      </c>
      <c r="O632" s="25"/>
      <c r="P632" s="137">
        <f>O632*H632</f>
        <v>0</v>
      </c>
      <c r="Q632" s="137">
        <v>0</v>
      </c>
      <c r="R632" s="137">
        <f>Q632*H632</f>
        <v>0</v>
      </c>
      <c r="S632" s="137">
        <v>0</v>
      </c>
      <c r="T632" s="138">
        <f>S632*H632</f>
        <v>0</v>
      </c>
      <c r="AR632" s="13" t="s">
        <v>187</v>
      </c>
      <c r="AT632" s="13" t="s">
        <v>105</v>
      </c>
      <c r="AU632" s="13" t="s">
        <v>50</v>
      </c>
      <c r="AY632" s="13" t="s">
        <v>102</v>
      </c>
      <c r="BE632" s="139">
        <f>IF(N632="základní",J632,0)</f>
        <v>0</v>
      </c>
      <c r="BF632" s="139">
        <f>IF(N632="snížená",J632,0)</f>
        <v>0</v>
      </c>
      <c r="BG632" s="139">
        <f>IF(N632="zákl. přenesená",J632,0)</f>
        <v>0</v>
      </c>
      <c r="BH632" s="139">
        <f>IF(N632="sníž. přenesená",J632,0)</f>
        <v>0</v>
      </c>
      <c r="BI632" s="139">
        <f>IF(N632="nulová",J632,0)</f>
        <v>0</v>
      </c>
      <c r="BJ632" s="13" t="s">
        <v>49</v>
      </c>
      <c r="BK632" s="139">
        <f>ROUND(I632*H632,2)</f>
        <v>0</v>
      </c>
      <c r="BL632" s="13" t="s">
        <v>187</v>
      </c>
      <c r="BM632" s="13" t="s">
        <v>364</v>
      </c>
    </row>
    <row r="633" spans="2:65" s="7" customFormat="1" x14ac:dyDescent="0.3">
      <c r="B633" s="140"/>
      <c r="C633" s="141"/>
      <c r="D633" s="142" t="s">
        <v>111</v>
      </c>
      <c r="E633" s="143" t="s">
        <v>12</v>
      </c>
      <c r="F633" s="144" t="s">
        <v>759</v>
      </c>
      <c r="G633" s="141"/>
      <c r="H633" s="145">
        <v>6</v>
      </c>
      <c r="I633" s="146"/>
      <c r="J633" s="141"/>
      <c r="K633" s="141"/>
      <c r="L633" s="147"/>
      <c r="M633" s="148"/>
      <c r="N633" s="149"/>
      <c r="O633" s="149"/>
      <c r="P633" s="149"/>
      <c r="Q633" s="149"/>
      <c r="R633" s="149"/>
      <c r="S633" s="149"/>
      <c r="T633" s="150"/>
      <c r="AT633" s="151" t="s">
        <v>111</v>
      </c>
      <c r="AU633" s="151" t="s">
        <v>50</v>
      </c>
      <c r="AV633" s="7" t="s">
        <v>50</v>
      </c>
      <c r="AW633" s="7" t="s">
        <v>24</v>
      </c>
      <c r="AX633" s="7" t="s">
        <v>47</v>
      </c>
      <c r="AY633" s="151" t="s">
        <v>102</v>
      </c>
    </row>
    <row r="634" spans="2:65" s="8" customFormat="1" x14ac:dyDescent="0.3">
      <c r="B634" s="152"/>
      <c r="C634" s="153"/>
      <c r="D634" s="154" t="s">
        <v>111</v>
      </c>
      <c r="E634" s="155" t="s">
        <v>12</v>
      </c>
      <c r="F634" s="156" t="s">
        <v>112</v>
      </c>
      <c r="G634" s="153"/>
      <c r="H634" s="157">
        <v>6</v>
      </c>
      <c r="I634" s="158"/>
      <c r="J634" s="153"/>
      <c r="K634" s="153"/>
      <c r="L634" s="159"/>
      <c r="M634" s="160"/>
      <c r="N634" s="161"/>
      <c r="O634" s="161"/>
      <c r="P634" s="161"/>
      <c r="Q634" s="161"/>
      <c r="R634" s="161"/>
      <c r="S634" s="161"/>
      <c r="T634" s="162"/>
      <c r="AT634" s="163" t="s">
        <v>111</v>
      </c>
      <c r="AU634" s="163" t="s">
        <v>50</v>
      </c>
      <c r="AV634" s="8" t="s">
        <v>109</v>
      </c>
      <c r="AW634" s="8" t="s">
        <v>24</v>
      </c>
      <c r="AX634" s="8" t="s">
        <v>49</v>
      </c>
      <c r="AY634" s="163" t="s">
        <v>102</v>
      </c>
    </row>
    <row r="635" spans="2:65" s="1" customFormat="1" ht="44.25" customHeight="1" x14ac:dyDescent="0.3">
      <c r="B635" s="24"/>
      <c r="C635" s="128" t="s">
        <v>419</v>
      </c>
      <c r="D635" s="128" t="s">
        <v>105</v>
      </c>
      <c r="E635" s="129" t="s">
        <v>366</v>
      </c>
      <c r="F635" s="130" t="s">
        <v>835</v>
      </c>
      <c r="G635" s="131" t="s">
        <v>201</v>
      </c>
      <c r="H635" s="132">
        <v>7</v>
      </c>
      <c r="I635" s="133"/>
      <c r="J635" s="134">
        <f>ROUND(I635*H635,2)</f>
        <v>0</v>
      </c>
      <c r="K635" s="130" t="s">
        <v>12</v>
      </c>
      <c r="L635" s="34"/>
      <c r="M635" s="135" t="s">
        <v>12</v>
      </c>
      <c r="N635" s="136" t="s">
        <v>31</v>
      </c>
      <c r="O635" s="25"/>
      <c r="P635" s="137">
        <f>O635*H635</f>
        <v>0</v>
      </c>
      <c r="Q635" s="137">
        <v>0</v>
      </c>
      <c r="R635" s="137">
        <f>Q635*H635</f>
        <v>0</v>
      </c>
      <c r="S635" s="137">
        <v>0</v>
      </c>
      <c r="T635" s="138">
        <f>S635*H635</f>
        <v>0</v>
      </c>
      <c r="AR635" s="13" t="s">
        <v>187</v>
      </c>
      <c r="AT635" s="13" t="s">
        <v>105</v>
      </c>
      <c r="AU635" s="13" t="s">
        <v>50</v>
      </c>
      <c r="AY635" s="13" t="s">
        <v>102</v>
      </c>
      <c r="BE635" s="139">
        <f>IF(N635="základní",J635,0)</f>
        <v>0</v>
      </c>
      <c r="BF635" s="139">
        <f>IF(N635="snížená",J635,0)</f>
        <v>0</v>
      </c>
      <c r="BG635" s="139">
        <f>IF(N635="zákl. přenesená",J635,0)</f>
        <v>0</v>
      </c>
      <c r="BH635" s="139">
        <f>IF(N635="sníž. přenesená",J635,0)</f>
        <v>0</v>
      </c>
      <c r="BI635" s="139">
        <f>IF(N635="nulová",J635,0)</f>
        <v>0</v>
      </c>
      <c r="BJ635" s="13" t="s">
        <v>49</v>
      </c>
      <c r="BK635" s="139">
        <f>ROUND(I635*H635,2)</f>
        <v>0</v>
      </c>
      <c r="BL635" s="13" t="s">
        <v>187</v>
      </c>
      <c r="BM635" s="13" t="s">
        <v>367</v>
      </c>
    </row>
    <row r="636" spans="2:65" s="7" customFormat="1" x14ac:dyDescent="0.3">
      <c r="B636" s="140"/>
      <c r="C636" s="141"/>
      <c r="D636" s="142" t="s">
        <v>111</v>
      </c>
      <c r="E636" s="143" t="s">
        <v>12</v>
      </c>
      <c r="F636" s="144" t="s">
        <v>760</v>
      </c>
      <c r="G636" s="141"/>
      <c r="H636" s="145">
        <v>7</v>
      </c>
      <c r="I636" s="146"/>
      <c r="J636" s="141"/>
      <c r="K636" s="141"/>
      <c r="L636" s="147"/>
      <c r="M636" s="148"/>
      <c r="N636" s="149"/>
      <c r="O636" s="149"/>
      <c r="P636" s="149"/>
      <c r="Q636" s="149"/>
      <c r="R636" s="149"/>
      <c r="S636" s="149"/>
      <c r="T636" s="150"/>
      <c r="AT636" s="151" t="s">
        <v>111</v>
      </c>
      <c r="AU636" s="151" t="s">
        <v>50</v>
      </c>
      <c r="AV636" s="7" t="s">
        <v>50</v>
      </c>
      <c r="AW636" s="7" t="s">
        <v>24</v>
      </c>
      <c r="AX636" s="7" t="s">
        <v>47</v>
      </c>
      <c r="AY636" s="151" t="s">
        <v>102</v>
      </c>
    </row>
    <row r="637" spans="2:65" s="8" customFormat="1" x14ac:dyDescent="0.3">
      <c r="B637" s="152"/>
      <c r="C637" s="153"/>
      <c r="D637" s="154" t="s">
        <v>111</v>
      </c>
      <c r="E637" s="155" t="s">
        <v>12</v>
      </c>
      <c r="F637" s="156" t="s">
        <v>112</v>
      </c>
      <c r="G637" s="153"/>
      <c r="H637" s="157">
        <v>7</v>
      </c>
      <c r="I637" s="158"/>
      <c r="J637" s="153"/>
      <c r="K637" s="153"/>
      <c r="L637" s="159"/>
      <c r="M637" s="160"/>
      <c r="N637" s="161"/>
      <c r="O637" s="161"/>
      <c r="P637" s="161"/>
      <c r="Q637" s="161"/>
      <c r="R637" s="161"/>
      <c r="S637" s="161"/>
      <c r="T637" s="162"/>
      <c r="AT637" s="163" t="s">
        <v>111</v>
      </c>
      <c r="AU637" s="163" t="s">
        <v>50</v>
      </c>
      <c r="AV637" s="8" t="s">
        <v>109</v>
      </c>
      <c r="AW637" s="8" t="s">
        <v>24</v>
      </c>
      <c r="AX637" s="8" t="s">
        <v>49</v>
      </c>
      <c r="AY637" s="163" t="s">
        <v>102</v>
      </c>
    </row>
    <row r="638" spans="2:65" s="1" customFormat="1" ht="44.25" customHeight="1" x14ac:dyDescent="0.3">
      <c r="B638" s="24"/>
      <c r="C638" s="128" t="s">
        <v>425</v>
      </c>
      <c r="D638" s="128" t="s">
        <v>105</v>
      </c>
      <c r="E638" s="129" t="s">
        <v>369</v>
      </c>
      <c r="F638" s="130" t="s">
        <v>836</v>
      </c>
      <c r="G638" s="131" t="s">
        <v>201</v>
      </c>
      <c r="H638" s="132">
        <v>4</v>
      </c>
      <c r="I638" s="133"/>
      <c r="J638" s="134">
        <f>ROUND(I638*H638,2)</f>
        <v>0</v>
      </c>
      <c r="K638" s="130" t="s">
        <v>12</v>
      </c>
      <c r="L638" s="34"/>
      <c r="M638" s="135" t="s">
        <v>12</v>
      </c>
      <c r="N638" s="136" t="s">
        <v>31</v>
      </c>
      <c r="O638" s="25"/>
      <c r="P638" s="137">
        <f>O638*H638</f>
        <v>0</v>
      </c>
      <c r="Q638" s="137">
        <v>0</v>
      </c>
      <c r="R638" s="137">
        <f>Q638*H638</f>
        <v>0</v>
      </c>
      <c r="S638" s="137">
        <v>0</v>
      </c>
      <c r="T638" s="138">
        <f>S638*H638</f>
        <v>0</v>
      </c>
      <c r="AR638" s="13" t="s">
        <v>187</v>
      </c>
      <c r="AT638" s="13" t="s">
        <v>105</v>
      </c>
      <c r="AU638" s="13" t="s">
        <v>50</v>
      </c>
      <c r="AY638" s="13" t="s">
        <v>102</v>
      </c>
      <c r="BE638" s="139">
        <f>IF(N638="základní",J638,0)</f>
        <v>0</v>
      </c>
      <c r="BF638" s="139">
        <f>IF(N638="snížená",J638,0)</f>
        <v>0</v>
      </c>
      <c r="BG638" s="139">
        <f>IF(N638="zákl. přenesená",J638,0)</f>
        <v>0</v>
      </c>
      <c r="BH638" s="139">
        <f>IF(N638="sníž. přenesená",J638,0)</f>
        <v>0</v>
      </c>
      <c r="BI638" s="139">
        <f>IF(N638="nulová",J638,0)</f>
        <v>0</v>
      </c>
      <c r="BJ638" s="13" t="s">
        <v>49</v>
      </c>
      <c r="BK638" s="139">
        <f>ROUND(I638*H638,2)</f>
        <v>0</v>
      </c>
      <c r="BL638" s="13" t="s">
        <v>187</v>
      </c>
      <c r="BM638" s="13" t="s">
        <v>370</v>
      </c>
    </row>
    <row r="639" spans="2:65" s="7" customFormat="1" x14ac:dyDescent="0.3">
      <c r="B639" s="140"/>
      <c r="C639" s="141"/>
      <c r="D639" s="142" t="s">
        <v>111</v>
      </c>
      <c r="E639" s="143" t="s">
        <v>12</v>
      </c>
      <c r="F639" s="144" t="s">
        <v>761</v>
      </c>
      <c r="G639" s="141"/>
      <c r="H639" s="145">
        <v>4</v>
      </c>
      <c r="I639" s="146"/>
      <c r="J639" s="141"/>
      <c r="K639" s="141"/>
      <c r="L639" s="147"/>
      <c r="M639" s="148"/>
      <c r="N639" s="149"/>
      <c r="O639" s="149"/>
      <c r="P639" s="149"/>
      <c r="Q639" s="149"/>
      <c r="R639" s="149"/>
      <c r="S639" s="149"/>
      <c r="T639" s="150"/>
      <c r="AT639" s="151" t="s">
        <v>111</v>
      </c>
      <c r="AU639" s="151" t="s">
        <v>50</v>
      </c>
      <c r="AV639" s="7" t="s">
        <v>50</v>
      </c>
      <c r="AW639" s="7" t="s">
        <v>24</v>
      </c>
      <c r="AX639" s="7" t="s">
        <v>47</v>
      </c>
      <c r="AY639" s="151" t="s">
        <v>102</v>
      </c>
    </row>
    <row r="640" spans="2:65" s="8" customFormat="1" x14ac:dyDescent="0.3">
      <c r="B640" s="152"/>
      <c r="C640" s="153"/>
      <c r="D640" s="154" t="s">
        <v>111</v>
      </c>
      <c r="E640" s="155" t="s">
        <v>12</v>
      </c>
      <c r="F640" s="156" t="s">
        <v>112</v>
      </c>
      <c r="G640" s="153"/>
      <c r="H640" s="157">
        <v>4</v>
      </c>
      <c r="I640" s="158"/>
      <c r="J640" s="153"/>
      <c r="K640" s="153"/>
      <c r="L640" s="159"/>
      <c r="M640" s="160"/>
      <c r="N640" s="161"/>
      <c r="O640" s="161"/>
      <c r="P640" s="161"/>
      <c r="Q640" s="161"/>
      <c r="R640" s="161"/>
      <c r="S640" s="161"/>
      <c r="T640" s="162"/>
      <c r="AT640" s="163" t="s">
        <v>111</v>
      </c>
      <c r="AU640" s="163" t="s">
        <v>50</v>
      </c>
      <c r="AV640" s="8" t="s">
        <v>109</v>
      </c>
      <c r="AW640" s="8" t="s">
        <v>24</v>
      </c>
      <c r="AX640" s="8" t="s">
        <v>49</v>
      </c>
      <c r="AY640" s="163" t="s">
        <v>102</v>
      </c>
    </row>
    <row r="641" spans="2:65" s="1" customFormat="1" ht="44.25" customHeight="1" x14ac:dyDescent="0.3">
      <c r="B641" s="24"/>
      <c r="C641" s="128" t="s">
        <v>429</v>
      </c>
      <c r="D641" s="128" t="s">
        <v>105</v>
      </c>
      <c r="E641" s="129" t="s">
        <v>372</v>
      </c>
      <c r="F641" s="130" t="s">
        <v>837</v>
      </c>
      <c r="G641" s="131" t="s">
        <v>201</v>
      </c>
      <c r="H641" s="132">
        <v>7</v>
      </c>
      <c r="I641" s="133"/>
      <c r="J641" s="134">
        <f>ROUND(I641*H641,2)</f>
        <v>0</v>
      </c>
      <c r="K641" s="130" t="s">
        <v>12</v>
      </c>
      <c r="L641" s="34"/>
      <c r="M641" s="135" t="s">
        <v>12</v>
      </c>
      <c r="N641" s="136" t="s">
        <v>31</v>
      </c>
      <c r="O641" s="25"/>
      <c r="P641" s="137">
        <f>O641*H641</f>
        <v>0</v>
      </c>
      <c r="Q641" s="137">
        <v>0</v>
      </c>
      <c r="R641" s="137">
        <f>Q641*H641</f>
        <v>0</v>
      </c>
      <c r="S641" s="137">
        <v>0</v>
      </c>
      <c r="T641" s="138">
        <f>S641*H641</f>
        <v>0</v>
      </c>
      <c r="AR641" s="13" t="s">
        <v>187</v>
      </c>
      <c r="AT641" s="13" t="s">
        <v>105</v>
      </c>
      <c r="AU641" s="13" t="s">
        <v>50</v>
      </c>
      <c r="AY641" s="13" t="s">
        <v>102</v>
      </c>
      <c r="BE641" s="139">
        <f>IF(N641="základní",J641,0)</f>
        <v>0</v>
      </c>
      <c r="BF641" s="139">
        <f>IF(N641="snížená",J641,0)</f>
        <v>0</v>
      </c>
      <c r="BG641" s="139">
        <f>IF(N641="zákl. přenesená",J641,0)</f>
        <v>0</v>
      </c>
      <c r="BH641" s="139">
        <f>IF(N641="sníž. přenesená",J641,0)</f>
        <v>0</v>
      </c>
      <c r="BI641" s="139">
        <f>IF(N641="nulová",J641,0)</f>
        <v>0</v>
      </c>
      <c r="BJ641" s="13" t="s">
        <v>49</v>
      </c>
      <c r="BK641" s="139">
        <f>ROUND(I641*H641,2)</f>
        <v>0</v>
      </c>
      <c r="BL641" s="13" t="s">
        <v>187</v>
      </c>
      <c r="BM641" s="13" t="s">
        <v>373</v>
      </c>
    </row>
    <row r="642" spans="2:65" s="7" customFormat="1" x14ac:dyDescent="0.3">
      <c r="B642" s="140"/>
      <c r="C642" s="141"/>
      <c r="D642" s="142" t="s">
        <v>111</v>
      </c>
      <c r="E642" s="143" t="s">
        <v>12</v>
      </c>
      <c r="F642" s="144" t="s">
        <v>762</v>
      </c>
      <c r="G642" s="141"/>
      <c r="H642" s="145">
        <v>7</v>
      </c>
      <c r="I642" s="146"/>
      <c r="J642" s="141"/>
      <c r="K642" s="141"/>
      <c r="L642" s="147"/>
      <c r="M642" s="148"/>
      <c r="N642" s="149"/>
      <c r="O642" s="149"/>
      <c r="P642" s="149"/>
      <c r="Q642" s="149"/>
      <c r="R642" s="149"/>
      <c r="S642" s="149"/>
      <c r="T642" s="150"/>
      <c r="AT642" s="151" t="s">
        <v>111</v>
      </c>
      <c r="AU642" s="151" t="s">
        <v>50</v>
      </c>
      <c r="AV642" s="7" t="s">
        <v>50</v>
      </c>
      <c r="AW642" s="7" t="s">
        <v>24</v>
      </c>
      <c r="AX642" s="7" t="s">
        <v>47</v>
      </c>
      <c r="AY642" s="151" t="s">
        <v>102</v>
      </c>
    </row>
    <row r="643" spans="2:65" s="8" customFormat="1" x14ac:dyDescent="0.3">
      <c r="B643" s="152"/>
      <c r="C643" s="153"/>
      <c r="D643" s="154" t="s">
        <v>111</v>
      </c>
      <c r="E643" s="155" t="s">
        <v>12</v>
      </c>
      <c r="F643" s="156" t="s">
        <v>112</v>
      </c>
      <c r="G643" s="153"/>
      <c r="H643" s="157">
        <v>7</v>
      </c>
      <c r="I643" s="158"/>
      <c r="J643" s="153"/>
      <c r="K643" s="153"/>
      <c r="L643" s="159"/>
      <c r="M643" s="160"/>
      <c r="N643" s="161"/>
      <c r="O643" s="161"/>
      <c r="P643" s="161"/>
      <c r="Q643" s="161"/>
      <c r="R643" s="161"/>
      <c r="S643" s="161"/>
      <c r="T643" s="162"/>
      <c r="AT643" s="163" t="s">
        <v>111</v>
      </c>
      <c r="AU643" s="163" t="s">
        <v>50</v>
      </c>
      <c r="AV643" s="8" t="s">
        <v>109</v>
      </c>
      <c r="AW643" s="8" t="s">
        <v>24</v>
      </c>
      <c r="AX643" s="8" t="s">
        <v>49</v>
      </c>
      <c r="AY643" s="163" t="s">
        <v>102</v>
      </c>
    </row>
    <row r="644" spans="2:65" s="1" customFormat="1" ht="44.25" customHeight="1" x14ac:dyDescent="0.3">
      <c r="B644" s="24"/>
      <c r="C644" s="128" t="s">
        <v>433</v>
      </c>
      <c r="D644" s="128" t="s">
        <v>105</v>
      </c>
      <c r="E644" s="129" t="s">
        <v>375</v>
      </c>
      <c r="F644" s="130" t="s">
        <v>838</v>
      </c>
      <c r="G644" s="131" t="s">
        <v>201</v>
      </c>
      <c r="H644" s="132">
        <v>6</v>
      </c>
      <c r="I644" s="133"/>
      <c r="J644" s="134">
        <f>ROUND(I644*H644,2)</f>
        <v>0</v>
      </c>
      <c r="K644" s="130" t="s">
        <v>12</v>
      </c>
      <c r="L644" s="34"/>
      <c r="M644" s="135" t="s">
        <v>12</v>
      </c>
      <c r="N644" s="136" t="s">
        <v>31</v>
      </c>
      <c r="O644" s="25"/>
      <c r="P644" s="137">
        <f>O644*H644</f>
        <v>0</v>
      </c>
      <c r="Q644" s="137">
        <v>0</v>
      </c>
      <c r="R644" s="137">
        <f>Q644*H644</f>
        <v>0</v>
      </c>
      <c r="S644" s="137">
        <v>0</v>
      </c>
      <c r="T644" s="138">
        <f>S644*H644</f>
        <v>0</v>
      </c>
      <c r="AR644" s="13" t="s">
        <v>187</v>
      </c>
      <c r="AT644" s="13" t="s">
        <v>105</v>
      </c>
      <c r="AU644" s="13" t="s">
        <v>50</v>
      </c>
      <c r="AY644" s="13" t="s">
        <v>102</v>
      </c>
      <c r="BE644" s="139">
        <f>IF(N644="základní",J644,0)</f>
        <v>0</v>
      </c>
      <c r="BF644" s="139">
        <f>IF(N644="snížená",J644,0)</f>
        <v>0</v>
      </c>
      <c r="BG644" s="139">
        <f>IF(N644="zákl. přenesená",J644,0)</f>
        <v>0</v>
      </c>
      <c r="BH644" s="139">
        <f>IF(N644="sníž. přenesená",J644,0)</f>
        <v>0</v>
      </c>
      <c r="BI644" s="139">
        <f>IF(N644="nulová",J644,0)</f>
        <v>0</v>
      </c>
      <c r="BJ644" s="13" t="s">
        <v>49</v>
      </c>
      <c r="BK644" s="139">
        <f>ROUND(I644*H644,2)</f>
        <v>0</v>
      </c>
      <c r="BL644" s="13" t="s">
        <v>187</v>
      </c>
      <c r="BM644" s="13" t="s">
        <v>376</v>
      </c>
    </row>
    <row r="645" spans="2:65" s="7" customFormat="1" x14ac:dyDescent="0.3">
      <c r="B645" s="140"/>
      <c r="C645" s="141"/>
      <c r="D645" s="142" t="s">
        <v>111</v>
      </c>
      <c r="E645" s="143" t="s">
        <v>12</v>
      </c>
      <c r="F645" s="144" t="s">
        <v>763</v>
      </c>
      <c r="G645" s="141"/>
      <c r="H645" s="145">
        <v>6</v>
      </c>
      <c r="I645" s="146"/>
      <c r="J645" s="141"/>
      <c r="K645" s="141"/>
      <c r="L645" s="147"/>
      <c r="M645" s="148"/>
      <c r="N645" s="149"/>
      <c r="O645" s="149"/>
      <c r="P645" s="149"/>
      <c r="Q645" s="149"/>
      <c r="R645" s="149"/>
      <c r="S645" s="149"/>
      <c r="T645" s="150"/>
      <c r="AT645" s="151" t="s">
        <v>111</v>
      </c>
      <c r="AU645" s="151" t="s">
        <v>50</v>
      </c>
      <c r="AV645" s="7" t="s">
        <v>50</v>
      </c>
      <c r="AW645" s="7" t="s">
        <v>24</v>
      </c>
      <c r="AX645" s="7" t="s">
        <v>47</v>
      </c>
      <c r="AY645" s="151" t="s">
        <v>102</v>
      </c>
    </row>
    <row r="646" spans="2:65" s="8" customFormat="1" x14ac:dyDescent="0.3">
      <c r="B646" s="152"/>
      <c r="C646" s="153"/>
      <c r="D646" s="154" t="s">
        <v>111</v>
      </c>
      <c r="E646" s="155" t="s">
        <v>12</v>
      </c>
      <c r="F646" s="156" t="s">
        <v>112</v>
      </c>
      <c r="G646" s="153"/>
      <c r="H646" s="157">
        <v>6</v>
      </c>
      <c r="I646" s="158"/>
      <c r="J646" s="153"/>
      <c r="K646" s="153"/>
      <c r="L646" s="159"/>
      <c r="M646" s="160"/>
      <c r="N646" s="161"/>
      <c r="O646" s="161"/>
      <c r="P646" s="161"/>
      <c r="Q646" s="161"/>
      <c r="R646" s="161"/>
      <c r="S646" s="161"/>
      <c r="T646" s="162"/>
      <c r="AT646" s="163" t="s">
        <v>111</v>
      </c>
      <c r="AU646" s="163" t="s">
        <v>50</v>
      </c>
      <c r="AV646" s="8" t="s">
        <v>109</v>
      </c>
      <c r="AW646" s="8" t="s">
        <v>24</v>
      </c>
      <c r="AX646" s="8" t="s">
        <v>49</v>
      </c>
      <c r="AY646" s="163" t="s">
        <v>102</v>
      </c>
    </row>
    <row r="647" spans="2:65" s="1" customFormat="1" ht="44.25" customHeight="1" x14ac:dyDescent="0.3">
      <c r="B647" s="24"/>
      <c r="C647" s="128" t="s">
        <v>438</v>
      </c>
      <c r="D647" s="128" t="s">
        <v>105</v>
      </c>
      <c r="E647" s="129" t="s">
        <v>378</v>
      </c>
      <c r="F647" s="130" t="s">
        <v>839</v>
      </c>
      <c r="G647" s="131" t="s">
        <v>201</v>
      </c>
      <c r="H647" s="132">
        <v>2</v>
      </c>
      <c r="I647" s="133"/>
      <c r="J647" s="134">
        <f>ROUND(I647*H647,2)</f>
        <v>0</v>
      </c>
      <c r="K647" s="130" t="s">
        <v>12</v>
      </c>
      <c r="L647" s="34"/>
      <c r="M647" s="135" t="s">
        <v>12</v>
      </c>
      <c r="N647" s="136" t="s">
        <v>31</v>
      </c>
      <c r="O647" s="25"/>
      <c r="P647" s="137">
        <f>O647*H647</f>
        <v>0</v>
      </c>
      <c r="Q647" s="137">
        <v>0</v>
      </c>
      <c r="R647" s="137">
        <f>Q647*H647</f>
        <v>0</v>
      </c>
      <c r="S647" s="137">
        <v>0</v>
      </c>
      <c r="T647" s="138">
        <f>S647*H647</f>
        <v>0</v>
      </c>
      <c r="AR647" s="13" t="s">
        <v>187</v>
      </c>
      <c r="AT647" s="13" t="s">
        <v>105</v>
      </c>
      <c r="AU647" s="13" t="s">
        <v>50</v>
      </c>
      <c r="AY647" s="13" t="s">
        <v>102</v>
      </c>
      <c r="BE647" s="139">
        <f>IF(N647="základní",J647,0)</f>
        <v>0</v>
      </c>
      <c r="BF647" s="139">
        <f>IF(N647="snížená",J647,0)</f>
        <v>0</v>
      </c>
      <c r="BG647" s="139">
        <f>IF(N647="zákl. přenesená",J647,0)</f>
        <v>0</v>
      </c>
      <c r="BH647" s="139">
        <f>IF(N647="sníž. přenesená",J647,0)</f>
        <v>0</v>
      </c>
      <c r="BI647" s="139">
        <f>IF(N647="nulová",J647,0)</f>
        <v>0</v>
      </c>
      <c r="BJ647" s="13" t="s">
        <v>49</v>
      </c>
      <c r="BK647" s="139">
        <f>ROUND(I647*H647,2)</f>
        <v>0</v>
      </c>
      <c r="BL647" s="13" t="s">
        <v>187</v>
      </c>
      <c r="BM647" s="13" t="s">
        <v>379</v>
      </c>
    </row>
    <row r="648" spans="2:65" s="7" customFormat="1" x14ac:dyDescent="0.3">
      <c r="B648" s="140"/>
      <c r="C648" s="141"/>
      <c r="D648" s="142" t="s">
        <v>111</v>
      </c>
      <c r="E648" s="143" t="s">
        <v>12</v>
      </c>
      <c r="F648" s="144" t="s">
        <v>311</v>
      </c>
      <c r="G648" s="141"/>
      <c r="H648" s="145">
        <v>2</v>
      </c>
      <c r="I648" s="146"/>
      <c r="J648" s="141"/>
      <c r="K648" s="141"/>
      <c r="L648" s="147"/>
      <c r="M648" s="148"/>
      <c r="N648" s="149"/>
      <c r="O648" s="149"/>
      <c r="P648" s="149"/>
      <c r="Q648" s="149"/>
      <c r="R648" s="149"/>
      <c r="S648" s="149"/>
      <c r="T648" s="150"/>
      <c r="AT648" s="151" t="s">
        <v>111</v>
      </c>
      <c r="AU648" s="151" t="s">
        <v>50</v>
      </c>
      <c r="AV648" s="7" t="s">
        <v>50</v>
      </c>
      <c r="AW648" s="7" t="s">
        <v>24</v>
      </c>
      <c r="AX648" s="7" t="s">
        <v>47</v>
      </c>
      <c r="AY648" s="151" t="s">
        <v>102</v>
      </c>
    </row>
    <row r="649" spans="2:65" s="8" customFormat="1" x14ac:dyDescent="0.3">
      <c r="B649" s="152"/>
      <c r="C649" s="153"/>
      <c r="D649" s="154" t="s">
        <v>111</v>
      </c>
      <c r="E649" s="155" t="s">
        <v>12</v>
      </c>
      <c r="F649" s="156" t="s">
        <v>112</v>
      </c>
      <c r="G649" s="153"/>
      <c r="H649" s="157">
        <v>2</v>
      </c>
      <c r="I649" s="158"/>
      <c r="J649" s="153"/>
      <c r="K649" s="153"/>
      <c r="L649" s="159"/>
      <c r="M649" s="160"/>
      <c r="N649" s="161"/>
      <c r="O649" s="161"/>
      <c r="P649" s="161"/>
      <c r="Q649" s="161"/>
      <c r="R649" s="161"/>
      <c r="S649" s="161"/>
      <c r="T649" s="162"/>
      <c r="AT649" s="163" t="s">
        <v>111</v>
      </c>
      <c r="AU649" s="163" t="s">
        <v>50</v>
      </c>
      <c r="AV649" s="8" t="s">
        <v>109</v>
      </c>
      <c r="AW649" s="8" t="s">
        <v>24</v>
      </c>
      <c r="AX649" s="8" t="s">
        <v>49</v>
      </c>
      <c r="AY649" s="163" t="s">
        <v>102</v>
      </c>
    </row>
    <row r="650" spans="2:65" s="1" customFormat="1" ht="44.25" customHeight="1" x14ac:dyDescent="0.3">
      <c r="B650" s="24"/>
      <c r="C650" s="128" t="s">
        <v>442</v>
      </c>
      <c r="D650" s="128" t="s">
        <v>105</v>
      </c>
      <c r="E650" s="129" t="s">
        <v>381</v>
      </c>
      <c r="F650" s="130" t="s">
        <v>840</v>
      </c>
      <c r="G650" s="131" t="s">
        <v>201</v>
      </c>
      <c r="H650" s="132">
        <v>16</v>
      </c>
      <c r="I650" s="133"/>
      <c r="J650" s="134">
        <f>ROUND(I650*H650,2)</f>
        <v>0</v>
      </c>
      <c r="K650" s="130" t="s">
        <v>12</v>
      </c>
      <c r="L650" s="34"/>
      <c r="M650" s="135" t="s">
        <v>12</v>
      </c>
      <c r="N650" s="136" t="s">
        <v>31</v>
      </c>
      <c r="O650" s="25"/>
      <c r="P650" s="137">
        <f>O650*H650</f>
        <v>0</v>
      </c>
      <c r="Q650" s="137">
        <v>0</v>
      </c>
      <c r="R650" s="137">
        <f>Q650*H650</f>
        <v>0</v>
      </c>
      <c r="S650" s="137">
        <v>0</v>
      </c>
      <c r="T650" s="138">
        <f>S650*H650</f>
        <v>0</v>
      </c>
      <c r="AR650" s="13" t="s">
        <v>187</v>
      </c>
      <c r="AT650" s="13" t="s">
        <v>105</v>
      </c>
      <c r="AU650" s="13" t="s">
        <v>50</v>
      </c>
      <c r="AY650" s="13" t="s">
        <v>102</v>
      </c>
      <c r="BE650" s="139">
        <f>IF(N650="základní",J650,0)</f>
        <v>0</v>
      </c>
      <c r="BF650" s="139">
        <f>IF(N650="snížená",J650,0)</f>
        <v>0</v>
      </c>
      <c r="BG650" s="139">
        <f>IF(N650="zákl. přenesená",J650,0)</f>
        <v>0</v>
      </c>
      <c r="BH650" s="139">
        <f>IF(N650="sníž. přenesená",J650,0)</f>
        <v>0</v>
      </c>
      <c r="BI650" s="139">
        <f>IF(N650="nulová",J650,0)</f>
        <v>0</v>
      </c>
      <c r="BJ650" s="13" t="s">
        <v>49</v>
      </c>
      <c r="BK650" s="139">
        <f>ROUND(I650*H650,2)</f>
        <v>0</v>
      </c>
      <c r="BL650" s="13" t="s">
        <v>187</v>
      </c>
      <c r="BM650" s="13" t="s">
        <v>382</v>
      </c>
    </row>
    <row r="651" spans="2:65" s="7" customFormat="1" x14ac:dyDescent="0.3">
      <c r="B651" s="140"/>
      <c r="C651" s="141"/>
      <c r="D651" s="142" t="s">
        <v>111</v>
      </c>
      <c r="E651" s="143" t="s">
        <v>12</v>
      </c>
      <c r="F651" s="144" t="s">
        <v>841</v>
      </c>
      <c r="G651" s="141"/>
      <c r="H651" s="145">
        <v>16</v>
      </c>
      <c r="I651" s="146"/>
      <c r="J651" s="141"/>
      <c r="K651" s="141"/>
      <c r="L651" s="147"/>
      <c r="M651" s="148"/>
      <c r="N651" s="149"/>
      <c r="O651" s="149"/>
      <c r="P651" s="149"/>
      <c r="Q651" s="149"/>
      <c r="R651" s="149"/>
      <c r="S651" s="149"/>
      <c r="T651" s="150"/>
      <c r="AT651" s="151" t="s">
        <v>111</v>
      </c>
      <c r="AU651" s="151" t="s">
        <v>50</v>
      </c>
      <c r="AV651" s="7" t="s">
        <v>50</v>
      </c>
      <c r="AW651" s="7" t="s">
        <v>24</v>
      </c>
      <c r="AX651" s="7" t="s">
        <v>47</v>
      </c>
      <c r="AY651" s="151" t="s">
        <v>102</v>
      </c>
    </row>
    <row r="652" spans="2:65" s="8" customFormat="1" x14ac:dyDescent="0.3">
      <c r="B652" s="152"/>
      <c r="C652" s="153"/>
      <c r="D652" s="154" t="s">
        <v>111</v>
      </c>
      <c r="E652" s="155" t="s">
        <v>12</v>
      </c>
      <c r="F652" s="156" t="s">
        <v>112</v>
      </c>
      <c r="G652" s="153"/>
      <c r="H652" s="157">
        <v>16</v>
      </c>
      <c r="I652" s="158"/>
      <c r="J652" s="153"/>
      <c r="K652" s="153"/>
      <c r="L652" s="159"/>
      <c r="M652" s="160"/>
      <c r="N652" s="161"/>
      <c r="O652" s="161"/>
      <c r="P652" s="161"/>
      <c r="Q652" s="161"/>
      <c r="R652" s="161"/>
      <c r="S652" s="161"/>
      <c r="T652" s="162"/>
      <c r="AT652" s="163" t="s">
        <v>111</v>
      </c>
      <c r="AU652" s="163" t="s">
        <v>50</v>
      </c>
      <c r="AV652" s="8" t="s">
        <v>109</v>
      </c>
      <c r="AW652" s="8" t="s">
        <v>24</v>
      </c>
      <c r="AX652" s="8" t="s">
        <v>49</v>
      </c>
      <c r="AY652" s="163" t="s">
        <v>102</v>
      </c>
    </row>
    <row r="653" spans="2:65" s="1" customFormat="1" ht="44.25" customHeight="1" x14ac:dyDescent="0.3">
      <c r="B653" s="24"/>
      <c r="C653" s="128" t="s">
        <v>446</v>
      </c>
      <c r="D653" s="128" t="s">
        <v>105</v>
      </c>
      <c r="E653" s="129" t="s">
        <v>384</v>
      </c>
      <c r="F653" s="130" t="s">
        <v>842</v>
      </c>
      <c r="G653" s="131" t="s">
        <v>201</v>
      </c>
      <c r="H653" s="132">
        <v>8</v>
      </c>
      <c r="I653" s="133"/>
      <c r="J653" s="134">
        <f>ROUND(I653*H653,2)</f>
        <v>0</v>
      </c>
      <c r="K653" s="130" t="s">
        <v>12</v>
      </c>
      <c r="L653" s="34"/>
      <c r="M653" s="135" t="s">
        <v>12</v>
      </c>
      <c r="N653" s="136" t="s">
        <v>31</v>
      </c>
      <c r="O653" s="25"/>
      <c r="P653" s="137">
        <f>O653*H653</f>
        <v>0</v>
      </c>
      <c r="Q653" s="137">
        <v>0</v>
      </c>
      <c r="R653" s="137">
        <f>Q653*H653</f>
        <v>0</v>
      </c>
      <c r="S653" s="137">
        <v>0</v>
      </c>
      <c r="T653" s="138">
        <f>S653*H653</f>
        <v>0</v>
      </c>
      <c r="AR653" s="13" t="s">
        <v>187</v>
      </c>
      <c r="AT653" s="13" t="s">
        <v>105</v>
      </c>
      <c r="AU653" s="13" t="s">
        <v>50</v>
      </c>
      <c r="AY653" s="13" t="s">
        <v>102</v>
      </c>
      <c r="BE653" s="139">
        <f>IF(N653="základní",J653,0)</f>
        <v>0</v>
      </c>
      <c r="BF653" s="139">
        <f>IF(N653="snížená",J653,0)</f>
        <v>0</v>
      </c>
      <c r="BG653" s="139">
        <f>IF(N653="zákl. přenesená",J653,0)</f>
        <v>0</v>
      </c>
      <c r="BH653" s="139">
        <f>IF(N653="sníž. přenesená",J653,0)</f>
        <v>0</v>
      </c>
      <c r="BI653" s="139">
        <f>IF(N653="nulová",J653,0)</f>
        <v>0</v>
      </c>
      <c r="BJ653" s="13" t="s">
        <v>49</v>
      </c>
      <c r="BK653" s="139">
        <f>ROUND(I653*H653,2)</f>
        <v>0</v>
      </c>
      <c r="BL653" s="13" t="s">
        <v>187</v>
      </c>
      <c r="BM653" s="13" t="s">
        <v>385</v>
      </c>
    </row>
    <row r="654" spans="2:65" s="7" customFormat="1" x14ac:dyDescent="0.3">
      <c r="B654" s="140"/>
      <c r="C654" s="141"/>
      <c r="D654" s="142" t="s">
        <v>111</v>
      </c>
      <c r="E654" s="143" t="s">
        <v>12</v>
      </c>
      <c r="F654" s="144" t="s">
        <v>764</v>
      </c>
      <c r="G654" s="141"/>
      <c r="H654" s="145">
        <v>8</v>
      </c>
      <c r="I654" s="146"/>
      <c r="J654" s="141"/>
      <c r="K654" s="141"/>
      <c r="L654" s="147"/>
      <c r="M654" s="148"/>
      <c r="N654" s="149"/>
      <c r="O654" s="149"/>
      <c r="P654" s="149"/>
      <c r="Q654" s="149"/>
      <c r="R654" s="149"/>
      <c r="S654" s="149"/>
      <c r="T654" s="150"/>
      <c r="AT654" s="151" t="s">
        <v>111</v>
      </c>
      <c r="AU654" s="151" t="s">
        <v>50</v>
      </c>
      <c r="AV654" s="7" t="s">
        <v>50</v>
      </c>
      <c r="AW654" s="7" t="s">
        <v>24</v>
      </c>
      <c r="AX654" s="7" t="s">
        <v>47</v>
      </c>
      <c r="AY654" s="151" t="s">
        <v>102</v>
      </c>
    </row>
    <row r="655" spans="2:65" s="8" customFormat="1" x14ac:dyDescent="0.3">
      <c r="B655" s="152"/>
      <c r="C655" s="153"/>
      <c r="D655" s="154" t="s">
        <v>111</v>
      </c>
      <c r="E655" s="155" t="s">
        <v>12</v>
      </c>
      <c r="F655" s="156" t="s">
        <v>112</v>
      </c>
      <c r="G655" s="153"/>
      <c r="H655" s="157">
        <v>8</v>
      </c>
      <c r="I655" s="158"/>
      <c r="J655" s="153"/>
      <c r="K655" s="153"/>
      <c r="L655" s="159"/>
      <c r="M655" s="160"/>
      <c r="N655" s="161"/>
      <c r="O655" s="161"/>
      <c r="P655" s="161"/>
      <c r="Q655" s="161"/>
      <c r="R655" s="161"/>
      <c r="S655" s="161"/>
      <c r="T655" s="162"/>
      <c r="AT655" s="163" t="s">
        <v>111</v>
      </c>
      <c r="AU655" s="163" t="s">
        <v>50</v>
      </c>
      <c r="AV655" s="8" t="s">
        <v>109</v>
      </c>
      <c r="AW655" s="8" t="s">
        <v>24</v>
      </c>
      <c r="AX655" s="8" t="s">
        <v>49</v>
      </c>
      <c r="AY655" s="163" t="s">
        <v>102</v>
      </c>
    </row>
    <row r="656" spans="2:65" s="1" customFormat="1" ht="44.25" customHeight="1" x14ac:dyDescent="0.3">
      <c r="B656" s="24"/>
      <c r="C656" s="128" t="s">
        <v>450</v>
      </c>
      <c r="D656" s="128" t="s">
        <v>105</v>
      </c>
      <c r="E656" s="129" t="s">
        <v>387</v>
      </c>
      <c r="F656" s="130" t="s">
        <v>843</v>
      </c>
      <c r="G656" s="131" t="s">
        <v>201</v>
      </c>
      <c r="H656" s="132">
        <v>1</v>
      </c>
      <c r="I656" s="133"/>
      <c r="J656" s="134">
        <f>ROUND(I656*H656,2)</f>
        <v>0</v>
      </c>
      <c r="K656" s="130" t="s">
        <v>12</v>
      </c>
      <c r="L656" s="34"/>
      <c r="M656" s="135" t="s">
        <v>12</v>
      </c>
      <c r="N656" s="136" t="s">
        <v>31</v>
      </c>
      <c r="O656" s="25"/>
      <c r="P656" s="137">
        <f>O656*H656</f>
        <v>0</v>
      </c>
      <c r="Q656" s="137">
        <v>0</v>
      </c>
      <c r="R656" s="137">
        <f>Q656*H656</f>
        <v>0</v>
      </c>
      <c r="S656" s="137">
        <v>0</v>
      </c>
      <c r="T656" s="138">
        <f>S656*H656</f>
        <v>0</v>
      </c>
      <c r="AR656" s="13" t="s">
        <v>187</v>
      </c>
      <c r="AT656" s="13" t="s">
        <v>105</v>
      </c>
      <c r="AU656" s="13" t="s">
        <v>50</v>
      </c>
      <c r="AY656" s="13" t="s">
        <v>102</v>
      </c>
      <c r="BE656" s="139">
        <f>IF(N656="základní",J656,0)</f>
        <v>0</v>
      </c>
      <c r="BF656" s="139">
        <f>IF(N656="snížená",J656,0)</f>
        <v>0</v>
      </c>
      <c r="BG656" s="139">
        <f>IF(N656="zákl. přenesená",J656,0)</f>
        <v>0</v>
      </c>
      <c r="BH656" s="139">
        <f>IF(N656="sníž. přenesená",J656,0)</f>
        <v>0</v>
      </c>
      <c r="BI656" s="139">
        <f>IF(N656="nulová",J656,0)</f>
        <v>0</v>
      </c>
      <c r="BJ656" s="13" t="s">
        <v>49</v>
      </c>
      <c r="BK656" s="139">
        <f>ROUND(I656*H656,2)</f>
        <v>0</v>
      </c>
      <c r="BL656" s="13" t="s">
        <v>187</v>
      </c>
      <c r="BM656" s="13" t="s">
        <v>388</v>
      </c>
    </row>
    <row r="657" spans="2:65" s="7" customFormat="1" x14ac:dyDescent="0.3">
      <c r="B657" s="140"/>
      <c r="C657" s="141"/>
      <c r="D657" s="142" t="s">
        <v>111</v>
      </c>
      <c r="E657" s="143" t="s">
        <v>12</v>
      </c>
      <c r="F657" s="144" t="s">
        <v>844</v>
      </c>
      <c r="G657" s="141"/>
      <c r="H657" s="145">
        <v>1</v>
      </c>
      <c r="I657" s="146"/>
      <c r="J657" s="141"/>
      <c r="K657" s="141"/>
      <c r="L657" s="147"/>
      <c r="M657" s="148"/>
      <c r="N657" s="149"/>
      <c r="O657" s="149"/>
      <c r="P657" s="149"/>
      <c r="Q657" s="149"/>
      <c r="R657" s="149"/>
      <c r="S657" s="149"/>
      <c r="T657" s="150"/>
      <c r="AT657" s="151" t="s">
        <v>111</v>
      </c>
      <c r="AU657" s="151" t="s">
        <v>50</v>
      </c>
      <c r="AV657" s="7" t="s">
        <v>50</v>
      </c>
      <c r="AW657" s="7" t="s">
        <v>24</v>
      </c>
      <c r="AX657" s="7" t="s">
        <v>47</v>
      </c>
      <c r="AY657" s="151" t="s">
        <v>102</v>
      </c>
    </row>
    <row r="658" spans="2:65" s="8" customFormat="1" x14ac:dyDescent="0.3">
      <c r="B658" s="152"/>
      <c r="C658" s="153"/>
      <c r="D658" s="154" t="s">
        <v>111</v>
      </c>
      <c r="E658" s="155" t="s">
        <v>12</v>
      </c>
      <c r="F658" s="156" t="s">
        <v>112</v>
      </c>
      <c r="G658" s="153"/>
      <c r="H658" s="157">
        <v>1</v>
      </c>
      <c r="I658" s="158"/>
      <c r="J658" s="153"/>
      <c r="K658" s="153"/>
      <c r="L658" s="159"/>
      <c r="M658" s="160"/>
      <c r="N658" s="161"/>
      <c r="O658" s="161"/>
      <c r="P658" s="161"/>
      <c r="Q658" s="161"/>
      <c r="R658" s="161"/>
      <c r="S658" s="161"/>
      <c r="T658" s="162"/>
      <c r="AT658" s="163" t="s">
        <v>111</v>
      </c>
      <c r="AU658" s="163" t="s">
        <v>50</v>
      </c>
      <c r="AV658" s="8" t="s">
        <v>109</v>
      </c>
      <c r="AW658" s="8" t="s">
        <v>24</v>
      </c>
      <c r="AX658" s="8" t="s">
        <v>49</v>
      </c>
      <c r="AY658" s="163" t="s">
        <v>102</v>
      </c>
    </row>
    <row r="659" spans="2:65" s="1" customFormat="1" ht="44.25" customHeight="1" x14ac:dyDescent="0.3">
      <c r="B659" s="24"/>
      <c r="C659" s="128" t="s">
        <v>451</v>
      </c>
      <c r="D659" s="128" t="s">
        <v>105</v>
      </c>
      <c r="E659" s="129" t="s">
        <v>390</v>
      </c>
      <c r="F659" s="130" t="s">
        <v>845</v>
      </c>
      <c r="G659" s="131" t="s">
        <v>201</v>
      </c>
      <c r="H659" s="132">
        <v>8</v>
      </c>
      <c r="I659" s="133"/>
      <c r="J659" s="134">
        <f>ROUND(I659*H659,2)</f>
        <v>0</v>
      </c>
      <c r="K659" s="130" t="s">
        <v>12</v>
      </c>
      <c r="L659" s="34"/>
      <c r="M659" s="135" t="s">
        <v>12</v>
      </c>
      <c r="N659" s="136" t="s">
        <v>31</v>
      </c>
      <c r="O659" s="25"/>
      <c r="P659" s="137">
        <f>O659*H659</f>
        <v>0</v>
      </c>
      <c r="Q659" s="137">
        <v>0</v>
      </c>
      <c r="R659" s="137">
        <f>Q659*H659</f>
        <v>0</v>
      </c>
      <c r="S659" s="137">
        <v>0</v>
      </c>
      <c r="T659" s="138">
        <f>S659*H659</f>
        <v>0</v>
      </c>
      <c r="AR659" s="13" t="s">
        <v>187</v>
      </c>
      <c r="AT659" s="13" t="s">
        <v>105</v>
      </c>
      <c r="AU659" s="13" t="s">
        <v>50</v>
      </c>
      <c r="AY659" s="13" t="s">
        <v>102</v>
      </c>
      <c r="BE659" s="139">
        <f>IF(N659="základní",J659,0)</f>
        <v>0</v>
      </c>
      <c r="BF659" s="139">
        <f>IF(N659="snížená",J659,0)</f>
        <v>0</v>
      </c>
      <c r="BG659" s="139">
        <f>IF(N659="zákl. přenesená",J659,0)</f>
        <v>0</v>
      </c>
      <c r="BH659" s="139">
        <f>IF(N659="sníž. přenesená",J659,0)</f>
        <v>0</v>
      </c>
      <c r="BI659" s="139">
        <f>IF(N659="nulová",J659,0)</f>
        <v>0</v>
      </c>
      <c r="BJ659" s="13" t="s">
        <v>49</v>
      </c>
      <c r="BK659" s="139">
        <f>ROUND(I659*H659,2)</f>
        <v>0</v>
      </c>
      <c r="BL659" s="13" t="s">
        <v>187</v>
      </c>
      <c r="BM659" s="13" t="s">
        <v>391</v>
      </c>
    </row>
    <row r="660" spans="2:65" s="7" customFormat="1" x14ac:dyDescent="0.3">
      <c r="B660" s="140"/>
      <c r="C660" s="141"/>
      <c r="D660" s="142" t="s">
        <v>111</v>
      </c>
      <c r="E660" s="143" t="s">
        <v>12</v>
      </c>
      <c r="F660" s="144" t="s">
        <v>766</v>
      </c>
      <c r="G660" s="141"/>
      <c r="H660" s="145">
        <v>8</v>
      </c>
      <c r="I660" s="146"/>
      <c r="J660" s="141"/>
      <c r="K660" s="141"/>
      <c r="L660" s="147"/>
      <c r="M660" s="148"/>
      <c r="N660" s="149"/>
      <c r="O660" s="149"/>
      <c r="P660" s="149"/>
      <c r="Q660" s="149"/>
      <c r="R660" s="149"/>
      <c r="S660" s="149"/>
      <c r="T660" s="150"/>
      <c r="AT660" s="151" t="s">
        <v>111</v>
      </c>
      <c r="AU660" s="151" t="s">
        <v>50</v>
      </c>
      <c r="AV660" s="7" t="s">
        <v>50</v>
      </c>
      <c r="AW660" s="7" t="s">
        <v>24</v>
      </c>
      <c r="AX660" s="7" t="s">
        <v>47</v>
      </c>
      <c r="AY660" s="151" t="s">
        <v>102</v>
      </c>
    </row>
    <row r="661" spans="2:65" s="8" customFormat="1" x14ac:dyDescent="0.3">
      <c r="B661" s="152"/>
      <c r="C661" s="153"/>
      <c r="D661" s="154" t="s">
        <v>111</v>
      </c>
      <c r="E661" s="155" t="s">
        <v>12</v>
      </c>
      <c r="F661" s="156" t="s">
        <v>112</v>
      </c>
      <c r="G661" s="153"/>
      <c r="H661" s="157">
        <v>8</v>
      </c>
      <c r="I661" s="158"/>
      <c r="J661" s="153"/>
      <c r="K661" s="153"/>
      <c r="L661" s="159"/>
      <c r="M661" s="160"/>
      <c r="N661" s="161"/>
      <c r="O661" s="161"/>
      <c r="P661" s="161"/>
      <c r="Q661" s="161"/>
      <c r="R661" s="161"/>
      <c r="S661" s="161"/>
      <c r="T661" s="162"/>
      <c r="AT661" s="163" t="s">
        <v>111</v>
      </c>
      <c r="AU661" s="163" t="s">
        <v>50</v>
      </c>
      <c r="AV661" s="8" t="s">
        <v>109</v>
      </c>
      <c r="AW661" s="8" t="s">
        <v>24</v>
      </c>
      <c r="AX661" s="8" t="s">
        <v>49</v>
      </c>
      <c r="AY661" s="163" t="s">
        <v>102</v>
      </c>
    </row>
    <row r="662" spans="2:65" s="1" customFormat="1" ht="44.25" customHeight="1" x14ac:dyDescent="0.3">
      <c r="B662" s="24"/>
      <c r="C662" s="128" t="s">
        <v>452</v>
      </c>
      <c r="D662" s="128" t="s">
        <v>105</v>
      </c>
      <c r="E662" s="129" t="s">
        <v>846</v>
      </c>
      <c r="F662" s="130" t="s">
        <v>847</v>
      </c>
      <c r="G662" s="131" t="s">
        <v>201</v>
      </c>
      <c r="H662" s="132">
        <v>4</v>
      </c>
      <c r="I662" s="133"/>
      <c r="J662" s="134">
        <f>ROUND(I662*H662,2)</f>
        <v>0</v>
      </c>
      <c r="K662" s="130" t="s">
        <v>12</v>
      </c>
      <c r="L662" s="34"/>
      <c r="M662" s="135" t="s">
        <v>12</v>
      </c>
      <c r="N662" s="136" t="s">
        <v>31</v>
      </c>
      <c r="O662" s="25"/>
      <c r="P662" s="137">
        <f>O662*H662</f>
        <v>0</v>
      </c>
      <c r="Q662" s="137">
        <v>0</v>
      </c>
      <c r="R662" s="137">
        <f>Q662*H662</f>
        <v>0</v>
      </c>
      <c r="S662" s="137">
        <v>0</v>
      </c>
      <c r="T662" s="138">
        <f>S662*H662</f>
        <v>0</v>
      </c>
      <c r="AR662" s="13" t="s">
        <v>187</v>
      </c>
      <c r="AT662" s="13" t="s">
        <v>105</v>
      </c>
      <c r="AU662" s="13" t="s">
        <v>50</v>
      </c>
      <c r="AY662" s="13" t="s">
        <v>102</v>
      </c>
      <c r="BE662" s="139">
        <f>IF(N662="základní",J662,0)</f>
        <v>0</v>
      </c>
      <c r="BF662" s="139">
        <f>IF(N662="snížená",J662,0)</f>
        <v>0</v>
      </c>
      <c r="BG662" s="139">
        <f>IF(N662="zákl. přenesená",J662,0)</f>
        <v>0</v>
      </c>
      <c r="BH662" s="139">
        <f>IF(N662="sníž. přenesená",J662,0)</f>
        <v>0</v>
      </c>
      <c r="BI662" s="139">
        <f>IF(N662="nulová",J662,0)</f>
        <v>0</v>
      </c>
      <c r="BJ662" s="13" t="s">
        <v>49</v>
      </c>
      <c r="BK662" s="139">
        <f>ROUND(I662*H662,2)</f>
        <v>0</v>
      </c>
      <c r="BL662" s="13" t="s">
        <v>187</v>
      </c>
      <c r="BM662" s="13" t="s">
        <v>848</v>
      </c>
    </row>
    <row r="663" spans="2:65" s="7" customFormat="1" x14ac:dyDescent="0.3">
      <c r="B663" s="140"/>
      <c r="C663" s="141"/>
      <c r="D663" s="142" t="s">
        <v>111</v>
      </c>
      <c r="E663" s="143" t="s">
        <v>12</v>
      </c>
      <c r="F663" s="144" t="s">
        <v>755</v>
      </c>
      <c r="G663" s="141"/>
      <c r="H663" s="145">
        <v>4</v>
      </c>
      <c r="I663" s="146"/>
      <c r="J663" s="141"/>
      <c r="K663" s="141"/>
      <c r="L663" s="147"/>
      <c r="M663" s="148"/>
      <c r="N663" s="149"/>
      <c r="O663" s="149"/>
      <c r="P663" s="149"/>
      <c r="Q663" s="149"/>
      <c r="R663" s="149"/>
      <c r="S663" s="149"/>
      <c r="T663" s="150"/>
      <c r="AT663" s="151" t="s">
        <v>111</v>
      </c>
      <c r="AU663" s="151" t="s">
        <v>50</v>
      </c>
      <c r="AV663" s="7" t="s">
        <v>50</v>
      </c>
      <c r="AW663" s="7" t="s">
        <v>24</v>
      </c>
      <c r="AX663" s="7" t="s">
        <v>47</v>
      </c>
      <c r="AY663" s="151" t="s">
        <v>102</v>
      </c>
    </row>
    <row r="664" spans="2:65" s="8" customFormat="1" x14ac:dyDescent="0.3">
      <c r="B664" s="152"/>
      <c r="C664" s="153"/>
      <c r="D664" s="154" t="s">
        <v>111</v>
      </c>
      <c r="E664" s="155" t="s">
        <v>12</v>
      </c>
      <c r="F664" s="156" t="s">
        <v>112</v>
      </c>
      <c r="G664" s="153"/>
      <c r="H664" s="157">
        <v>4</v>
      </c>
      <c r="I664" s="158"/>
      <c r="J664" s="153"/>
      <c r="K664" s="153"/>
      <c r="L664" s="159"/>
      <c r="M664" s="160"/>
      <c r="N664" s="161"/>
      <c r="O664" s="161"/>
      <c r="P664" s="161"/>
      <c r="Q664" s="161"/>
      <c r="R664" s="161"/>
      <c r="S664" s="161"/>
      <c r="T664" s="162"/>
      <c r="AT664" s="163" t="s">
        <v>111</v>
      </c>
      <c r="AU664" s="163" t="s">
        <v>50</v>
      </c>
      <c r="AV664" s="8" t="s">
        <v>109</v>
      </c>
      <c r="AW664" s="8" t="s">
        <v>24</v>
      </c>
      <c r="AX664" s="8" t="s">
        <v>49</v>
      </c>
      <c r="AY664" s="163" t="s">
        <v>102</v>
      </c>
    </row>
    <row r="665" spans="2:65" s="1" customFormat="1" ht="22.5" customHeight="1" x14ac:dyDescent="0.3">
      <c r="B665" s="24"/>
      <c r="C665" s="128" t="s">
        <v>453</v>
      </c>
      <c r="D665" s="128" t="s">
        <v>105</v>
      </c>
      <c r="E665" s="129" t="s">
        <v>849</v>
      </c>
      <c r="F665" s="130" t="s">
        <v>850</v>
      </c>
      <c r="G665" s="131" t="s">
        <v>201</v>
      </c>
      <c r="H665" s="132">
        <v>8</v>
      </c>
      <c r="I665" s="133"/>
      <c r="J665" s="134">
        <f>ROUND(I665*H665,2)</f>
        <v>0</v>
      </c>
      <c r="K665" s="130" t="s">
        <v>12</v>
      </c>
      <c r="L665" s="34"/>
      <c r="M665" s="135" t="s">
        <v>12</v>
      </c>
      <c r="N665" s="136" t="s">
        <v>31</v>
      </c>
      <c r="O665" s="25"/>
      <c r="P665" s="137">
        <f>O665*H665</f>
        <v>0</v>
      </c>
      <c r="Q665" s="137">
        <v>0</v>
      </c>
      <c r="R665" s="137">
        <f>Q665*H665</f>
        <v>0</v>
      </c>
      <c r="S665" s="137">
        <v>0</v>
      </c>
      <c r="T665" s="138">
        <f>S665*H665</f>
        <v>0</v>
      </c>
      <c r="AR665" s="13" t="s">
        <v>187</v>
      </c>
      <c r="AT665" s="13" t="s">
        <v>105</v>
      </c>
      <c r="AU665" s="13" t="s">
        <v>50</v>
      </c>
      <c r="AY665" s="13" t="s">
        <v>102</v>
      </c>
      <c r="BE665" s="139">
        <f>IF(N665="základní",J665,0)</f>
        <v>0</v>
      </c>
      <c r="BF665" s="139">
        <f>IF(N665="snížená",J665,0)</f>
        <v>0</v>
      </c>
      <c r="BG665" s="139">
        <f>IF(N665="zákl. přenesená",J665,0)</f>
        <v>0</v>
      </c>
      <c r="BH665" s="139">
        <f>IF(N665="sníž. přenesená",J665,0)</f>
        <v>0</v>
      </c>
      <c r="BI665" s="139">
        <f>IF(N665="nulová",J665,0)</f>
        <v>0</v>
      </c>
      <c r="BJ665" s="13" t="s">
        <v>49</v>
      </c>
      <c r="BK665" s="139">
        <f>ROUND(I665*H665,2)</f>
        <v>0</v>
      </c>
      <c r="BL665" s="13" t="s">
        <v>187</v>
      </c>
      <c r="BM665" s="13" t="s">
        <v>851</v>
      </c>
    </row>
    <row r="666" spans="2:65" s="7" customFormat="1" x14ac:dyDescent="0.3">
      <c r="B666" s="140"/>
      <c r="C666" s="141"/>
      <c r="D666" s="142" t="s">
        <v>111</v>
      </c>
      <c r="E666" s="143" t="s">
        <v>12</v>
      </c>
      <c r="F666" s="144" t="s">
        <v>766</v>
      </c>
      <c r="G666" s="141"/>
      <c r="H666" s="145">
        <v>8</v>
      </c>
      <c r="I666" s="146"/>
      <c r="J666" s="141"/>
      <c r="K666" s="141"/>
      <c r="L666" s="147"/>
      <c r="M666" s="148"/>
      <c r="N666" s="149"/>
      <c r="O666" s="149"/>
      <c r="P666" s="149"/>
      <c r="Q666" s="149"/>
      <c r="R666" s="149"/>
      <c r="S666" s="149"/>
      <c r="T666" s="150"/>
      <c r="AT666" s="151" t="s">
        <v>111</v>
      </c>
      <c r="AU666" s="151" t="s">
        <v>50</v>
      </c>
      <c r="AV666" s="7" t="s">
        <v>50</v>
      </c>
      <c r="AW666" s="7" t="s">
        <v>24</v>
      </c>
      <c r="AX666" s="7" t="s">
        <v>47</v>
      </c>
      <c r="AY666" s="151" t="s">
        <v>102</v>
      </c>
    </row>
    <row r="667" spans="2:65" s="8" customFormat="1" x14ac:dyDescent="0.3">
      <c r="B667" s="152"/>
      <c r="C667" s="153"/>
      <c r="D667" s="154" t="s">
        <v>111</v>
      </c>
      <c r="E667" s="155" t="s">
        <v>12</v>
      </c>
      <c r="F667" s="156" t="s">
        <v>112</v>
      </c>
      <c r="G667" s="153"/>
      <c r="H667" s="157">
        <v>8</v>
      </c>
      <c r="I667" s="158"/>
      <c r="J667" s="153"/>
      <c r="K667" s="153"/>
      <c r="L667" s="159"/>
      <c r="M667" s="160"/>
      <c r="N667" s="161"/>
      <c r="O667" s="161"/>
      <c r="P667" s="161"/>
      <c r="Q667" s="161"/>
      <c r="R667" s="161"/>
      <c r="S667" s="161"/>
      <c r="T667" s="162"/>
      <c r="AT667" s="163" t="s">
        <v>111</v>
      </c>
      <c r="AU667" s="163" t="s">
        <v>50</v>
      </c>
      <c r="AV667" s="8" t="s">
        <v>109</v>
      </c>
      <c r="AW667" s="8" t="s">
        <v>24</v>
      </c>
      <c r="AX667" s="8" t="s">
        <v>49</v>
      </c>
      <c r="AY667" s="163" t="s">
        <v>102</v>
      </c>
    </row>
    <row r="668" spans="2:65" s="1" customFormat="1" ht="22.5" customHeight="1" x14ac:dyDescent="0.3">
      <c r="B668" s="24"/>
      <c r="C668" s="128" t="s">
        <v>202</v>
      </c>
      <c r="D668" s="128" t="s">
        <v>105</v>
      </c>
      <c r="E668" s="129" t="s">
        <v>852</v>
      </c>
      <c r="F668" s="130" t="s">
        <v>853</v>
      </c>
      <c r="G668" s="131" t="s">
        <v>201</v>
      </c>
      <c r="H668" s="132">
        <v>100</v>
      </c>
      <c r="I668" s="133"/>
      <c r="J668" s="134">
        <f>ROUND(I668*H668,2)</f>
        <v>0</v>
      </c>
      <c r="K668" s="130" t="s">
        <v>12</v>
      </c>
      <c r="L668" s="34"/>
      <c r="M668" s="135" t="s">
        <v>12</v>
      </c>
      <c r="N668" s="136" t="s">
        <v>31</v>
      </c>
      <c r="O668" s="25"/>
      <c r="P668" s="137">
        <f>O668*H668</f>
        <v>0</v>
      </c>
      <c r="Q668" s="137">
        <v>0</v>
      </c>
      <c r="R668" s="137">
        <f>Q668*H668</f>
        <v>0</v>
      </c>
      <c r="S668" s="137">
        <v>0</v>
      </c>
      <c r="T668" s="138">
        <f>S668*H668</f>
        <v>0</v>
      </c>
      <c r="AR668" s="13" t="s">
        <v>187</v>
      </c>
      <c r="AT668" s="13" t="s">
        <v>105</v>
      </c>
      <c r="AU668" s="13" t="s">
        <v>50</v>
      </c>
      <c r="AY668" s="13" t="s">
        <v>102</v>
      </c>
      <c r="BE668" s="139">
        <f>IF(N668="základní",J668,0)</f>
        <v>0</v>
      </c>
      <c r="BF668" s="139">
        <f>IF(N668="snížená",J668,0)</f>
        <v>0</v>
      </c>
      <c r="BG668" s="139">
        <f>IF(N668="zákl. přenesená",J668,0)</f>
        <v>0</v>
      </c>
      <c r="BH668" s="139">
        <f>IF(N668="sníž. přenesená",J668,0)</f>
        <v>0</v>
      </c>
      <c r="BI668" s="139">
        <f>IF(N668="nulová",J668,0)</f>
        <v>0</v>
      </c>
      <c r="BJ668" s="13" t="s">
        <v>49</v>
      </c>
      <c r="BK668" s="139">
        <f>ROUND(I668*H668,2)</f>
        <v>0</v>
      </c>
      <c r="BL668" s="13" t="s">
        <v>187</v>
      </c>
      <c r="BM668" s="13" t="s">
        <v>854</v>
      </c>
    </row>
    <row r="669" spans="2:65" s="7" customFormat="1" x14ac:dyDescent="0.3">
      <c r="B669" s="140"/>
      <c r="C669" s="141"/>
      <c r="D669" s="142" t="s">
        <v>111</v>
      </c>
      <c r="E669" s="143" t="s">
        <v>12</v>
      </c>
      <c r="F669" s="144" t="s">
        <v>855</v>
      </c>
      <c r="G669" s="141"/>
      <c r="H669" s="145">
        <v>52</v>
      </c>
      <c r="I669" s="146"/>
      <c r="J669" s="141"/>
      <c r="K669" s="141"/>
      <c r="L669" s="147"/>
      <c r="M669" s="148"/>
      <c r="N669" s="149"/>
      <c r="O669" s="149"/>
      <c r="P669" s="149"/>
      <c r="Q669" s="149"/>
      <c r="R669" s="149"/>
      <c r="S669" s="149"/>
      <c r="T669" s="150"/>
      <c r="AT669" s="151" t="s">
        <v>111</v>
      </c>
      <c r="AU669" s="151" t="s">
        <v>50</v>
      </c>
      <c r="AV669" s="7" t="s">
        <v>50</v>
      </c>
      <c r="AW669" s="7" t="s">
        <v>24</v>
      </c>
      <c r="AX669" s="7" t="s">
        <v>47</v>
      </c>
      <c r="AY669" s="151" t="s">
        <v>102</v>
      </c>
    </row>
    <row r="670" spans="2:65" s="7" customFormat="1" x14ac:dyDescent="0.3">
      <c r="B670" s="140"/>
      <c r="C670" s="141"/>
      <c r="D670" s="142" t="s">
        <v>111</v>
      </c>
      <c r="E670" s="143" t="s">
        <v>12</v>
      </c>
      <c r="F670" s="144" t="s">
        <v>856</v>
      </c>
      <c r="G670" s="141"/>
      <c r="H670" s="145">
        <v>19</v>
      </c>
      <c r="I670" s="146"/>
      <c r="J670" s="141"/>
      <c r="K670" s="141"/>
      <c r="L670" s="147"/>
      <c r="M670" s="148"/>
      <c r="N670" s="149"/>
      <c r="O670" s="149"/>
      <c r="P670" s="149"/>
      <c r="Q670" s="149"/>
      <c r="R670" s="149"/>
      <c r="S670" s="149"/>
      <c r="T670" s="150"/>
      <c r="AT670" s="151" t="s">
        <v>111</v>
      </c>
      <c r="AU670" s="151" t="s">
        <v>50</v>
      </c>
      <c r="AV670" s="7" t="s">
        <v>50</v>
      </c>
      <c r="AW670" s="7" t="s">
        <v>24</v>
      </c>
      <c r="AX670" s="7" t="s">
        <v>47</v>
      </c>
      <c r="AY670" s="151" t="s">
        <v>102</v>
      </c>
    </row>
    <row r="671" spans="2:65" s="7" customFormat="1" x14ac:dyDescent="0.3">
      <c r="B671" s="140"/>
      <c r="C671" s="141"/>
      <c r="D671" s="142" t="s">
        <v>111</v>
      </c>
      <c r="E671" s="143" t="s">
        <v>12</v>
      </c>
      <c r="F671" s="144" t="s">
        <v>857</v>
      </c>
      <c r="G671" s="141"/>
      <c r="H671" s="145">
        <v>9</v>
      </c>
      <c r="I671" s="146"/>
      <c r="J671" s="141"/>
      <c r="K671" s="141"/>
      <c r="L671" s="147"/>
      <c r="M671" s="148"/>
      <c r="N671" s="149"/>
      <c r="O671" s="149"/>
      <c r="P671" s="149"/>
      <c r="Q671" s="149"/>
      <c r="R671" s="149"/>
      <c r="S671" s="149"/>
      <c r="T671" s="150"/>
      <c r="AT671" s="151" t="s">
        <v>111</v>
      </c>
      <c r="AU671" s="151" t="s">
        <v>50</v>
      </c>
      <c r="AV671" s="7" t="s">
        <v>50</v>
      </c>
      <c r="AW671" s="7" t="s">
        <v>24</v>
      </c>
      <c r="AX671" s="7" t="s">
        <v>47</v>
      </c>
      <c r="AY671" s="151" t="s">
        <v>102</v>
      </c>
    </row>
    <row r="672" spans="2:65" s="7" customFormat="1" x14ac:dyDescent="0.3">
      <c r="B672" s="140"/>
      <c r="C672" s="141"/>
      <c r="D672" s="142" t="s">
        <v>111</v>
      </c>
      <c r="E672" s="143" t="s">
        <v>12</v>
      </c>
      <c r="F672" s="144" t="s">
        <v>858</v>
      </c>
      <c r="G672" s="141"/>
      <c r="H672" s="145">
        <v>1</v>
      </c>
      <c r="I672" s="146"/>
      <c r="J672" s="141"/>
      <c r="K672" s="141"/>
      <c r="L672" s="147"/>
      <c r="M672" s="148"/>
      <c r="N672" s="149"/>
      <c r="O672" s="149"/>
      <c r="P672" s="149"/>
      <c r="Q672" s="149"/>
      <c r="R672" s="149"/>
      <c r="S672" s="149"/>
      <c r="T672" s="150"/>
      <c r="AT672" s="151" t="s">
        <v>111</v>
      </c>
      <c r="AU672" s="151" t="s">
        <v>50</v>
      </c>
      <c r="AV672" s="7" t="s">
        <v>50</v>
      </c>
      <c r="AW672" s="7" t="s">
        <v>24</v>
      </c>
      <c r="AX672" s="7" t="s">
        <v>47</v>
      </c>
      <c r="AY672" s="151" t="s">
        <v>102</v>
      </c>
    </row>
    <row r="673" spans="2:65" s="7" customFormat="1" x14ac:dyDescent="0.3">
      <c r="B673" s="140"/>
      <c r="C673" s="141"/>
      <c r="D673" s="142" t="s">
        <v>111</v>
      </c>
      <c r="E673" s="143" t="s">
        <v>12</v>
      </c>
      <c r="F673" s="144" t="s">
        <v>859</v>
      </c>
      <c r="G673" s="141"/>
      <c r="H673" s="145">
        <v>11</v>
      </c>
      <c r="I673" s="146"/>
      <c r="J673" s="141"/>
      <c r="K673" s="141"/>
      <c r="L673" s="147"/>
      <c r="M673" s="148"/>
      <c r="N673" s="149"/>
      <c r="O673" s="149"/>
      <c r="P673" s="149"/>
      <c r="Q673" s="149"/>
      <c r="R673" s="149"/>
      <c r="S673" s="149"/>
      <c r="T673" s="150"/>
      <c r="AT673" s="151" t="s">
        <v>111</v>
      </c>
      <c r="AU673" s="151" t="s">
        <v>50</v>
      </c>
      <c r="AV673" s="7" t="s">
        <v>50</v>
      </c>
      <c r="AW673" s="7" t="s">
        <v>24</v>
      </c>
      <c r="AX673" s="7" t="s">
        <v>47</v>
      </c>
      <c r="AY673" s="151" t="s">
        <v>102</v>
      </c>
    </row>
    <row r="674" spans="2:65" s="7" customFormat="1" x14ac:dyDescent="0.3">
      <c r="B674" s="140"/>
      <c r="C674" s="141"/>
      <c r="D674" s="142" t="s">
        <v>111</v>
      </c>
      <c r="E674" s="143" t="s">
        <v>12</v>
      </c>
      <c r="F674" s="144" t="s">
        <v>764</v>
      </c>
      <c r="G674" s="141"/>
      <c r="H674" s="145">
        <v>8</v>
      </c>
      <c r="I674" s="146"/>
      <c r="J674" s="141"/>
      <c r="K674" s="141"/>
      <c r="L674" s="147"/>
      <c r="M674" s="148"/>
      <c r="N674" s="149"/>
      <c r="O674" s="149"/>
      <c r="P674" s="149"/>
      <c r="Q674" s="149"/>
      <c r="R674" s="149"/>
      <c r="S674" s="149"/>
      <c r="T674" s="150"/>
      <c r="AT674" s="151" t="s">
        <v>111</v>
      </c>
      <c r="AU674" s="151" t="s">
        <v>50</v>
      </c>
      <c r="AV674" s="7" t="s">
        <v>50</v>
      </c>
      <c r="AW674" s="7" t="s">
        <v>24</v>
      </c>
      <c r="AX674" s="7" t="s">
        <v>47</v>
      </c>
      <c r="AY674" s="151" t="s">
        <v>102</v>
      </c>
    </row>
    <row r="675" spans="2:65" s="8" customFormat="1" x14ac:dyDescent="0.3">
      <c r="B675" s="152"/>
      <c r="C675" s="153"/>
      <c r="D675" s="154" t="s">
        <v>111</v>
      </c>
      <c r="E675" s="155" t="s">
        <v>12</v>
      </c>
      <c r="F675" s="156" t="s">
        <v>112</v>
      </c>
      <c r="G675" s="153"/>
      <c r="H675" s="157">
        <v>100</v>
      </c>
      <c r="I675" s="158"/>
      <c r="J675" s="153"/>
      <c r="K675" s="153"/>
      <c r="L675" s="159"/>
      <c r="M675" s="160"/>
      <c r="N675" s="161"/>
      <c r="O675" s="161"/>
      <c r="P675" s="161"/>
      <c r="Q675" s="161"/>
      <c r="R675" s="161"/>
      <c r="S675" s="161"/>
      <c r="T675" s="162"/>
      <c r="AT675" s="163" t="s">
        <v>111</v>
      </c>
      <c r="AU675" s="163" t="s">
        <v>50</v>
      </c>
      <c r="AV675" s="8" t="s">
        <v>109</v>
      </c>
      <c r="AW675" s="8" t="s">
        <v>24</v>
      </c>
      <c r="AX675" s="8" t="s">
        <v>49</v>
      </c>
      <c r="AY675" s="163" t="s">
        <v>102</v>
      </c>
    </row>
    <row r="676" spans="2:65" s="1" customFormat="1" ht="22.5" customHeight="1" x14ac:dyDescent="0.3">
      <c r="B676" s="24"/>
      <c r="C676" s="128" t="s">
        <v>238</v>
      </c>
      <c r="D676" s="128" t="s">
        <v>105</v>
      </c>
      <c r="E676" s="129" t="s">
        <v>860</v>
      </c>
      <c r="F676" s="130" t="s">
        <v>861</v>
      </c>
      <c r="G676" s="131" t="s">
        <v>304</v>
      </c>
      <c r="H676" s="191"/>
      <c r="I676" s="133"/>
      <c r="J676" s="134">
        <f>ROUND(I676*H676,2)</f>
        <v>0</v>
      </c>
      <c r="K676" s="130" t="s">
        <v>116</v>
      </c>
      <c r="L676" s="34"/>
      <c r="M676" s="135" t="s">
        <v>12</v>
      </c>
      <c r="N676" s="136" t="s">
        <v>31</v>
      </c>
      <c r="O676" s="25"/>
      <c r="P676" s="137">
        <f>O676*H676</f>
        <v>0</v>
      </c>
      <c r="Q676" s="137">
        <v>0</v>
      </c>
      <c r="R676" s="137">
        <f>Q676*H676</f>
        <v>0</v>
      </c>
      <c r="S676" s="137">
        <v>0</v>
      </c>
      <c r="T676" s="138">
        <f>S676*H676</f>
        <v>0</v>
      </c>
      <c r="AR676" s="13" t="s">
        <v>187</v>
      </c>
      <c r="AT676" s="13" t="s">
        <v>105</v>
      </c>
      <c r="AU676" s="13" t="s">
        <v>50</v>
      </c>
      <c r="AY676" s="13" t="s">
        <v>102</v>
      </c>
      <c r="BE676" s="139">
        <f>IF(N676="základní",J676,0)</f>
        <v>0</v>
      </c>
      <c r="BF676" s="139">
        <f>IF(N676="snížená",J676,0)</f>
        <v>0</v>
      </c>
      <c r="BG676" s="139">
        <f>IF(N676="zákl. přenesená",J676,0)</f>
        <v>0</v>
      </c>
      <c r="BH676" s="139">
        <f>IF(N676="sníž. přenesená",J676,0)</f>
        <v>0</v>
      </c>
      <c r="BI676" s="139">
        <f>IF(N676="nulová",J676,0)</f>
        <v>0</v>
      </c>
      <c r="BJ676" s="13" t="s">
        <v>49</v>
      </c>
      <c r="BK676" s="139">
        <f>ROUND(I676*H676,2)</f>
        <v>0</v>
      </c>
      <c r="BL676" s="13" t="s">
        <v>187</v>
      </c>
      <c r="BM676" s="13" t="s">
        <v>862</v>
      </c>
    </row>
    <row r="677" spans="2:65" s="6" customFormat="1" ht="29.85" customHeight="1" x14ac:dyDescent="0.35">
      <c r="B677" s="111"/>
      <c r="C677" s="112"/>
      <c r="D677" s="125" t="s">
        <v>46</v>
      </c>
      <c r="E677" s="126" t="s">
        <v>393</v>
      </c>
      <c r="F677" s="126" t="s">
        <v>394</v>
      </c>
      <c r="G677" s="112"/>
      <c r="H677" s="112"/>
      <c r="I677" s="115"/>
      <c r="J677" s="127">
        <f>BK677</f>
        <v>0</v>
      </c>
      <c r="K677" s="112"/>
      <c r="L677" s="117"/>
      <c r="M677" s="118"/>
      <c r="N677" s="119"/>
      <c r="O677" s="119"/>
      <c r="P677" s="120">
        <f>SUM(P678:P692)</f>
        <v>0</v>
      </c>
      <c r="Q677" s="119"/>
      <c r="R677" s="120">
        <f>SUM(R678:R692)</f>
        <v>0</v>
      </c>
      <c r="S677" s="119"/>
      <c r="T677" s="121">
        <f>SUM(T678:T692)</f>
        <v>0</v>
      </c>
      <c r="AR677" s="122" t="s">
        <v>50</v>
      </c>
      <c r="AT677" s="123" t="s">
        <v>46</v>
      </c>
      <c r="AU677" s="123" t="s">
        <v>49</v>
      </c>
      <c r="AY677" s="122" t="s">
        <v>102</v>
      </c>
      <c r="BK677" s="124">
        <f>SUM(BK678:BK692)</f>
        <v>0</v>
      </c>
    </row>
    <row r="678" spans="2:65" s="1" customFormat="1" ht="31.5" customHeight="1" x14ac:dyDescent="0.3">
      <c r="B678" s="24"/>
      <c r="C678" s="128" t="s">
        <v>244</v>
      </c>
      <c r="D678" s="128" t="s">
        <v>105</v>
      </c>
      <c r="E678" s="129" t="s">
        <v>863</v>
      </c>
      <c r="F678" s="130" t="s">
        <v>864</v>
      </c>
      <c r="G678" s="131" t="s">
        <v>201</v>
      </c>
      <c r="H678" s="132">
        <v>296</v>
      </c>
      <c r="I678" s="133"/>
      <c r="J678" s="134">
        <f>ROUND(I678*H678,2)</f>
        <v>0</v>
      </c>
      <c r="K678" s="130" t="s">
        <v>12</v>
      </c>
      <c r="L678" s="34"/>
      <c r="M678" s="135" t="s">
        <v>12</v>
      </c>
      <c r="N678" s="136" t="s">
        <v>31</v>
      </c>
      <c r="O678" s="25"/>
      <c r="P678" s="137">
        <f>O678*H678</f>
        <v>0</v>
      </c>
      <c r="Q678" s="137">
        <v>0</v>
      </c>
      <c r="R678" s="137">
        <f>Q678*H678</f>
        <v>0</v>
      </c>
      <c r="S678" s="137">
        <v>0</v>
      </c>
      <c r="T678" s="138">
        <f>S678*H678</f>
        <v>0</v>
      </c>
      <c r="AR678" s="13" t="s">
        <v>187</v>
      </c>
      <c r="AT678" s="13" t="s">
        <v>105</v>
      </c>
      <c r="AU678" s="13" t="s">
        <v>50</v>
      </c>
      <c r="AY678" s="13" t="s">
        <v>102</v>
      </c>
      <c r="BE678" s="139">
        <f>IF(N678="základní",J678,0)</f>
        <v>0</v>
      </c>
      <c r="BF678" s="139">
        <f>IF(N678="snížená",J678,0)</f>
        <v>0</v>
      </c>
      <c r="BG678" s="139">
        <f>IF(N678="zákl. přenesená",J678,0)</f>
        <v>0</v>
      </c>
      <c r="BH678" s="139">
        <f>IF(N678="sníž. přenesená",J678,0)</f>
        <v>0</v>
      </c>
      <c r="BI678" s="139">
        <f>IF(N678="nulová",J678,0)</f>
        <v>0</v>
      </c>
      <c r="BJ678" s="13" t="s">
        <v>49</v>
      </c>
      <c r="BK678" s="139">
        <f>ROUND(I678*H678,2)</f>
        <v>0</v>
      </c>
      <c r="BL678" s="13" t="s">
        <v>187</v>
      </c>
      <c r="BM678" s="13" t="s">
        <v>865</v>
      </c>
    </row>
    <row r="679" spans="2:65" s="7" customFormat="1" x14ac:dyDescent="0.3">
      <c r="B679" s="140"/>
      <c r="C679" s="141"/>
      <c r="D679" s="142" t="s">
        <v>111</v>
      </c>
      <c r="E679" s="143" t="s">
        <v>12</v>
      </c>
      <c r="F679" s="144" t="s">
        <v>866</v>
      </c>
      <c r="G679" s="141"/>
      <c r="H679" s="145">
        <v>108</v>
      </c>
      <c r="I679" s="146"/>
      <c r="J679" s="141"/>
      <c r="K679" s="141"/>
      <c r="L679" s="147"/>
      <c r="M679" s="148"/>
      <c r="N679" s="149"/>
      <c r="O679" s="149"/>
      <c r="P679" s="149"/>
      <c r="Q679" s="149"/>
      <c r="R679" s="149"/>
      <c r="S679" s="149"/>
      <c r="T679" s="150"/>
      <c r="AT679" s="151" t="s">
        <v>111</v>
      </c>
      <c r="AU679" s="151" t="s">
        <v>50</v>
      </c>
      <c r="AV679" s="7" t="s">
        <v>50</v>
      </c>
      <c r="AW679" s="7" t="s">
        <v>24</v>
      </c>
      <c r="AX679" s="7" t="s">
        <v>47</v>
      </c>
      <c r="AY679" s="151" t="s">
        <v>102</v>
      </c>
    </row>
    <row r="680" spans="2:65" s="7" customFormat="1" x14ac:dyDescent="0.3">
      <c r="B680" s="140"/>
      <c r="C680" s="141"/>
      <c r="D680" s="142" t="s">
        <v>111</v>
      </c>
      <c r="E680" s="143" t="s">
        <v>12</v>
      </c>
      <c r="F680" s="144" t="s">
        <v>867</v>
      </c>
      <c r="G680" s="141"/>
      <c r="H680" s="145">
        <v>44</v>
      </c>
      <c r="I680" s="146"/>
      <c r="J680" s="141"/>
      <c r="K680" s="141"/>
      <c r="L680" s="147"/>
      <c r="M680" s="148"/>
      <c r="N680" s="149"/>
      <c r="O680" s="149"/>
      <c r="P680" s="149"/>
      <c r="Q680" s="149"/>
      <c r="R680" s="149"/>
      <c r="S680" s="149"/>
      <c r="T680" s="150"/>
      <c r="AT680" s="151" t="s">
        <v>111</v>
      </c>
      <c r="AU680" s="151" t="s">
        <v>50</v>
      </c>
      <c r="AV680" s="7" t="s">
        <v>50</v>
      </c>
      <c r="AW680" s="7" t="s">
        <v>24</v>
      </c>
      <c r="AX680" s="7" t="s">
        <v>47</v>
      </c>
      <c r="AY680" s="151" t="s">
        <v>102</v>
      </c>
    </row>
    <row r="681" spans="2:65" s="7" customFormat="1" x14ac:dyDescent="0.3">
      <c r="B681" s="140"/>
      <c r="C681" s="141"/>
      <c r="D681" s="142" t="s">
        <v>111</v>
      </c>
      <c r="E681" s="143" t="s">
        <v>12</v>
      </c>
      <c r="F681" s="144" t="s">
        <v>868</v>
      </c>
      <c r="G681" s="141"/>
      <c r="H681" s="145">
        <v>32</v>
      </c>
      <c r="I681" s="146"/>
      <c r="J681" s="141"/>
      <c r="K681" s="141"/>
      <c r="L681" s="147"/>
      <c r="M681" s="148"/>
      <c r="N681" s="149"/>
      <c r="O681" s="149"/>
      <c r="P681" s="149"/>
      <c r="Q681" s="149"/>
      <c r="R681" s="149"/>
      <c r="S681" s="149"/>
      <c r="T681" s="150"/>
      <c r="AT681" s="151" t="s">
        <v>111</v>
      </c>
      <c r="AU681" s="151" t="s">
        <v>50</v>
      </c>
      <c r="AV681" s="7" t="s">
        <v>50</v>
      </c>
      <c r="AW681" s="7" t="s">
        <v>24</v>
      </c>
      <c r="AX681" s="7" t="s">
        <v>47</v>
      </c>
      <c r="AY681" s="151" t="s">
        <v>102</v>
      </c>
    </row>
    <row r="682" spans="2:65" s="7" customFormat="1" x14ac:dyDescent="0.3">
      <c r="B682" s="140"/>
      <c r="C682" s="141"/>
      <c r="D682" s="142" t="s">
        <v>111</v>
      </c>
      <c r="E682" s="143" t="s">
        <v>12</v>
      </c>
      <c r="F682" s="144" t="s">
        <v>869</v>
      </c>
      <c r="G682" s="141"/>
      <c r="H682" s="145">
        <v>12</v>
      </c>
      <c r="I682" s="146"/>
      <c r="J682" s="141"/>
      <c r="K682" s="141"/>
      <c r="L682" s="147"/>
      <c r="M682" s="148"/>
      <c r="N682" s="149"/>
      <c r="O682" s="149"/>
      <c r="P682" s="149"/>
      <c r="Q682" s="149"/>
      <c r="R682" s="149"/>
      <c r="S682" s="149"/>
      <c r="T682" s="150"/>
      <c r="AT682" s="151" t="s">
        <v>111</v>
      </c>
      <c r="AU682" s="151" t="s">
        <v>50</v>
      </c>
      <c r="AV682" s="7" t="s">
        <v>50</v>
      </c>
      <c r="AW682" s="7" t="s">
        <v>24</v>
      </c>
      <c r="AX682" s="7" t="s">
        <v>47</v>
      </c>
      <c r="AY682" s="151" t="s">
        <v>102</v>
      </c>
    </row>
    <row r="683" spans="2:65" s="7" customFormat="1" x14ac:dyDescent="0.3">
      <c r="B683" s="140"/>
      <c r="C683" s="141"/>
      <c r="D683" s="142" t="s">
        <v>111</v>
      </c>
      <c r="E683" s="143" t="s">
        <v>12</v>
      </c>
      <c r="F683" s="144" t="s">
        <v>870</v>
      </c>
      <c r="G683" s="141"/>
      <c r="H683" s="145">
        <v>12</v>
      </c>
      <c r="I683" s="146"/>
      <c r="J683" s="141"/>
      <c r="K683" s="141"/>
      <c r="L683" s="147"/>
      <c r="M683" s="148"/>
      <c r="N683" s="149"/>
      <c r="O683" s="149"/>
      <c r="P683" s="149"/>
      <c r="Q683" s="149"/>
      <c r="R683" s="149"/>
      <c r="S683" s="149"/>
      <c r="T683" s="150"/>
      <c r="AT683" s="151" t="s">
        <v>111</v>
      </c>
      <c r="AU683" s="151" t="s">
        <v>50</v>
      </c>
      <c r="AV683" s="7" t="s">
        <v>50</v>
      </c>
      <c r="AW683" s="7" t="s">
        <v>24</v>
      </c>
      <c r="AX683" s="7" t="s">
        <v>47</v>
      </c>
      <c r="AY683" s="151" t="s">
        <v>102</v>
      </c>
    </row>
    <row r="684" spans="2:65" s="7" customFormat="1" x14ac:dyDescent="0.3">
      <c r="B684" s="140"/>
      <c r="C684" s="141"/>
      <c r="D684" s="142" t="s">
        <v>111</v>
      </c>
      <c r="E684" s="143" t="s">
        <v>12</v>
      </c>
      <c r="F684" s="144" t="s">
        <v>871</v>
      </c>
      <c r="G684" s="141"/>
      <c r="H684" s="145">
        <v>14</v>
      </c>
      <c r="I684" s="146"/>
      <c r="J684" s="141"/>
      <c r="K684" s="141"/>
      <c r="L684" s="147"/>
      <c r="M684" s="148"/>
      <c r="N684" s="149"/>
      <c r="O684" s="149"/>
      <c r="P684" s="149"/>
      <c r="Q684" s="149"/>
      <c r="R684" s="149"/>
      <c r="S684" s="149"/>
      <c r="T684" s="150"/>
      <c r="AT684" s="151" t="s">
        <v>111</v>
      </c>
      <c r="AU684" s="151" t="s">
        <v>50</v>
      </c>
      <c r="AV684" s="7" t="s">
        <v>50</v>
      </c>
      <c r="AW684" s="7" t="s">
        <v>24</v>
      </c>
      <c r="AX684" s="7" t="s">
        <v>47</v>
      </c>
      <c r="AY684" s="151" t="s">
        <v>102</v>
      </c>
    </row>
    <row r="685" spans="2:65" s="7" customFormat="1" x14ac:dyDescent="0.3">
      <c r="B685" s="140"/>
      <c r="C685" s="141"/>
      <c r="D685" s="142" t="s">
        <v>111</v>
      </c>
      <c r="E685" s="143" t="s">
        <v>12</v>
      </c>
      <c r="F685" s="144" t="s">
        <v>872</v>
      </c>
      <c r="G685" s="141"/>
      <c r="H685" s="145">
        <v>8</v>
      </c>
      <c r="I685" s="146"/>
      <c r="J685" s="141"/>
      <c r="K685" s="141"/>
      <c r="L685" s="147"/>
      <c r="M685" s="148"/>
      <c r="N685" s="149"/>
      <c r="O685" s="149"/>
      <c r="P685" s="149"/>
      <c r="Q685" s="149"/>
      <c r="R685" s="149"/>
      <c r="S685" s="149"/>
      <c r="T685" s="150"/>
      <c r="AT685" s="151" t="s">
        <v>111</v>
      </c>
      <c r="AU685" s="151" t="s">
        <v>50</v>
      </c>
      <c r="AV685" s="7" t="s">
        <v>50</v>
      </c>
      <c r="AW685" s="7" t="s">
        <v>24</v>
      </c>
      <c r="AX685" s="7" t="s">
        <v>47</v>
      </c>
      <c r="AY685" s="151" t="s">
        <v>102</v>
      </c>
    </row>
    <row r="686" spans="2:65" s="7" customFormat="1" x14ac:dyDescent="0.3">
      <c r="B686" s="140"/>
      <c r="C686" s="141"/>
      <c r="D686" s="142" t="s">
        <v>111</v>
      </c>
      <c r="E686" s="143" t="s">
        <v>12</v>
      </c>
      <c r="F686" s="144" t="s">
        <v>873</v>
      </c>
      <c r="G686" s="141"/>
      <c r="H686" s="145">
        <v>14</v>
      </c>
      <c r="I686" s="146"/>
      <c r="J686" s="141"/>
      <c r="K686" s="141"/>
      <c r="L686" s="147"/>
      <c r="M686" s="148"/>
      <c r="N686" s="149"/>
      <c r="O686" s="149"/>
      <c r="P686" s="149"/>
      <c r="Q686" s="149"/>
      <c r="R686" s="149"/>
      <c r="S686" s="149"/>
      <c r="T686" s="150"/>
      <c r="AT686" s="151" t="s">
        <v>111</v>
      </c>
      <c r="AU686" s="151" t="s">
        <v>50</v>
      </c>
      <c r="AV686" s="7" t="s">
        <v>50</v>
      </c>
      <c r="AW686" s="7" t="s">
        <v>24</v>
      </c>
      <c r="AX686" s="7" t="s">
        <v>47</v>
      </c>
      <c r="AY686" s="151" t="s">
        <v>102</v>
      </c>
    </row>
    <row r="687" spans="2:65" s="7" customFormat="1" x14ac:dyDescent="0.3">
      <c r="B687" s="140"/>
      <c r="C687" s="141"/>
      <c r="D687" s="142" t="s">
        <v>111</v>
      </c>
      <c r="E687" s="143" t="s">
        <v>12</v>
      </c>
      <c r="F687" s="144" t="s">
        <v>874</v>
      </c>
      <c r="G687" s="141"/>
      <c r="H687" s="145">
        <v>12</v>
      </c>
      <c r="I687" s="146"/>
      <c r="J687" s="141"/>
      <c r="K687" s="141"/>
      <c r="L687" s="147"/>
      <c r="M687" s="148"/>
      <c r="N687" s="149"/>
      <c r="O687" s="149"/>
      <c r="P687" s="149"/>
      <c r="Q687" s="149"/>
      <c r="R687" s="149"/>
      <c r="S687" s="149"/>
      <c r="T687" s="150"/>
      <c r="AT687" s="151" t="s">
        <v>111</v>
      </c>
      <c r="AU687" s="151" t="s">
        <v>50</v>
      </c>
      <c r="AV687" s="7" t="s">
        <v>50</v>
      </c>
      <c r="AW687" s="7" t="s">
        <v>24</v>
      </c>
      <c r="AX687" s="7" t="s">
        <v>47</v>
      </c>
      <c r="AY687" s="151" t="s">
        <v>102</v>
      </c>
    </row>
    <row r="688" spans="2:65" s="7" customFormat="1" x14ac:dyDescent="0.3">
      <c r="B688" s="140"/>
      <c r="C688" s="141"/>
      <c r="D688" s="142" t="s">
        <v>111</v>
      </c>
      <c r="E688" s="143" t="s">
        <v>12</v>
      </c>
      <c r="F688" s="144" t="s">
        <v>875</v>
      </c>
      <c r="G688" s="141"/>
      <c r="H688" s="145">
        <v>22</v>
      </c>
      <c r="I688" s="146"/>
      <c r="J688" s="141"/>
      <c r="K688" s="141"/>
      <c r="L688" s="147"/>
      <c r="M688" s="148"/>
      <c r="N688" s="149"/>
      <c r="O688" s="149"/>
      <c r="P688" s="149"/>
      <c r="Q688" s="149"/>
      <c r="R688" s="149"/>
      <c r="S688" s="149"/>
      <c r="T688" s="150"/>
      <c r="AT688" s="151" t="s">
        <v>111</v>
      </c>
      <c r="AU688" s="151" t="s">
        <v>50</v>
      </c>
      <c r="AV688" s="7" t="s">
        <v>50</v>
      </c>
      <c r="AW688" s="7" t="s">
        <v>24</v>
      </c>
      <c r="AX688" s="7" t="s">
        <v>47</v>
      </c>
      <c r="AY688" s="151" t="s">
        <v>102</v>
      </c>
    </row>
    <row r="689" spans="2:65" s="7" customFormat="1" x14ac:dyDescent="0.3">
      <c r="B689" s="140"/>
      <c r="C689" s="141"/>
      <c r="D689" s="142" t="s">
        <v>111</v>
      </c>
      <c r="E689" s="143" t="s">
        <v>12</v>
      </c>
      <c r="F689" s="144" t="s">
        <v>876</v>
      </c>
      <c r="G689" s="141"/>
      <c r="H689" s="145">
        <v>16</v>
      </c>
      <c r="I689" s="146"/>
      <c r="J689" s="141"/>
      <c r="K689" s="141"/>
      <c r="L689" s="147"/>
      <c r="M689" s="148"/>
      <c r="N689" s="149"/>
      <c r="O689" s="149"/>
      <c r="P689" s="149"/>
      <c r="Q689" s="149"/>
      <c r="R689" s="149"/>
      <c r="S689" s="149"/>
      <c r="T689" s="150"/>
      <c r="AT689" s="151" t="s">
        <v>111</v>
      </c>
      <c r="AU689" s="151" t="s">
        <v>50</v>
      </c>
      <c r="AV689" s="7" t="s">
        <v>50</v>
      </c>
      <c r="AW689" s="7" t="s">
        <v>24</v>
      </c>
      <c r="AX689" s="7" t="s">
        <v>47</v>
      </c>
      <c r="AY689" s="151" t="s">
        <v>102</v>
      </c>
    </row>
    <row r="690" spans="2:65" s="7" customFormat="1" x14ac:dyDescent="0.3">
      <c r="B690" s="140"/>
      <c r="C690" s="141"/>
      <c r="D690" s="142" t="s">
        <v>111</v>
      </c>
      <c r="E690" s="143" t="s">
        <v>12</v>
      </c>
      <c r="F690" s="144" t="s">
        <v>877</v>
      </c>
      <c r="G690" s="141"/>
      <c r="H690" s="145">
        <v>2</v>
      </c>
      <c r="I690" s="146"/>
      <c r="J690" s="141"/>
      <c r="K690" s="141"/>
      <c r="L690" s="147"/>
      <c r="M690" s="148"/>
      <c r="N690" s="149"/>
      <c r="O690" s="149"/>
      <c r="P690" s="149"/>
      <c r="Q690" s="149"/>
      <c r="R690" s="149"/>
      <c r="S690" s="149"/>
      <c r="T690" s="150"/>
      <c r="AT690" s="151" t="s">
        <v>111</v>
      </c>
      <c r="AU690" s="151" t="s">
        <v>50</v>
      </c>
      <c r="AV690" s="7" t="s">
        <v>50</v>
      </c>
      <c r="AW690" s="7" t="s">
        <v>24</v>
      </c>
      <c r="AX690" s="7" t="s">
        <v>47</v>
      </c>
      <c r="AY690" s="151" t="s">
        <v>102</v>
      </c>
    </row>
    <row r="691" spans="2:65" s="8" customFormat="1" x14ac:dyDescent="0.3">
      <c r="B691" s="152"/>
      <c r="C691" s="153"/>
      <c r="D691" s="154" t="s">
        <v>111</v>
      </c>
      <c r="E691" s="155" t="s">
        <v>12</v>
      </c>
      <c r="F691" s="156" t="s">
        <v>112</v>
      </c>
      <c r="G691" s="153"/>
      <c r="H691" s="157">
        <v>296</v>
      </c>
      <c r="I691" s="158"/>
      <c r="J691" s="153"/>
      <c r="K691" s="153"/>
      <c r="L691" s="159"/>
      <c r="M691" s="160"/>
      <c r="N691" s="161"/>
      <c r="O691" s="161"/>
      <c r="P691" s="161"/>
      <c r="Q691" s="161"/>
      <c r="R691" s="161"/>
      <c r="S691" s="161"/>
      <c r="T691" s="162"/>
      <c r="AT691" s="163" t="s">
        <v>111</v>
      </c>
      <c r="AU691" s="163" t="s">
        <v>50</v>
      </c>
      <c r="AV691" s="8" t="s">
        <v>109</v>
      </c>
      <c r="AW691" s="8" t="s">
        <v>24</v>
      </c>
      <c r="AX691" s="8" t="s">
        <v>49</v>
      </c>
      <c r="AY691" s="163" t="s">
        <v>102</v>
      </c>
    </row>
    <row r="692" spans="2:65" s="1" customFormat="1" ht="22.5" customHeight="1" x14ac:dyDescent="0.3">
      <c r="B692" s="24"/>
      <c r="C692" s="128" t="s">
        <v>464</v>
      </c>
      <c r="D692" s="128" t="s">
        <v>105</v>
      </c>
      <c r="E692" s="129" t="s">
        <v>878</v>
      </c>
      <c r="F692" s="130" t="s">
        <v>879</v>
      </c>
      <c r="G692" s="131" t="s">
        <v>304</v>
      </c>
      <c r="H692" s="191"/>
      <c r="I692" s="133"/>
      <c r="J692" s="134">
        <f>ROUND(I692*H692,2)</f>
        <v>0</v>
      </c>
      <c r="K692" s="130" t="s">
        <v>116</v>
      </c>
      <c r="L692" s="34"/>
      <c r="M692" s="135" t="s">
        <v>12</v>
      </c>
      <c r="N692" s="136" t="s">
        <v>31</v>
      </c>
      <c r="O692" s="25"/>
      <c r="P692" s="137">
        <f>O692*H692</f>
        <v>0</v>
      </c>
      <c r="Q692" s="137">
        <v>0</v>
      </c>
      <c r="R692" s="137">
        <f>Q692*H692</f>
        <v>0</v>
      </c>
      <c r="S692" s="137">
        <v>0</v>
      </c>
      <c r="T692" s="138">
        <f>S692*H692</f>
        <v>0</v>
      </c>
      <c r="AR692" s="13" t="s">
        <v>187</v>
      </c>
      <c r="AT692" s="13" t="s">
        <v>105</v>
      </c>
      <c r="AU692" s="13" t="s">
        <v>50</v>
      </c>
      <c r="AY692" s="13" t="s">
        <v>102</v>
      </c>
      <c r="BE692" s="139">
        <f>IF(N692="základní",J692,0)</f>
        <v>0</v>
      </c>
      <c r="BF692" s="139">
        <f>IF(N692="snížená",J692,0)</f>
        <v>0</v>
      </c>
      <c r="BG692" s="139">
        <f>IF(N692="zákl. přenesená",J692,0)</f>
        <v>0</v>
      </c>
      <c r="BH692" s="139">
        <f>IF(N692="sníž. přenesená",J692,0)</f>
        <v>0</v>
      </c>
      <c r="BI692" s="139">
        <f>IF(N692="nulová",J692,0)</f>
        <v>0</v>
      </c>
      <c r="BJ692" s="13" t="s">
        <v>49</v>
      </c>
      <c r="BK692" s="139">
        <f>ROUND(I692*H692,2)</f>
        <v>0</v>
      </c>
      <c r="BL692" s="13" t="s">
        <v>187</v>
      </c>
      <c r="BM692" s="13" t="s">
        <v>880</v>
      </c>
    </row>
    <row r="693" spans="2:65" s="6" customFormat="1" ht="29.85" customHeight="1" x14ac:dyDescent="0.35">
      <c r="B693" s="111"/>
      <c r="C693" s="112"/>
      <c r="D693" s="125" t="s">
        <v>46</v>
      </c>
      <c r="E693" s="126" t="s">
        <v>397</v>
      </c>
      <c r="F693" s="126" t="s">
        <v>398</v>
      </c>
      <c r="G693" s="112"/>
      <c r="H693" s="112"/>
      <c r="I693" s="115"/>
      <c r="J693" s="127">
        <f>BK693</f>
        <v>0</v>
      </c>
      <c r="K693" s="112"/>
      <c r="L693" s="117"/>
      <c r="M693" s="118"/>
      <c r="N693" s="119"/>
      <c r="O693" s="119"/>
      <c r="P693" s="120">
        <f>SUM(P694:P724)</f>
        <v>0</v>
      </c>
      <c r="Q693" s="119"/>
      <c r="R693" s="120">
        <f>SUM(R694:R724)</f>
        <v>0.2290925</v>
      </c>
      <c r="S693" s="119"/>
      <c r="T693" s="121">
        <f>SUM(T694:T724)</f>
        <v>0</v>
      </c>
      <c r="AR693" s="122" t="s">
        <v>50</v>
      </c>
      <c r="AT693" s="123" t="s">
        <v>46</v>
      </c>
      <c r="AU693" s="123" t="s">
        <v>49</v>
      </c>
      <c r="AY693" s="122" t="s">
        <v>102</v>
      </c>
      <c r="BK693" s="124">
        <f>SUM(BK694:BK724)</f>
        <v>0</v>
      </c>
    </row>
    <row r="694" spans="2:65" s="1" customFormat="1" ht="31.5" customHeight="1" x14ac:dyDescent="0.3">
      <c r="B694" s="24"/>
      <c r="C694" s="128" t="s">
        <v>468</v>
      </c>
      <c r="D694" s="128" t="s">
        <v>105</v>
      </c>
      <c r="E694" s="129" t="s">
        <v>400</v>
      </c>
      <c r="F694" s="130" t="s">
        <v>401</v>
      </c>
      <c r="G694" s="131" t="s">
        <v>138</v>
      </c>
      <c r="H694" s="132">
        <v>13.291</v>
      </c>
      <c r="I694" s="133"/>
      <c r="J694" s="134">
        <f>ROUND(I694*H694,2)</f>
        <v>0</v>
      </c>
      <c r="K694" s="130" t="s">
        <v>116</v>
      </c>
      <c r="L694" s="34"/>
      <c r="M694" s="135" t="s">
        <v>12</v>
      </c>
      <c r="N694" s="136" t="s">
        <v>31</v>
      </c>
      <c r="O694" s="25"/>
      <c r="P694" s="137">
        <f>O694*H694</f>
        <v>0</v>
      </c>
      <c r="Q694" s="137">
        <v>3.2000000000000002E-3</v>
      </c>
      <c r="R694" s="137">
        <f>Q694*H694</f>
        <v>4.2531200000000005E-2</v>
      </c>
      <c r="S694" s="137">
        <v>0</v>
      </c>
      <c r="T694" s="138">
        <f>S694*H694</f>
        <v>0</v>
      </c>
      <c r="AR694" s="13" t="s">
        <v>187</v>
      </c>
      <c r="AT694" s="13" t="s">
        <v>105</v>
      </c>
      <c r="AU694" s="13" t="s">
        <v>50</v>
      </c>
      <c r="AY694" s="13" t="s">
        <v>102</v>
      </c>
      <c r="BE694" s="139">
        <f>IF(N694="základní",J694,0)</f>
        <v>0</v>
      </c>
      <c r="BF694" s="139">
        <f>IF(N694="snížená",J694,0)</f>
        <v>0</v>
      </c>
      <c r="BG694" s="139">
        <f>IF(N694="zákl. přenesená",J694,0)</f>
        <v>0</v>
      </c>
      <c r="BH694" s="139">
        <f>IF(N694="sníž. přenesená",J694,0)</f>
        <v>0</v>
      </c>
      <c r="BI694" s="139">
        <f>IF(N694="nulová",J694,0)</f>
        <v>0</v>
      </c>
      <c r="BJ694" s="13" t="s">
        <v>49</v>
      </c>
      <c r="BK694" s="139">
        <f>ROUND(I694*H694,2)</f>
        <v>0</v>
      </c>
      <c r="BL694" s="13" t="s">
        <v>187</v>
      </c>
      <c r="BM694" s="13" t="s">
        <v>402</v>
      </c>
    </row>
    <row r="695" spans="2:65" s="9" customFormat="1" x14ac:dyDescent="0.3">
      <c r="B695" s="176"/>
      <c r="C695" s="177"/>
      <c r="D695" s="142" t="s">
        <v>111</v>
      </c>
      <c r="E695" s="178" t="s">
        <v>12</v>
      </c>
      <c r="F695" s="179" t="s">
        <v>264</v>
      </c>
      <c r="G695" s="177"/>
      <c r="H695" s="180" t="s">
        <v>12</v>
      </c>
      <c r="I695" s="181"/>
      <c r="J695" s="177"/>
      <c r="K695" s="177"/>
      <c r="L695" s="182"/>
      <c r="M695" s="183"/>
      <c r="N695" s="184"/>
      <c r="O695" s="184"/>
      <c r="P695" s="184"/>
      <c r="Q695" s="184"/>
      <c r="R695" s="184"/>
      <c r="S695" s="184"/>
      <c r="T695" s="185"/>
      <c r="AT695" s="186" t="s">
        <v>111</v>
      </c>
      <c r="AU695" s="186" t="s">
        <v>50</v>
      </c>
      <c r="AV695" s="9" t="s">
        <v>49</v>
      </c>
      <c r="AW695" s="9" t="s">
        <v>24</v>
      </c>
      <c r="AX695" s="9" t="s">
        <v>47</v>
      </c>
      <c r="AY695" s="186" t="s">
        <v>102</v>
      </c>
    </row>
    <row r="696" spans="2:65" s="7" customFormat="1" x14ac:dyDescent="0.3">
      <c r="B696" s="140"/>
      <c r="C696" s="141"/>
      <c r="D696" s="142" t="s">
        <v>111</v>
      </c>
      <c r="E696" s="143" t="s">
        <v>12</v>
      </c>
      <c r="F696" s="144" t="s">
        <v>881</v>
      </c>
      <c r="G696" s="141"/>
      <c r="H696" s="145">
        <v>3.8410000000000002</v>
      </c>
      <c r="I696" s="146"/>
      <c r="J696" s="141"/>
      <c r="K696" s="141"/>
      <c r="L696" s="147"/>
      <c r="M696" s="148"/>
      <c r="N696" s="149"/>
      <c r="O696" s="149"/>
      <c r="P696" s="149"/>
      <c r="Q696" s="149"/>
      <c r="R696" s="149"/>
      <c r="S696" s="149"/>
      <c r="T696" s="150"/>
      <c r="AT696" s="151" t="s">
        <v>111</v>
      </c>
      <c r="AU696" s="151" t="s">
        <v>50</v>
      </c>
      <c r="AV696" s="7" t="s">
        <v>50</v>
      </c>
      <c r="AW696" s="7" t="s">
        <v>24</v>
      </c>
      <c r="AX696" s="7" t="s">
        <v>47</v>
      </c>
      <c r="AY696" s="151" t="s">
        <v>102</v>
      </c>
    </row>
    <row r="697" spans="2:65" s="7" customFormat="1" x14ac:dyDescent="0.3">
      <c r="B697" s="140"/>
      <c r="C697" s="141"/>
      <c r="D697" s="142" t="s">
        <v>111</v>
      </c>
      <c r="E697" s="143" t="s">
        <v>12</v>
      </c>
      <c r="F697" s="144" t="s">
        <v>882</v>
      </c>
      <c r="G697" s="141"/>
      <c r="H697" s="145">
        <v>3.96</v>
      </c>
      <c r="I697" s="146"/>
      <c r="J697" s="141"/>
      <c r="K697" s="141"/>
      <c r="L697" s="147"/>
      <c r="M697" s="148"/>
      <c r="N697" s="149"/>
      <c r="O697" s="149"/>
      <c r="P697" s="149"/>
      <c r="Q697" s="149"/>
      <c r="R697" s="149"/>
      <c r="S697" s="149"/>
      <c r="T697" s="150"/>
      <c r="AT697" s="151" t="s">
        <v>111</v>
      </c>
      <c r="AU697" s="151" t="s">
        <v>50</v>
      </c>
      <c r="AV697" s="7" t="s">
        <v>50</v>
      </c>
      <c r="AW697" s="7" t="s">
        <v>24</v>
      </c>
      <c r="AX697" s="7" t="s">
        <v>47</v>
      </c>
      <c r="AY697" s="151" t="s">
        <v>102</v>
      </c>
    </row>
    <row r="698" spans="2:65" s="7" customFormat="1" x14ac:dyDescent="0.3">
      <c r="B698" s="140"/>
      <c r="C698" s="141"/>
      <c r="D698" s="142" t="s">
        <v>111</v>
      </c>
      <c r="E698" s="143" t="s">
        <v>12</v>
      </c>
      <c r="F698" s="144" t="s">
        <v>635</v>
      </c>
      <c r="G698" s="141"/>
      <c r="H698" s="145">
        <v>0.72</v>
      </c>
      <c r="I698" s="146"/>
      <c r="J698" s="141"/>
      <c r="K698" s="141"/>
      <c r="L698" s="147"/>
      <c r="M698" s="148"/>
      <c r="N698" s="149"/>
      <c r="O698" s="149"/>
      <c r="P698" s="149"/>
      <c r="Q698" s="149"/>
      <c r="R698" s="149"/>
      <c r="S698" s="149"/>
      <c r="T698" s="150"/>
      <c r="AT698" s="151" t="s">
        <v>111</v>
      </c>
      <c r="AU698" s="151" t="s">
        <v>50</v>
      </c>
      <c r="AV698" s="7" t="s">
        <v>50</v>
      </c>
      <c r="AW698" s="7" t="s">
        <v>24</v>
      </c>
      <c r="AX698" s="7" t="s">
        <v>47</v>
      </c>
      <c r="AY698" s="151" t="s">
        <v>102</v>
      </c>
    </row>
    <row r="699" spans="2:65" s="7" customFormat="1" x14ac:dyDescent="0.3">
      <c r="B699" s="140"/>
      <c r="C699" s="141"/>
      <c r="D699" s="142" t="s">
        <v>111</v>
      </c>
      <c r="E699" s="143" t="s">
        <v>12</v>
      </c>
      <c r="F699" s="144" t="s">
        <v>637</v>
      </c>
      <c r="G699" s="141"/>
      <c r="H699" s="145">
        <v>1.53</v>
      </c>
      <c r="I699" s="146"/>
      <c r="J699" s="141"/>
      <c r="K699" s="141"/>
      <c r="L699" s="147"/>
      <c r="M699" s="148"/>
      <c r="N699" s="149"/>
      <c r="O699" s="149"/>
      <c r="P699" s="149"/>
      <c r="Q699" s="149"/>
      <c r="R699" s="149"/>
      <c r="S699" s="149"/>
      <c r="T699" s="150"/>
      <c r="AT699" s="151" t="s">
        <v>111</v>
      </c>
      <c r="AU699" s="151" t="s">
        <v>50</v>
      </c>
      <c r="AV699" s="7" t="s">
        <v>50</v>
      </c>
      <c r="AW699" s="7" t="s">
        <v>24</v>
      </c>
      <c r="AX699" s="7" t="s">
        <v>47</v>
      </c>
      <c r="AY699" s="151" t="s">
        <v>102</v>
      </c>
    </row>
    <row r="700" spans="2:65" s="9" customFormat="1" x14ac:dyDescent="0.3">
      <c r="B700" s="176"/>
      <c r="C700" s="177"/>
      <c r="D700" s="142" t="s">
        <v>111</v>
      </c>
      <c r="E700" s="178" t="s">
        <v>12</v>
      </c>
      <c r="F700" s="179" t="s">
        <v>265</v>
      </c>
      <c r="G700" s="177"/>
      <c r="H700" s="180" t="s">
        <v>12</v>
      </c>
      <c r="I700" s="181"/>
      <c r="J700" s="177"/>
      <c r="K700" s="177"/>
      <c r="L700" s="182"/>
      <c r="M700" s="183"/>
      <c r="N700" s="184"/>
      <c r="O700" s="184"/>
      <c r="P700" s="184"/>
      <c r="Q700" s="184"/>
      <c r="R700" s="184"/>
      <c r="S700" s="184"/>
      <c r="T700" s="185"/>
      <c r="AT700" s="186" t="s">
        <v>111</v>
      </c>
      <c r="AU700" s="186" t="s">
        <v>50</v>
      </c>
      <c r="AV700" s="9" t="s">
        <v>49</v>
      </c>
      <c r="AW700" s="9" t="s">
        <v>24</v>
      </c>
      <c r="AX700" s="9" t="s">
        <v>47</v>
      </c>
      <c r="AY700" s="186" t="s">
        <v>102</v>
      </c>
    </row>
    <row r="701" spans="2:65" s="7" customFormat="1" x14ac:dyDescent="0.3">
      <c r="B701" s="140"/>
      <c r="C701" s="141"/>
      <c r="D701" s="142" t="s">
        <v>111</v>
      </c>
      <c r="E701" s="143" t="s">
        <v>12</v>
      </c>
      <c r="F701" s="144" t="s">
        <v>718</v>
      </c>
      <c r="G701" s="141"/>
      <c r="H701" s="145">
        <v>3.24</v>
      </c>
      <c r="I701" s="146"/>
      <c r="J701" s="141"/>
      <c r="K701" s="141"/>
      <c r="L701" s="147"/>
      <c r="M701" s="148"/>
      <c r="N701" s="149"/>
      <c r="O701" s="149"/>
      <c r="P701" s="149"/>
      <c r="Q701" s="149"/>
      <c r="R701" s="149"/>
      <c r="S701" s="149"/>
      <c r="T701" s="150"/>
      <c r="AT701" s="151" t="s">
        <v>111</v>
      </c>
      <c r="AU701" s="151" t="s">
        <v>50</v>
      </c>
      <c r="AV701" s="7" t="s">
        <v>50</v>
      </c>
      <c r="AW701" s="7" t="s">
        <v>24</v>
      </c>
      <c r="AX701" s="7" t="s">
        <v>47</v>
      </c>
      <c r="AY701" s="151" t="s">
        <v>102</v>
      </c>
    </row>
    <row r="702" spans="2:65" s="8" customFormat="1" x14ac:dyDescent="0.3">
      <c r="B702" s="152"/>
      <c r="C702" s="153"/>
      <c r="D702" s="154" t="s">
        <v>111</v>
      </c>
      <c r="E702" s="155" t="s">
        <v>12</v>
      </c>
      <c r="F702" s="156" t="s">
        <v>112</v>
      </c>
      <c r="G702" s="153"/>
      <c r="H702" s="157">
        <v>13.291</v>
      </c>
      <c r="I702" s="158"/>
      <c r="J702" s="153"/>
      <c r="K702" s="153"/>
      <c r="L702" s="159"/>
      <c r="M702" s="160"/>
      <c r="N702" s="161"/>
      <c r="O702" s="161"/>
      <c r="P702" s="161"/>
      <c r="Q702" s="161"/>
      <c r="R702" s="161"/>
      <c r="S702" s="161"/>
      <c r="T702" s="162"/>
      <c r="AT702" s="163" t="s">
        <v>111</v>
      </c>
      <c r="AU702" s="163" t="s">
        <v>50</v>
      </c>
      <c r="AV702" s="8" t="s">
        <v>109</v>
      </c>
      <c r="AW702" s="8" t="s">
        <v>24</v>
      </c>
      <c r="AX702" s="8" t="s">
        <v>49</v>
      </c>
      <c r="AY702" s="163" t="s">
        <v>102</v>
      </c>
    </row>
    <row r="703" spans="2:65" s="1" customFormat="1" ht="22.5" customHeight="1" x14ac:dyDescent="0.3">
      <c r="B703" s="24"/>
      <c r="C703" s="164" t="s">
        <v>472</v>
      </c>
      <c r="D703" s="164" t="s">
        <v>113</v>
      </c>
      <c r="E703" s="165" t="s">
        <v>404</v>
      </c>
      <c r="F703" s="166" t="s">
        <v>405</v>
      </c>
      <c r="G703" s="167" t="s">
        <v>138</v>
      </c>
      <c r="H703" s="168">
        <v>14.62</v>
      </c>
      <c r="I703" s="169"/>
      <c r="J703" s="170">
        <f>ROUND(I703*H703,2)</f>
        <v>0</v>
      </c>
      <c r="K703" s="166" t="s">
        <v>12</v>
      </c>
      <c r="L703" s="171"/>
      <c r="M703" s="172" t="s">
        <v>12</v>
      </c>
      <c r="N703" s="173" t="s">
        <v>31</v>
      </c>
      <c r="O703" s="25"/>
      <c r="P703" s="137">
        <f>O703*H703</f>
        <v>0</v>
      </c>
      <c r="Q703" s="137">
        <v>1.18E-2</v>
      </c>
      <c r="R703" s="137">
        <f>Q703*H703</f>
        <v>0.17251599999999997</v>
      </c>
      <c r="S703" s="137">
        <v>0</v>
      </c>
      <c r="T703" s="138">
        <f>S703*H703</f>
        <v>0</v>
      </c>
      <c r="AR703" s="13" t="s">
        <v>255</v>
      </c>
      <c r="AT703" s="13" t="s">
        <v>113</v>
      </c>
      <c r="AU703" s="13" t="s">
        <v>50</v>
      </c>
      <c r="AY703" s="13" t="s">
        <v>102</v>
      </c>
      <c r="BE703" s="139">
        <f>IF(N703="základní",J703,0)</f>
        <v>0</v>
      </c>
      <c r="BF703" s="139">
        <f>IF(N703="snížená",J703,0)</f>
        <v>0</v>
      </c>
      <c r="BG703" s="139">
        <f>IF(N703="zákl. přenesená",J703,0)</f>
        <v>0</v>
      </c>
      <c r="BH703" s="139">
        <f>IF(N703="sníž. přenesená",J703,0)</f>
        <v>0</v>
      </c>
      <c r="BI703" s="139">
        <f>IF(N703="nulová",J703,0)</f>
        <v>0</v>
      </c>
      <c r="BJ703" s="13" t="s">
        <v>49</v>
      </c>
      <c r="BK703" s="139">
        <f>ROUND(I703*H703,2)</f>
        <v>0</v>
      </c>
      <c r="BL703" s="13" t="s">
        <v>187</v>
      </c>
      <c r="BM703" s="13" t="s">
        <v>406</v>
      </c>
    </row>
    <row r="704" spans="2:65" s="7" customFormat="1" x14ac:dyDescent="0.3">
      <c r="B704" s="140"/>
      <c r="C704" s="141"/>
      <c r="D704" s="154" t="s">
        <v>111</v>
      </c>
      <c r="E704" s="141"/>
      <c r="F704" s="174" t="s">
        <v>883</v>
      </c>
      <c r="G704" s="141"/>
      <c r="H704" s="175">
        <v>14.62</v>
      </c>
      <c r="I704" s="146"/>
      <c r="J704" s="141"/>
      <c r="K704" s="141"/>
      <c r="L704" s="147"/>
      <c r="M704" s="148"/>
      <c r="N704" s="149"/>
      <c r="O704" s="149"/>
      <c r="P704" s="149"/>
      <c r="Q704" s="149"/>
      <c r="R704" s="149"/>
      <c r="S704" s="149"/>
      <c r="T704" s="150"/>
      <c r="AT704" s="151" t="s">
        <v>111</v>
      </c>
      <c r="AU704" s="151" t="s">
        <v>50</v>
      </c>
      <c r="AV704" s="7" t="s">
        <v>50</v>
      </c>
      <c r="AW704" s="7" t="s">
        <v>3</v>
      </c>
      <c r="AX704" s="7" t="s">
        <v>49</v>
      </c>
      <c r="AY704" s="151" t="s">
        <v>102</v>
      </c>
    </row>
    <row r="705" spans="2:65" s="1" customFormat="1" ht="22.5" customHeight="1" x14ac:dyDescent="0.3">
      <c r="B705" s="24"/>
      <c r="C705" s="128" t="s">
        <v>476</v>
      </c>
      <c r="D705" s="128" t="s">
        <v>105</v>
      </c>
      <c r="E705" s="129" t="s">
        <v>408</v>
      </c>
      <c r="F705" s="130" t="s">
        <v>409</v>
      </c>
      <c r="G705" s="131" t="s">
        <v>108</v>
      </c>
      <c r="H705" s="132">
        <v>33.880000000000003</v>
      </c>
      <c r="I705" s="133"/>
      <c r="J705" s="134">
        <f>ROUND(I705*H705,2)</f>
        <v>0</v>
      </c>
      <c r="K705" s="130" t="s">
        <v>116</v>
      </c>
      <c r="L705" s="34"/>
      <c r="M705" s="135" t="s">
        <v>12</v>
      </c>
      <c r="N705" s="136" t="s">
        <v>31</v>
      </c>
      <c r="O705" s="25"/>
      <c r="P705" s="137">
        <f>O705*H705</f>
        <v>0</v>
      </c>
      <c r="Q705" s="137">
        <v>2.5999999999999998E-4</v>
      </c>
      <c r="R705" s="137">
        <f>Q705*H705</f>
        <v>8.8088000000000003E-3</v>
      </c>
      <c r="S705" s="137">
        <v>0</v>
      </c>
      <c r="T705" s="138">
        <f>S705*H705</f>
        <v>0</v>
      </c>
      <c r="AR705" s="13" t="s">
        <v>187</v>
      </c>
      <c r="AT705" s="13" t="s">
        <v>105</v>
      </c>
      <c r="AU705" s="13" t="s">
        <v>50</v>
      </c>
      <c r="AY705" s="13" t="s">
        <v>102</v>
      </c>
      <c r="BE705" s="139">
        <f>IF(N705="základní",J705,0)</f>
        <v>0</v>
      </c>
      <c r="BF705" s="139">
        <f>IF(N705="snížená",J705,0)</f>
        <v>0</v>
      </c>
      <c r="BG705" s="139">
        <f>IF(N705="zákl. přenesená",J705,0)</f>
        <v>0</v>
      </c>
      <c r="BH705" s="139">
        <f>IF(N705="sníž. přenesená",J705,0)</f>
        <v>0</v>
      </c>
      <c r="BI705" s="139">
        <f>IF(N705="nulová",J705,0)</f>
        <v>0</v>
      </c>
      <c r="BJ705" s="13" t="s">
        <v>49</v>
      </c>
      <c r="BK705" s="139">
        <f>ROUND(I705*H705,2)</f>
        <v>0</v>
      </c>
      <c r="BL705" s="13" t="s">
        <v>187</v>
      </c>
      <c r="BM705" s="13" t="s">
        <v>410</v>
      </c>
    </row>
    <row r="706" spans="2:65" s="9" customFormat="1" x14ac:dyDescent="0.3">
      <c r="B706" s="176"/>
      <c r="C706" s="177"/>
      <c r="D706" s="142" t="s">
        <v>111</v>
      </c>
      <c r="E706" s="178" t="s">
        <v>12</v>
      </c>
      <c r="F706" s="179" t="s">
        <v>264</v>
      </c>
      <c r="G706" s="177"/>
      <c r="H706" s="180" t="s">
        <v>12</v>
      </c>
      <c r="I706" s="181"/>
      <c r="J706" s="177"/>
      <c r="K706" s="177"/>
      <c r="L706" s="182"/>
      <c r="M706" s="183"/>
      <c r="N706" s="184"/>
      <c r="O706" s="184"/>
      <c r="P706" s="184"/>
      <c r="Q706" s="184"/>
      <c r="R706" s="184"/>
      <c r="S706" s="184"/>
      <c r="T706" s="185"/>
      <c r="AT706" s="186" t="s">
        <v>111</v>
      </c>
      <c r="AU706" s="186" t="s">
        <v>50</v>
      </c>
      <c r="AV706" s="9" t="s">
        <v>49</v>
      </c>
      <c r="AW706" s="9" t="s">
        <v>24</v>
      </c>
      <c r="AX706" s="9" t="s">
        <v>47</v>
      </c>
      <c r="AY706" s="186" t="s">
        <v>102</v>
      </c>
    </row>
    <row r="707" spans="2:65" s="7" customFormat="1" x14ac:dyDescent="0.3">
      <c r="B707" s="140"/>
      <c r="C707" s="141"/>
      <c r="D707" s="142" t="s">
        <v>111</v>
      </c>
      <c r="E707" s="143" t="s">
        <v>12</v>
      </c>
      <c r="F707" s="144" t="s">
        <v>884</v>
      </c>
      <c r="G707" s="141"/>
      <c r="H707" s="145">
        <v>11.88</v>
      </c>
      <c r="I707" s="146"/>
      <c r="J707" s="141"/>
      <c r="K707" s="141"/>
      <c r="L707" s="147"/>
      <c r="M707" s="148"/>
      <c r="N707" s="149"/>
      <c r="O707" s="149"/>
      <c r="P707" s="149"/>
      <c r="Q707" s="149"/>
      <c r="R707" s="149"/>
      <c r="S707" s="149"/>
      <c r="T707" s="150"/>
      <c r="AT707" s="151" t="s">
        <v>111</v>
      </c>
      <c r="AU707" s="151" t="s">
        <v>50</v>
      </c>
      <c r="AV707" s="7" t="s">
        <v>50</v>
      </c>
      <c r="AW707" s="7" t="s">
        <v>24</v>
      </c>
      <c r="AX707" s="7" t="s">
        <v>47</v>
      </c>
      <c r="AY707" s="151" t="s">
        <v>102</v>
      </c>
    </row>
    <row r="708" spans="2:65" s="7" customFormat="1" x14ac:dyDescent="0.3">
      <c r="B708" s="140"/>
      <c r="C708" s="141"/>
      <c r="D708" s="142" t="s">
        <v>111</v>
      </c>
      <c r="E708" s="143" t="s">
        <v>12</v>
      </c>
      <c r="F708" s="144" t="s">
        <v>885</v>
      </c>
      <c r="G708" s="141"/>
      <c r="H708" s="145">
        <v>6.6</v>
      </c>
      <c r="I708" s="146"/>
      <c r="J708" s="141"/>
      <c r="K708" s="141"/>
      <c r="L708" s="147"/>
      <c r="M708" s="148"/>
      <c r="N708" s="149"/>
      <c r="O708" s="149"/>
      <c r="P708" s="149"/>
      <c r="Q708" s="149"/>
      <c r="R708" s="149"/>
      <c r="S708" s="149"/>
      <c r="T708" s="150"/>
      <c r="AT708" s="151" t="s">
        <v>111</v>
      </c>
      <c r="AU708" s="151" t="s">
        <v>50</v>
      </c>
      <c r="AV708" s="7" t="s">
        <v>50</v>
      </c>
      <c r="AW708" s="7" t="s">
        <v>24</v>
      </c>
      <c r="AX708" s="7" t="s">
        <v>47</v>
      </c>
      <c r="AY708" s="151" t="s">
        <v>102</v>
      </c>
    </row>
    <row r="709" spans="2:65" s="7" customFormat="1" x14ac:dyDescent="0.3">
      <c r="B709" s="140"/>
      <c r="C709" s="141"/>
      <c r="D709" s="142" t="s">
        <v>111</v>
      </c>
      <c r="E709" s="143" t="s">
        <v>12</v>
      </c>
      <c r="F709" s="144" t="s">
        <v>621</v>
      </c>
      <c r="G709" s="141"/>
      <c r="H709" s="145">
        <v>1.2</v>
      </c>
      <c r="I709" s="146"/>
      <c r="J709" s="141"/>
      <c r="K709" s="141"/>
      <c r="L709" s="147"/>
      <c r="M709" s="148"/>
      <c r="N709" s="149"/>
      <c r="O709" s="149"/>
      <c r="P709" s="149"/>
      <c r="Q709" s="149"/>
      <c r="R709" s="149"/>
      <c r="S709" s="149"/>
      <c r="T709" s="150"/>
      <c r="AT709" s="151" t="s">
        <v>111</v>
      </c>
      <c r="AU709" s="151" t="s">
        <v>50</v>
      </c>
      <c r="AV709" s="7" t="s">
        <v>50</v>
      </c>
      <c r="AW709" s="7" t="s">
        <v>24</v>
      </c>
      <c r="AX709" s="7" t="s">
        <v>47</v>
      </c>
      <c r="AY709" s="151" t="s">
        <v>102</v>
      </c>
    </row>
    <row r="710" spans="2:65" s="7" customFormat="1" x14ac:dyDescent="0.3">
      <c r="B710" s="140"/>
      <c r="C710" s="141"/>
      <c r="D710" s="142" t="s">
        <v>111</v>
      </c>
      <c r="E710" s="143" t="s">
        <v>12</v>
      </c>
      <c r="F710" s="144" t="s">
        <v>623</v>
      </c>
      <c r="G710" s="141"/>
      <c r="H710" s="145">
        <v>3.4</v>
      </c>
      <c r="I710" s="146"/>
      <c r="J710" s="141"/>
      <c r="K710" s="141"/>
      <c r="L710" s="147"/>
      <c r="M710" s="148"/>
      <c r="N710" s="149"/>
      <c r="O710" s="149"/>
      <c r="P710" s="149"/>
      <c r="Q710" s="149"/>
      <c r="R710" s="149"/>
      <c r="S710" s="149"/>
      <c r="T710" s="150"/>
      <c r="AT710" s="151" t="s">
        <v>111</v>
      </c>
      <c r="AU710" s="151" t="s">
        <v>50</v>
      </c>
      <c r="AV710" s="7" t="s">
        <v>50</v>
      </c>
      <c r="AW710" s="7" t="s">
        <v>24</v>
      </c>
      <c r="AX710" s="7" t="s">
        <v>47</v>
      </c>
      <c r="AY710" s="151" t="s">
        <v>102</v>
      </c>
    </row>
    <row r="711" spans="2:65" s="9" customFormat="1" x14ac:dyDescent="0.3">
      <c r="B711" s="176"/>
      <c r="C711" s="177"/>
      <c r="D711" s="142" t="s">
        <v>111</v>
      </c>
      <c r="E711" s="178" t="s">
        <v>12</v>
      </c>
      <c r="F711" s="179" t="s">
        <v>265</v>
      </c>
      <c r="G711" s="177"/>
      <c r="H711" s="180" t="s">
        <v>12</v>
      </c>
      <c r="I711" s="181"/>
      <c r="J711" s="177"/>
      <c r="K711" s="177"/>
      <c r="L711" s="182"/>
      <c r="M711" s="183"/>
      <c r="N711" s="184"/>
      <c r="O711" s="184"/>
      <c r="P711" s="184"/>
      <c r="Q711" s="184"/>
      <c r="R711" s="184"/>
      <c r="S711" s="184"/>
      <c r="T711" s="185"/>
      <c r="AT711" s="186" t="s">
        <v>111</v>
      </c>
      <c r="AU711" s="186" t="s">
        <v>50</v>
      </c>
      <c r="AV711" s="9" t="s">
        <v>49</v>
      </c>
      <c r="AW711" s="9" t="s">
        <v>24</v>
      </c>
      <c r="AX711" s="9" t="s">
        <v>47</v>
      </c>
      <c r="AY711" s="186" t="s">
        <v>102</v>
      </c>
    </row>
    <row r="712" spans="2:65" s="7" customFormat="1" x14ac:dyDescent="0.3">
      <c r="B712" s="140"/>
      <c r="C712" s="141"/>
      <c r="D712" s="142" t="s">
        <v>111</v>
      </c>
      <c r="E712" s="143" t="s">
        <v>12</v>
      </c>
      <c r="F712" s="144" t="s">
        <v>886</v>
      </c>
      <c r="G712" s="141"/>
      <c r="H712" s="145">
        <v>10.8</v>
      </c>
      <c r="I712" s="146"/>
      <c r="J712" s="141"/>
      <c r="K712" s="141"/>
      <c r="L712" s="147"/>
      <c r="M712" s="148"/>
      <c r="N712" s="149"/>
      <c r="O712" s="149"/>
      <c r="P712" s="149"/>
      <c r="Q712" s="149"/>
      <c r="R712" s="149"/>
      <c r="S712" s="149"/>
      <c r="T712" s="150"/>
      <c r="AT712" s="151" t="s">
        <v>111</v>
      </c>
      <c r="AU712" s="151" t="s">
        <v>50</v>
      </c>
      <c r="AV712" s="7" t="s">
        <v>50</v>
      </c>
      <c r="AW712" s="7" t="s">
        <v>24</v>
      </c>
      <c r="AX712" s="7" t="s">
        <v>47</v>
      </c>
      <c r="AY712" s="151" t="s">
        <v>102</v>
      </c>
    </row>
    <row r="713" spans="2:65" s="8" customFormat="1" x14ac:dyDescent="0.3">
      <c r="B713" s="152"/>
      <c r="C713" s="153"/>
      <c r="D713" s="154" t="s">
        <v>111</v>
      </c>
      <c r="E713" s="155" t="s">
        <v>12</v>
      </c>
      <c r="F713" s="156" t="s">
        <v>112</v>
      </c>
      <c r="G713" s="153"/>
      <c r="H713" s="157">
        <v>33.880000000000003</v>
      </c>
      <c r="I713" s="158"/>
      <c r="J713" s="153"/>
      <c r="K713" s="153"/>
      <c r="L713" s="159"/>
      <c r="M713" s="160"/>
      <c r="N713" s="161"/>
      <c r="O713" s="161"/>
      <c r="P713" s="161"/>
      <c r="Q713" s="161"/>
      <c r="R713" s="161"/>
      <c r="S713" s="161"/>
      <c r="T713" s="162"/>
      <c r="AT713" s="163" t="s">
        <v>111</v>
      </c>
      <c r="AU713" s="163" t="s">
        <v>50</v>
      </c>
      <c r="AV713" s="8" t="s">
        <v>109</v>
      </c>
      <c r="AW713" s="8" t="s">
        <v>24</v>
      </c>
      <c r="AX713" s="8" t="s">
        <v>49</v>
      </c>
      <c r="AY713" s="163" t="s">
        <v>102</v>
      </c>
    </row>
    <row r="714" spans="2:65" s="1" customFormat="1" ht="22.5" customHeight="1" x14ac:dyDescent="0.3">
      <c r="B714" s="24"/>
      <c r="C714" s="128" t="s">
        <v>482</v>
      </c>
      <c r="D714" s="128" t="s">
        <v>105</v>
      </c>
      <c r="E714" s="129" t="s">
        <v>412</v>
      </c>
      <c r="F714" s="130" t="s">
        <v>413</v>
      </c>
      <c r="G714" s="131" t="s">
        <v>138</v>
      </c>
      <c r="H714" s="132">
        <v>13.291</v>
      </c>
      <c r="I714" s="133"/>
      <c r="J714" s="134">
        <f>ROUND(I714*H714,2)</f>
        <v>0</v>
      </c>
      <c r="K714" s="130" t="s">
        <v>116</v>
      </c>
      <c r="L714" s="34"/>
      <c r="M714" s="135" t="s">
        <v>12</v>
      </c>
      <c r="N714" s="136" t="s">
        <v>31</v>
      </c>
      <c r="O714" s="25"/>
      <c r="P714" s="137">
        <f>O714*H714</f>
        <v>0</v>
      </c>
      <c r="Q714" s="137">
        <v>2.9999999999999997E-4</v>
      </c>
      <c r="R714" s="137">
        <f>Q714*H714</f>
        <v>3.9873E-3</v>
      </c>
      <c r="S714" s="137">
        <v>0</v>
      </c>
      <c r="T714" s="138">
        <f>S714*H714</f>
        <v>0</v>
      </c>
      <c r="AR714" s="13" t="s">
        <v>187</v>
      </c>
      <c r="AT714" s="13" t="s">
        <v>105</v>
      </c>
      <c r="AU714" s="13" t="s">
        <v>50</v>
      </c>
      <c r="AY714" s="13" t="s">
        <v>102</v>
      </c>
      <c r="BE714" s="139">
        <f>IF(N714="základní",J714,0)</f>
        <v>0</v>
      </c>
      <c r="BF714" s="139">
        <f>IF(N714="snížená",J714,0)</f>
        <v>0</v>
      </c>
      <c r="BG714" s="139">
        <f>IF(N714="zákl. přenesená",J714,0)</f>
        <v>0</v>
      </c>
      <c r="BH714" s="139">
        <f>IF(N714="sníž. přenesená",J714,0)</f>
        <v>0</v>
      </c>
      <c r="BI714" s="139">
        <f>IF(N714="nulová",J714,0)</f>
        <v>0</v>
      </c>
      <c r="BJ714" s="13" t="s">
        <v>49</v>
      </c>
      <c r="BK714" s="139">
        <f>ROUND(I714*H714,2)</f>
        <v>0</v>
      </c>
      <c r="BL714" s="13" t="s">
        <v>187</v>
      </c>
      <c r="BM714" s="13" t="s">
        <v>414</v>
      </c>
    </row>
    <row r="715" spans="2:65" s="1" customFormat="1" ht="22.5" customHeight="1" x14ac:dyDescent="0.3">
      <c r="B715" s="24"/>
      <c r="C715" s="128" t="s">
        <v>486</v>
      </c>
      <c r="D715" s="128" t="s">
        <v>105</v>
      </c>
      <c r="E715" s="129" t="s">
        <v>416</v>
      </c>
      <c r="F715" s="130" t="s">
        <v>417</v>
      </c>
      <c r="G715" s="131" t="s">
        <v>108</v>
      </c>
      <c r="H715" s="132">
        <v>41.64</v>
      </c>
      <c r="I715" s="133"/>
      <c r="J715" s="134">
        <f>ROUND(I715*H715,2)</f>
        <v>0</v>
      </c>
      <c r="K715" s="130" t="s">
        <v>116</v>
      </c>
      <c r="L715" s="34"/>
      <c r="M715" s="135" t="s">
        <v>12</v>
      </c>
      <c r="N715" s="136" t="s">
        <v>31</v>
      </c>
      <c r="O715" s="25"/>
      <c r="P715" s="137">
        <f>O715*H715</f>
        <v>0</v>
      </c>
      <c r="Q715" s="137">
        <v>3.0000000000000001E-5</v>
      </c>
      <c r="R715" s="137">
        <f>Q715*H715</f>
        <v>1.2492E-3</v>
      </c>
      <c r="S715" s="137">
        <v>0</v>
      </c>
      <c r="T715" s="138">
        <f>S715*H715</f>
        <v>0</v>
      </c>
      <c r="AR715" s="13" t="s">
        <v>187</v>
      </c>
      <c r="AT715" s="13" t="s">
        <v>105</v>
      </c>
      <c r="AU715" s="13" t="s">
        <v>50</v>
      </c>
      <c r="AY715" s="13" t="s">
        <v>102</v>
      </c>
      <c r="BE715" s="139">
        <f>IF(N715="základní",J715,0)</f>
        <v>0</v>
      </c>
      <c r="BF715" s="139">
        <f>IF(N715="snížená",J715,0)</f>
        <v>0</v>
      </c>
      <c r="BG715" s="139">
        <f>IF(N715="zákl. přenesená",J715,0)</f>
        <v>0</v>
      </c>
      <c r="BH715" s="139">
        <f>IF(N715="sníž. přenesená",J715,0)</f>
        <v>0</v>
      </c>
      <c r="BI715" s="139">
        <f>IF(N715="nulová",J715,0)</f>
        <v>0</v>
      </c>
      <c r="BJ715" s="13" t="s">
        <v>49</v>
      </c>
      <c r="BK715" s="139">
        <f>ROUND(I715*H715,2)</f>
        <v>0</v>
      </c>
      <c r="BL715" s="13" t="s">
        <v>187</v>
      </c>
      <c r="BM715" s="13" t="s">
        <v>418</v>
      </c>
    </row>
    <row r="716" spans="2:65" s="9" customFormat="1" x14ac:dyDescent="0.3">
      <c r="B716" s="176"/>
      <c r="C716" s="177"/>
      <c r="D716" s="142" t="s">
        <v>111</v>
      </c>
      <c r="E716" s="178" t="s">
        <v>12</v>
      </c>
      <c r="F716" s="179" t="s">
        <v>264</v>
      </c>
      <c r="G716" s="177"/>
      <c r="H716" s="180" t="s">
        <v>12</v>
      </c>
      <c r="I716" s="181"/>
      <c r="J716" s="177"/>
      <c r="K716" s="177"/>
      <c r="L716" s="182"/>
      <c r="M716" s="183"/>
      <c r="N716" s="184"/>
      <c r="O716" s="184"/>
      <c r="P716" s="184"/>
      <c r="Q716" s="184"/>
      <c r="R716" s="184"/>
      <c r="S716" s="184"/>
      <c r="T716" s="185"/>
      <c r="AT716" s="186" t="s">
        <v>111</v>
      </c>
      <c r="AU716" s="186" t="s">
        <v>50</v>
      </c>
      <c r="AV716" s="9" t="s">
        <v>49</v>
      </c>
      <c r="AW716" s="9" t="s">
        <v>24</v>
      </c>
      <c r="AX716" s="9" t="s">
        <v>47</v>
      </c>
      <c r="AY716" s="186" t="s">
        <v>102</v>
      </c>
    </row>
    <row r="717" spans="2:65" s="9" customFormat="1" x14ac:dyDescent="0.3">
      <c r="B717" s="176"/>
      <c r="C717" s="177"/>
      <c r="D717" s="142" t="s">
        <v>111</v>
      </c>
      <c r="E717" s="178" t="s">
        <v>12</v>
      </c>
      <c r="F717" s="179" t="s">
        <v>144</v>
      </c>
      <c r="G717" s="177"/>
      <c r="H717" s="180" t="s">
        <v>12</v>
      </c>
      <c r="I717" s="181"/>
      <c r="J717" s="177"/>
      <c r="K717" s="177"/>
      <c r="L717" s="182"/>
      <c r="M717" s="183"/>
      <c r="N717" s="184"/>
      <c r="O717" s="184"/>
      <c r="P717" s="184"/>
      <c r="Q717" s="184"/>
      <c r="R717" s="184"/>
      <c r="S717" s="184"/>
      <c r="T717" s="185"/>
      <c r="AT717" s="186" t="s">
        <v>111</v>
      </c>
      <c r="AU717" s="186" t="s">
        <v>50</v>
      </c>
      <c r="AV717" s="9" t="s">
        <v>49</v>
      </c>
      <c r="AW717" s="9" t="s">
        <v>24</v>
      </c>
      <c r="AX717" s="9" t="s">
        <v>47</v>
      </c>
      <c r="AY717" s="186" t="s">
        <v>102</v>
      </c>
    </row>
    <row r="718" spans="2:65" s="7" customFormat="1" x14ac:dyDescent="0.3">
      <c r="B718" s="140"/>
      <c r="C718" s="141"/>
      <c r="D718" s="142" t="s">
        <v>111</v>
      </c>
      <c r="E718" s="143" t="s">
        <v>12</v>
      </c>
      <c r="F718" s="144" t="s">
        <v>887</v>
      </c>
      <c r="G718" s="141"/>
      <c r="H718" s="145">
        <v>12.4</v>
      </c>
      <c r="I718" s="146"/>
      <c r="J718" s="141"/>
      <c r="K718" s="141"/>
      <c r="L718" s="147"/>
      <c r="M718" s="148"/>
      <c r="N718" s="149"/>
      <c r="O718" s="149"/>
      <c r="P718" s="149"/>
      <c r="Q718" s="149"/>
      <c r="R718" s="149"/>
      <c r="S718" s="149"/>
      <c r="T718" s="150"/>
      <c r="AT718" s="151" t="s">
        <v>111</v>
      </c>
      <c r="AU718" s="151" t="s">
        <v>50</v>
      </c>
      <c r="AV718" s="7" t="s">
        <v>50</v>
      </c>
      <c r="AW718" s="7" t="s">
        <v>24</v>
      </c>
      <c r="AX718" s="7" t="s">
        <v>47</v>
      </c>
      <c r="AY718" s="151" t="s">
        <v>102</v>
      </c>
    </row>
    <row r="719" spans="2:65" s="7" customFormat="1" x14ac:dyDescent="0.3">
      <c r="B719" s="140"/>
      <c r="C719" s="141"/>
      <c r="D719" s="142" t="s">
        <v>111</v>
      </c>
      <c r="E719" s="143" t="s">
        <v>12</v>
      </c>
      <c r="F719" s="144" t="s">
        <v>888</v>
      </c>
      <c r="G719" s="141"/>
      <c r="H719" s="145">
        <v>7.24</v>
      </c>
      <c r="I719" s="146"/>
      <c r="J719" s="141"/>
      <c r="K719" s="141"/>
      <c r="L719" s="147"/>
      <c r="M719" s="148"/>
      <c r="N719" s="149"/>
      <c r="O719" s="149"/>
      <c r="P719" s="149"/>
      <c r="Q719" s="149"/>
      <c r="R719" s="149"/>
      <c r="S719" s="149"/>
      <c r="T719" s="150"/>
      <c r="AT719" s="151" t="s">
        <v>111</v>
      </c>
      <c r="AU719" s="151" t="s">
        <v>50</v>
      </c>
      <c r="AV719" s="7" t="s">
        <v>50</v>
      </c>
      <c r="AW719" s="7" t="s">
        <v>24</v>
      </c>
      <c r="AX719" s="7" t="s">
        <v>47</v>
      </c>
      <c r="AY719" s="151" t="s">
        <v>102</v>
      </c>
    </row>
    <row r="720" spans="2:65" s="7" customFormat="1" x14ac:dyDescent="0.3">
      <c r="B720" s="140"/>
      <c r="C720" s="141"/>
      <c r="D720" s="142" t="s">
        <v>111</v>
      </c>
      <c r="E720" s="143" t="s">
        <v>12</v>
      </c>
      <c r="F720" s="144" t="s">
        <v>889</v>
      </c>
      <c r="G720" s="141"/>
      <c r="H720" s="145">
        <v>12.6</v>
      </c>
      <c r="I720" s="146"/>
      <c r="J720" s="141"/>
      <c r="K720" s="141"/>
      <c r="L720" s="147"/>
      <c r="M720" s="148"/>
      <c r="N720" s="149"/>
      <c r="O720" s="149"/>
      <c r="P720" s="149"/>
      <c r="Q720" s="149"/>
      <c r="R720" s="149"/>
      <c r="S720" s="149"/>
      <c r="T720" s="150"/>
      <c r="AT720" s="151" t="s">
        <v>111</v>
      </c>
      <c r="AU720" s="151" t="s">
        <v>50</v>
      </c>
      <c r="AV720" s="7" t="s">
        <v>50</v>
      </c>
      <c r="AW720" s="7" t="s">
        <v>24</v>
      </c>
      <c r="AX720" s="7" t="s">
        <v>47</v>
      </c>
      <c r="AY720" s="151" t="s">
        <v>102</v>
      </c>
    </row>
    <row r="721" spans="2:65" s="7" customFormat="1" x14ac:dyDescent="0.3">
      <c r="B721" s="140"/>
      <c r="C721" s="141"/>
      <c r="D721" s="142" t="s">
        <v>111</v>
      </c>
      <c r="E721" s="143" t="s">
        <v>12</v>
      </c>
      <c r="F721" s="144" t="s">
        <v>890</v>
      </c>
      <c r="G721" s="141"/>
      <c r="H721" s="145">
        <v>2.4</v>
      </c>
      <c r="I721" s="146"/>
      <c r="J721" s="141"/>
      <c r="K721" s="141"/>
      <c r="L721" s="147"/>
      <c r="M721" s="148"/>
      <c r="N721" s="149"/>
      <c r="O721" s="149"/>
      <c r="P721" s="149"/>
      <c r="Q721" s="149"/>
      <c r="R721" s="149"/>
      <c r="S721" s="149"/>
      <c r="T721" s="150"/>
      <c r="AT721" s="151" t="s">
        <v>111</v>
      </c>
      <c r="AU721" s="151" t="s">
        <v>50</v>
      </c>
      <c r="AV721" s="7" t="s">
        <v>50</v>
      </c>
      <c r="AW721" s="7" t="s">
        <v>24</v>
      </c>
      <c r="AX721" s="7" t="s">
        <v>47</v>
      </c>
      <c r="AY721" s="151" t="s">
        <v>102</v>
      </c>
    </row>
    <row r="722" spans="2:65" s="7" customFormat="1" x14ac:dyDescent="0.3">
      <c r="B722" s="140"/>
      <c r="C722" s="141"/>
      <c r="D722" s="142" t="s">
        <v>111</v>
      </c>
      <c r="E722" s="143" t="s">
        <v>12</v>
      </c>
      <c r="F722" s="144" t="s">
        <v>891</v>
      </c>
      <c r="G722" s="141"/>
      <c r="H722" s="145">
        <v>7</v>
      </c>
      <c r="I722" s="146"/>
      <c r="J722" s="141"/>
      <c r="K722" s="141"/>
      <c r="L722" s="147"/>
      <c r="M722" s="148"/>
      <c r="N722" s="149"/>
      <c r="O722" s="149"/>
      <c r="P722" s="149"/>
      <c r="Q722" s="149"/>
      <c r="R722" s="149"/>
      <c r="S722" s="149"/>
      <c r="T722" s="150"/>
      <c r="AT722" s="151" t="s">
        <v>111</v>
      </c>
      <c r="AU722" s="151" t="s">
        <v>50</v>
      </c>
      <c r="AV722" s="7" t="s">
        <v>50</v>
      </c>
      <c r="AW722" s="7" t="s">
        <v>24</v>
      </c>
      <c r="AX722" s="7" t="s">
        <v>47</v>
      </c>
      <c r="AY722" s="151" t="s">
        <v>102</v>
      </c>
    </row>
    <row r="723" spans="2:65" s="8" customFormat="1" x14ac:dyDescent="0.3">
      <c r="B723" s="152"/>
      <c r="C723" s="153"/>
      <c r="D723" s="154" t="s">
        <v>111</v>
      </c>
      <c r="E723" s="155" t="s">
        <v>12</v>
      </c>
      <c r="F723" s="156" t="s">
        <v>112</v>
      </c>
      <c r="G723" s="153"/>
      <c r="H723" s="157">
        <v>41.64</v>
      </c>
      <c r="I723" s="158"/>
      <c r="J723" s="153"/>
      <c r="K723" s="153"/>
      <c r="L723" s="159"/>
      <c r="M723" s="160"/>
      <c r="N723" s="161"/>
      <c r="O723" s="161"/>
      <c r="P723" s="161"/>
      <c r="Q723" s="161"/>
      <c r="R723" s="161"/>
      <c r="S723" s="161"/>
      <c r="T723" s="162"/>
      <c r="AT723" s="163" t="s">
        <v>111</v>
      </c>
      <c r="AU723" s="163" t="s">
        <v>50</v>
      </c>
      <c r="AV723" s="8" t="s">
        <v>109</v>
      </c>
      <c r="AW723" s="8" t="s">
        <v>24</v>
      </c>
      <c r="AX723" s="8" t="s">
        <v>49</v>
      </c>
      <c r="AY723" s="163" t="s">
        <v>102</v>
      </c>
    </row>
    <row r="724" spans="2:65" s="1" customFormat="1" ht="22.5" customHeight="1" x14ac:dyDescent="0.3">
      <c r="B724" s="24"/>
      <c r="C724" s="128" t="s">
        <v>490</v>
      </c>
      <c r="D724" s="128" t="s">
        <v>105</v>
      </c>
      <c r="E724" s="129" t="s">
        <v>420</v>
      </c>
      <c r="F724" s="130" t="s">
        <v>421</v>
      </c>
      <c r="G724" s="131" t="s">
        <v>304</v>
      </c>
      <c r="H724" s="191"/>
      <c r="I724" s="133"/>
      <c r="J724" s="134">
        <f>ROUND(I724*H724,2)</f>
        <v>0</v>
      </c>
      <c r="K724" s="130" t="s">
        <v>116</v>
      </c>
      <c r="L724" s="34"/>
      <c r="M724" s="135" t="s">
        <v>12</v>
      </c>
      <c r="N724" s="136" t="s">
        <v>31</v>
      </c>
      <c r="O724" s="25"/>
      <c r="P724" s="137">
        <f>O724*H724</f>
        <v>0</v>
      </c>
      <c r="Q724" s="137">
        <v>0</v>
      </c>
      <c r="R724" s="137">
        <f>Q724*H724</f>
        <v>0</v>
      </c>
      <c r="S724" s="137">
        <v>0</v>
      </c>
      <c r="T724" s="138">
        <f>S724*H724</f>
        <v>0</v>
      </c>
      <c r="AR724" s="13" t="s">
        <v>187</v>
      </c>
      <c r="AT724" s="13" t="s">
        <v>105</v>
      </c>
      <c r="AU724" s="13" t="s">
        <v>50</v>
      </c>
      <c r="AY724" s="13" t="s">
        <v>102</v>
      </c>
      <c r="BE724" s="139">
        <f>IF(N724="základní",J724,0)</f>
        <v>0</v>
      </c>
      <c r="BF724" s="139">
        <f>IF(N724="snížená",J724,0)</f>
        <v>0</v>
      </c>
      <c r="BG724" s="139">
        <f>IF(N724="zákl. přenesená",J724,0)</f>
        <v>0</v>
      </c>
      <c r="BH724" s="139">
        <f>IF(N724="sníž. přenesená",J724,0)</f>
        <v>0</v>
      </c>
      <c r="BI724" s="139">
        <f>IF(N724="nulová",J724,0)</f>
        <v>0</v>
      </c>
      <c r="BJ724" s="13" t="s">
        <v>49</v>
      </c>
      <c r="BK724" s="139">
        <f>ROUND(I724*H724,2)</f>
        <v>0</v>
      </c>
      <c r="BL724" s="13" t="s">
        <v>187</v>
      </c>
      <c r="BM724" s="13" t="s">
        <v>422</v>
      </c>
    </row>
    <row r="725" spans="2:65" s="6" customFormat="1" ht="29.85" customHeight="1" x14ac:dyDescent="0.35">
      <c r="B725" s="111"/>
      <c r="C725" s="112"/>
      <c r="D725" s="125" t="s">
        <v>46</v>
      </c>
      <c r="E725" s="126" t="s">
        <v>423</v>
      </c>
      <c r="F725" s="126" t="s">
        <v>424</v>
      </c>
      <c r="G725" s="112"/>
      <c r="H725" s="112"/>
      <c r="I725" s="115"/>
      <c r="J725" s="127">
        <f>BK725</f>
        <v>0</v>
      </c>
      <c r="K725" s="112"/>
      <c r="L725" s="117"/>
      <c r="M725" s="118"/>
      <c r="N725" s="119"/>
      <c r="O725" s="119"/>
      <c r="P725" s="120">
        <f>SUM(P726:P765)</f>
        <v>0</v>
      </c>
      <c r="Q725" s="119"/>
      <c r="R725" s="120">
        <f>SUM(R726:R765)</f>
        <v>0.29284959999999999</v>
      </c>
      <c r="S725" s="119"/>
      <c r="T725" s="121">
        <f>SUM(T726:T765)</f>
        <v>0</v>
      </c>
      <c r="AR725" s="122" t="s">
        <v>50</v>
      </c>
      <c r="AT725" s="123" t="s">
        <v>46</v>
      </c>
      <c r="AU725" s="123" t="s">
        <v>49</v>
      </c>
      <c r="AY725" s="122" t="s">
        <v>102</v>
      </c>
      <c r="BK725" s="124">
        <f>SUM(BK726:BK765)</f>
        <v>0</v>
      </c>
    </row>
    <row r="726" spans="2:65" s="1" customFormat="1" ht="22.5" customHeight="1" x14ac:dyDescent="0.3">
      <c r="B726" s="24"/>
      <c r="C726" s="128" t="s">
        <v>496</v>
      </c>
      <c r="D726" s="128" t="s">
        <v>105</v>
      </c>
      <c r="E726" s="129" t="s">
        <v>426</v>
      </c>
      <c r="F726" s="130" t="s">
        <v>427</v>
      </c>
      <c r="G726" s="131" t="s">
        <v>138</v>
      </c>
      <c r="H726" s="132">
        <v>19.207999999999998</v>
      </c>
      <c r="I726" s="133"/>
      <c r="J726" s="134">
        <f>ROUND(I726*H726,2)</f>
        <v>0</v>
      </c>
      <c r="K726" s="130" t="s">
        <v>116</v>
      </c>
      <c r="L726" s="34"/>
      <c r="M726" s="135" t="s">
        <v>12</v>
      </c>
      <c r="N726" s="136" t="s">
        <v>31</v>
      </c>
      <c r="O726" s="25"/>
      <c r="P726" s="137">
        <f>O726*H726</f>
        <v>0</v>
      </c>
      <c r="Q726" s="137">
        <v>2.0000000000000002E-5</v>
      </c>
      <c r="R726" s="137">
        <f>Q726*H726</f>
        <v>3.8415999999999998E-4</v>
      </c>
      <c r="S726" s="137">
        <v>0</v>
      </c>
      <c r="T726" s="138">
        <f>S726*H726</f>
        <v>0</v>
      </c>
      <c r="AR726" s="13" t="s">
        <v>187</v>
      </c>
      <c r="AT726" s="13" t="s">
        <v>105</v>
      </c>
      <c r="AU726" s="13" t="s">
        <v>50</v>
      </c>
      <c r="AY726" s="13" t="s">
        <v>102</v>
      </c>
      <c r="BE726" s="139">
        <f>IF(N726="základní",J726,0)</f>
        <v>0</v>
      </c>
      <c r="BF726" s="139">
        <f>IF(N726="snížená",J726,0)</f>
        <v>0</v>
      </c>
      <c r="BG726" s="139">
        <f>IF(N726="zákl. přenesená",J726,0)</f>
        <v>0</v>
      </c>
      <c r="BH726" s="139">
        <f>IF(N726="sníž. přenesená",J726,0)</f>
        <v>0</v>
      </c>
      <c r="BI726" s="139">
        <f>IF(N726="nulová",J726,0)</f>
        <v>0</v>
      </c>
      <c r="BJ726" s="13" t="s">
        <v>49</v>
      </c>
      <c r="BK726" s="139">
        <f>ROUND(I726*H726,2)</f>
        <v>0</v>
      </c>
      <c r="BL726" s="13" t="s">
        <v>187</v>
      </c>
      <c r="BM726" s="13" t="s">
        <v>428</v>
      </c>
    </row>
    <row r="727" spans="2:65" s="9" customFormat="1" x14ac:dyDescent="0.3">
      <c r="B727" s="176"/>
      <c r="C727" s="177"/>
      <c r="D727" s="142" t="s">
        <v>111</v>
      </c>
      <c r="E727" s="178" t="s">
        <v>12</v>
      </c>
      <c r="F727" s="179" t="s">
        <v>437</v>
      </c>
      <c r="G727" s="177"/>
      <c r="H727" s="180" t="s">
        <v>12</v>
      </c>
      <c r="I727" s="181"/>
      <c r="J727" s="177"/>
      <c r="K727" s="177"/>
      <c r="L727" s="182"/>
      <c r="M727" s="183"/>
      <c r="N727" s="184"/>
      <c r="O727" s="184"/>
      <c r="P727" s="184"/>
      <c r="Q727" s="184"/>
      <c r="R727" s="184"/>
      <c r="S727" s="184"/>
      <c r="T727" s="185"/>
      <c r="AT727" s="186" t="s">
        <v>111</v>
      </c>
      <c r="AU727" s="186" t="s">
        <v>50</v>
      </c>
      <c r="AV727" s="9" t="s">
        <v>49</v>
      </c>
      <c r="AW727" s="9" t="s">
        <v>24</v>
      </c>
      <c r="AX727" s="9" t="s">
        <v>47</v>
      </c>
      <c r="AY727" s="186" t="s">
        <v>102</v>
      </c>
    </row>
    <row r="728" spans="2:65" s="7" customFormat="1" x14ac:dyDescent="0.3">
      <c r="B728" s="140"/>
      <c r="C728" s="141"/>
      <c r="D728" s="142" t="s">
        <v>111</v>
      </c>
      <c r="E728" s="143" t="s">
        <v>12</v>
      </c>
      <c r="F728" s="144" t="s">
        <v>892</v>
      </c>
      <c r="G728" s="141"/>
      <c r="H728" s="145">
        <v>19.207999999999998</v>
      </c>
      <c r="I728" s="146"/>
      <c r="J728" s="141"/>
      <c r="K728" s="141"/>
      <c r="L728" s="147"/>
      <c r="M728" s="148"/>
      <c r="N728" s="149"/>
      <c r="O728" s="149"/>
      <c r="P728" s="149"/>
      <c r="Q728" s="149"/>
      <c r="R728" s="149"/>
      <c r="S728" s="149"/>
      <c r="T728" s="150"/>
      <c r="AT728" s="151" t="s">
        <v>111</v>
      </c>
      <c r="AU728" s="151" t="s">
        <v>50</v>
      </c>
      <c r="AV728" s="7" t="s">
        <v>50</v>
      </c>
      <c r="AW728" s="7" t="s">
        <v>24</v>
      </c>
      <c r="AX728" s="7" t="s">
        <v>47</v>
      </c>
      <c r="AY728" s="151" t="s">
        <v>102</v>
      </c>
    </row>
    <row r="729" spans="2:65" s="8" customFormat="1" x14ac:dyDescent="0.3">
      <c r="B729" s="152"/>
      <c r="C729" s="153"/>
      <c r="D729" s="154" t="s">
        <v>111</v>
      </c>
      <c r="E729" s="155" t="s">
        <v>12</v>
      </c>
      <c r="F729" s="156" t="s">
        <v>112</v>
      </c>
      <c r="G729" s="153"/>
      <c r="H729" s="157">
        <v>19.207999999999998</v>
      </c>
      <c r="I729" s="158"/>
      <c r="J729" s="153"/>
      <c r="K729" s="153"/>
      <c r="L729" s="159"/>
      <c r="M729" s="160"/>
      <c r="N729" s="161"/>
      <c r="O729" s="161"/>
      <c r="P729" s="161"/>
      <c r="Q729" s="161"/>
      <c r="R729" s="161"/>
      <c r="S729" s="161"/>
      <c r="T729" s="162"/>
      <c r="AT729" s="163" t="s">
        <v>111</v>
      </c>
      <c r="AU729" s="163" t="s">
        <v>50</v>
      </c>
      <c r="AV729" s="8" t="s">
        <v>109</v>
      </c>
      <c r="AW729" s="8" t="s">
        <v>24</v>
      </c>
      <c r="AX729" s="8" t="s">
        <v>49</v>
      </c>
      <c r="AY729" s="163" t="s">
        <v>102</v>
      </c>
    </row>
    <row r="730" spans="2:65" s="1" customFormat="1" ht="22.5" customHeight="1" x14ac:dyDescent="0.3">
      <c r="B730" s="24"/>
      <c r="C730" s="128" t="s">
        <v>500</v>
      </c>
      <c r="D730" s="128" t="s">
        <v>105</v>
      </c>
      <c r="E730" s="129" t="s">
        <v>430</v>
      </c>
      <c r="F730" s="130" t="s">
        <v>431</v>
      </c>
      <c r="G730" s="131" t="s">
        <v>138</v>
      </c>
      <c r="H730" s="132">
        <v>19.207999999999998</v>
      </c>
      <c r="I730" s="133"/>
      <c r="J730" s="134">
        <f>ROUND(I730*H730,2)</f>
        <v>0</v>
      </c>
      <c r="K730" s="130" t="s">
        <v>116</v>
      </c>
      <c r="L730" s="34"/>
      <c r="M730" s="135" t="s">
        <v>12</v>
      </c>
      <c r="N730" s="136" t="s">
        <v>31</v>
      </c>
      <c r="O730" s="25"/>
      <c r="P730" s="137">
        <f>O730*H730</f>
        <v>0</v>
      </c>
      <c r="Q730" s="137">
        <v>3.0000000000000001E-5</v>
      </c>
      <c r="R730" s="137">
        <f>Q730*H730</f>
        <v>5.7624E-4</v>
      </c>
      <c r="S730" s="137">
        <v>0</v>
      </c>
      <c r="T730" s="138">
        <f>S730*H730</f>
        <v>0</v>
      </c>
      <c r="AR730" s="13" t="s">
        <v>187</v>
      </c>
      <c r="AT730" s="13" t="s">
        <v>105</v>
      </c>
      <c r="AU730" s="13" t="s">
        <v>50</v>
      </c>
      <c r="AY730" s="13" t="s">
        <v>102</v>
      </c>
      <c r="BE730" s="139">
        <f>IF(N730="základní",J730,0)</f>
        <v>0</v>
      </c>
      <c r="BF730" s="139">
        <f>IF(N730="snížená",J730,0)</f>
        <v>0</v>
      </c>
      <c r="BG730" s="139">
        <f>IF(N730="zákl. přenesená",J730,0)</f>
        <v>0</v>
      </c>
      <c r="BH730" s="139">
        <f>IF(N730="sníž. přenesená",J730,0)</f>
        <v>0</v>
      </c>
      <c r="BI730" s="139">
        <f>IF(N730="nulová",J730,0)</f>
        <v>0</v>
      </c>
      <c r="BJ730" s="13" t="s">
        <v>49</v>
      </c>
      <c r="BK730" s="139">
        <f>ROUND(I730*H730,2)</f>
        <v>0</v>
      </c>
      <c r="BL730" s="13" t="s">
        <v>187</v>
      </c>
      <c r="BM730" s="13" t="s">
        <v>432</v>
      </c>
    </row>
    <row r="731" spans="2:65" s="1" customFormat="1" ht="22.5" customHeight="1" x14ac:dyDescent="0.3">
      <c r="B731" s="24"/>
      <c r="C731" s="128" t="s">
        <v>893</v>
      </c>
      <c r="D731" s="128" t="s">
        <v>105</v>
      </c>
      <c r="E731" s="129" t="s">
        <v>434</v>
      </c>
      <c r="F731" s="130" t="s">
        <v>435</v>
      </c>
      <c r="G731" s="131" t="s">
        <v>138</v>
      </c>
      <c r="H731" s="132">
        <v>19.207999999999998</v>
      </c>
      <c r="I731" s="133"/>
      <c r="J731" s="134">
        <f>ROUND(I731*H731,2)</f>
        <v>0</v>
      </c>
      <c r="K731" s="130" t="s">
        <v>116</v>
      </c>
      <c r="L731" s="34"/>
      <c r="M731" s="135" t="s">
        <v>12</v>
      </c>
      <c r="N731" s="136" t="s">
        <v>31</v>
      </c>
      <c r="O731" s="25"/>
      <c r="P731" s="137">
        <f>O731*H731</f>
        <v>0</v>
      </c>
      <c r="Q731" s="137">
        <v>2.0000000000000002E-5</v>
      </c>
      <c r="R731" s="137">
        <f>Q731*H731</f>
        <v>3.8415999999999998E-4</v>
      </c>
      <c r="S731" s="137">
        <v>0</v>
      </c>
      <c r="T731" s="138">
        <f>S731*H731</f>
        <v>0</v>
      </c>
      <c r="AR731" s="13" t="s">
        <v>187</v>
      </c>
      <c r="AT731" s="13" t="s">
        <v>105</v>
      </c>
      <c r="AU731" s="13" t="s">
        <v>50</v>
      </c>
      <c r="AY731" s="13" t="s">
        <v>102</v>
      </c>
      <c r="BE731" s="139">
        <f>IF(N731="základní",J731,0)</f>
        <v>0</v>
      </c>
      <c r="BF731" s="139">
        <f>IF(N731="snížená",J731,0)</f>
        <v>0</v>
      </c>
      <c r="BG731" s="139">
        <f>IF(N731="zákl. přenesená",J731,0)</f>
        <v>0</v>
      </c>
      <c r="BH731" s="139">
        <f>IF(N731="sníž. přenesená",J731,0)</f>
        <v>0</v>
      </c>
      <c r="BI731" s="139">
        <f>IF(N731="nulová",J731,0)</f>
        <v>0</v>
      </c>
      <c r="BJ731" s="13" t="s">
        <v>49</v>
      </c>
      <c r="BK731" s="139">
        <f>ROUND(I731*H731,2)</f>
        <v>0</v>
      </c>
      <c r="BL731" s="13" t="s">
        <v>187</v>
      </c>
      <c r="BM731" s="13" t="s">
        <v>436</v>
      </c>
    </row>
    <row r="732" spans="2:65" s="9" customFormat="1" x14ac:dyDescent="0.3">
      <c r="B732" s="176"/>
      <c r="C732" s="177"/>
      <c r="D732" s="142" t="s">
        <v>111</v>
      </c>
      <c r="E732" s="178" t="s">
        <v>12</v>
      </c>
      <c r="F732" s="179" t="s">
        <v>437</v>
      </c>
      <c r="G732" s="177"/>
      <c r="H732" s="180" t="s">
        <v>12</v>
      </c>
      <c r="I732" s="181"/>
      <c r="J732" s="177"/>
      <c r="K732" s="177"/>
      <c r="L732" s="182"/>
      <c r="M732" s="183"/>
      <c r="N732" s="184"/>
      <c r="O732" s="184"/>
      <c r="P732" s="184"/>
      <c r="Q732" s="184"/>
      <c r="R732" s="184"/>
      <c r="S732" s="184"/>
      <c r="T732" s="185"/>
      <c r="AT732" s="186" t="s">
        <v>111</v>
      </c>
      <c r="AU732" s="186" t="s">
        <v>50</v>
      </c>
      <c r="AV732" s="9" t="s">
        <v>49</v>
      </c>
      <c r="AW732" s="9" t="s">
        <v>24</v>
      </c>
      <c r="AX732" s="9" t="s">
        <v>47</v>
      </c>
      <c r="AY732" s="186" t="s">
        <v>102</v>
      </c>
    </row>
    <row r="733" spans="2:65" s="7" customFormat="1" x14ac:dyDescent="0.3">
      <c r="B733" s="140"/>
      <c r="C733" s="141"/>
      <c r="D733" s="142" t="s">
        <v>111</v>
      </c>
      <c r="E733" s="143" t="s">
        <v>12</v>
      </c>
      <c r="F733" s="144" t="s">
        <v>892</v>
      </c>
      <c r="G733" s="141"/>
      <c r="H733" s="145">
        <v>19.207999999999998</v>
      </c>
      <c r="I733" s="146"/>
      <c r="J733" s="141"/>
      <c r="K733" s="141"/>
      <c r="L733" s="147"/>
      <c r="M733" s="148"/>
      <c r="N733" s="149"/>
      <c r="O733" s="149"/>
      <c r="P733" s="149"/>
      <c r="Q733" s="149"/>
      <c r="R733" s="149"/>
      <c r="S733" s="149"/>
      <c r="T733" s="150"/>
      <c r="AT733" s="151" t="s">
        <v>111</v>
      </c>
      <c r="AU733" s="151" t="s">
        <v>50</v>
      </c>
      <c r="AV733" s="7" t="s">
        <v>50</v>
      </c>
      <c r="AW733" s="7" t="s">
        <v>24</v>
      </c>
      <c r="AX733" s="7" t="s">
        <v>47</v>
      </c>
      <c r="AY733" s="151" t="s">
        <v>102</v>
      </c>
    </row>
    <row r="734" spans="2:65" s="8" customFormat="1" x14ac:dyDescent="0.3">
      <c r="B734" s="152"/>
      <c r="C734" s="153"/>
      <c r="D734" s="154" t="s">
        <v>111</v>
      </c>
      <c r="E734" s="155" t="s">
        <v>12</v>
      </c>
      <c r="F734" s="156" t="s">
        <v>112</v>
      </c>
      <c r="G734" s="153"/>
      <c r="H734" s="157">
        <v>19.207999999999998</v>
      </c>
      <c r="I734" s="158"/>
      <c r="J734" s="153"/>
      <c r="K734" s="153"/>
      <c r="L734" s="159"/>
      <c r="M734" s="160"/>
      <c r="N734" s="161"/>
      <c r="O734" s="161"/>
      <c r="P734" s="161"/>
      <c r="Q734" s="161"/>
      <c r="R734" s="161"/>
      <c r="S734" s="161"/>
      <c r="T734" s="162"/>
      <c r="AT734" s="163" t="s">
        <v>111</v>
      </c>
      <c r="AU734" s="163" t="s">
        <v>50</v>
      </c>
      <c r="AV734" s="8" t="s">
        <v>109</v>
      </c>
      <c r="AW734" s="8" t="s">
        <v>24</v>
      </c>
      <c r="AX734" s="8" t="s">
        <v>49</v>
      </c>
      <c r="AY734" s="163" t="s">
        <v>102</v>
      </c>
    </row>
    <row r="735" spans="2:65" s="1" customFormat="1" ht="22.5" customHeight="1" x14ac:dyDescent="0.3">
      <c r="B735" s="24"/>
      <c r="C735" s="128" t="s">
        <v>894</v>
      </c>
      <c r="D735" s="128" t="s">
        <v>105</v>
      </c>
      <c r="E735" s="129" t="s">
        <v>439</v>
      </c>
      <c r="F735" s="130" t="s">
        <v>440</v>
      </c>
      <c r="G735" s="131" t="s">
        <v>138</v>
      </c>
      <c r="H735" s="132">
        <v>19.207999999999998</v>
      </c>
      <c r="I735" s="133"/>
      <c r="J735" s="134">
        <f>ROUND(I735*H735,2)</f>
        <v>0</v>
      </c>
      <c r="K735" s="130" t="s">
        <v>116</v>
      </c>
      <c r="L735" s="34"/>
      <c r="M735" s="135" t="s">
        <v>12</v>
      </c>
      <c r="N735" s="136" t="s">
        <v>31</v>
      </c>
      <c r="O735" s="25"/>
      <c r="P735" s="137">
        <f>O735*H735</f>
        <v>0</v>
      </c>
      <c r="Q735" s="137">
        <v>0</v>
      </c>
      <c r="R735" s="137">
        <f>Q735*H735</f>
        <v>0</v>
      </c>
      <c r="S735" s="137">
        <v>0</v>
      </c>
      <c r="T735" s="138">
        <f>S735*H735</f>
        <v>0</v>
      </c>
      <c r="AR735" s="13" t="s">
        <v>187</v>
      </c>
      <c r="AT735" s="13" t="s">
        <v>105</v>
      </c>
      <c r="AU735" s="13" t="s">
        <v>50</v>
      </c>
      <c r="AY735" s="13" t="s">
        <v>102</v>
      </c>
      <c r="BE735" s="139">
        <f>IF(N735="základní",J735,0)</f>
        <v>0</v>
      </c>
      <c r="BF735" s="139">
        <f>IF(N735="snížená",J735,0)</f>
        <v>0</v>
      </c>
      <c r="BG735" s="139">
        <f>IF(N735="zákl. přenesená",J735,0)</f>
        <v>0</v>
      </c>
      <c r="BH735" s="139">
        <f>IF(N735="sníž. přenesená",J735,0)</f>
        <v>0</v>
      </c>
      <c r="BI735" s="139">
        <f>IF(N735="nulová",J735,0)</f>
        <v>0</v>
      </c>
      <c r="BJ735" s="13" t="s">
        <v>49</v>
      </c>
      <c r="BK735" s="139">
        <f>ROUND(I735*H735,2)</f>
        <v>0</v>
      </c>
      <c r="BL735" s="13" t="s">
        <v>187</v>
      </c>
      <c r="BM735" s="13" t="s">
        <v>441</v>
      </c>
    </row>
    <row r="736" spans="2:65" s="1" customFormat="1" ht="31.5" customHeight="1" x14ac:dyDescent="0.3">
      <c r="B736" s="24"/>
      <c r="C736" s="128" t="s">
        <v>895</v>
      </c>
      <c r="D736" s="128" t="s">
        <v>105</v>
      </c>
      <c r="E736" s="129" t="s">
        <v>443</v>
      </c>
      <c r="F736" s="130" t="s">
        <v>444</v>
      </c>
      <c r="G736" s="131" t="s">
        <v>138</v>
      </c>
      <c r="H736" s="132">
        <v>19.207999999999998</v>
      </c>
      <c r="I736" s="133"/>
      <c r="J736" s="134">
        <f>ROUND(I736*H736,2)</f>
        <v>0</v>
      </c>
      <c r="K736" s="130" t="s">
        <v>116</v>
      </c>
      <c r="L736" s="34"/>
      <c r="M736" s="135" t="s">
        <v>12</v>
      </c>
      <c r="N736" s="136" t="s">
        <v>31</v>
      </c>
      <c r="O736" s="25"/>
      <c r="P736" s="137">
        <f>O736*H736</f>
        <v>0</v>
      </c>
      <c r="Q736" s="137">
        <v>1.7000000000000001E-4</v>
      </c>
      <c r="R736" s="137">
        <f>Q736*H736</f>
        <v>3.2653600000000001E-3</v>
      </c>
      <c r="S736" s="137">
        <v>0</v>
      </c>
      <c r="T736" s="138">
        <f>S736*H736</f>
        <v>0</v>
      </c>
      <c r="AR736" s="13" t="s">
        <v>187</v>
      </c>
      <c r="AT736" s="13" t="s">
        <v>105</v>
      </c>
      <c r="AU736" s="13" t="s">
        <v>50</v>
      </c>
      <c r="AY736" s="13" t="s">
        <v>102</v>
      </c>
      <c r="BE736" s="139">
        <f>IF(N736="základní",J736,0)</f>
        <v>0</v>
      </c>
      <c r="BF736" s="139">
        <f>IF(N736="snížená",J736,0)</f>
        <v>0</v>
      </c>
      <c r="BG736" s="139">
        <f>IF(N736="zákl. přenesená",J736,0)</f>
        <v>0</v>
      </c>
      <c r="BH736" s="139">
        <f>IF(N736="sníž. přenesená",J736,0)</f>
        <v>0</v>
      </c>
      <c r="BI736" s="139">
        <f>IF(N736="nulová",J736,0)</f>
        <v>0</v>
      </c>
      <c r="BJ736" s="13" t="s">
        <v>49</v>
      </c>
      <c r="BK736" s="139">
        <f>ROUND(I736*H736,2)</f>
        <v>0</v>
      </c>
      <c r="BL736" s="13" t="s">
        <v>187</v>
      </c>
      <c r="BM736" s="13" t="s">
        <v>445</v>
      </c>
    </row>
    <row r="737" spans="2:65" s="1" customFormat="1" ht="22.5" customHeight="1" x14ac:dyDescent="0.3">
      <c r="B737" s="24"/>
      <c r="C737" s="128" t="s">
        <v>896</v>
      </c>
      <c r="D737" s="128" t="s">
        <v>105</v>
      </c>
      <c r="E737" s="129" t="s">
        <v>447</v>
      </c>
      <c r="F737" s="130" t="s">
        <v>448</v>
      </c>
      <c r="G737" s="131" t="s">
        <v>138</v>
      </c>
      <c r="H737" s="132">
        <v>57.624000000000002</v>
      </c>
      <c r="I737" s="133"/>
      <c r="J737" s="134">
        <f>ROUND(I737*H737,2)</f>
        <v>0</v>
      </c>
      <c r="K737" s="130" t="s">
        <v>116</v>
      </c>
      <c r="L737" s="34"/>
      <c r="M737" s="135" t="s">
        <v>12</v>
      </c>
      <c r="N737" s="136" t="s">
        <v>31</v>
      </c>
      <c r="O737" s="25"/>
      <c r="P737" s="137">
        <f>O737*H737</f>
        <v>0</v>
      </c>
      <c r="Q737" s="137">
        <v>1.7000000000000001E-4</v>
      </c>
      <c r="R737" s="137">
        <f>Q737*H737</f>
        <v>9.7960800000000004E-3</v>
      </c>
      <c r="S737" s="137">
        <v>0</v>
      </c>
      <c r="T737" s="138">
        <f>S737*H737</f>
        <v>0</v>
      </c>
      <c r="AR737" s="13" t="s">
        <v>187</v>
      </c>
      <c r="AT737" s="13" t="s">
        <v>105</v>
      </c>
      <c r="AU737" s="13" t="s">
        <v>50</v>
      </c>
      <c r="AY737" s="13" t="s">
        <v>102</v>
      </c>
      <c r="BE737" s="139">
        <f>IF(N737="základní",J737,0)</f>
        <v>0</v>
      </c>
      <c r="BF737" s="139">
        <f>IF(N737="snížená",J737,0)</f>
        <v>0</v>
      </c>
      <c r="BG737" s="139">
        <f>IF(N737="zákl. přenesená",J737,0)</f>
        <v>0</v>
      </c>
      <c r="BH737" s="139">
        <f>IF(N737="sníž. přenesená",J737,0)</f>
        <v>0</v>
      </c>
      <c r="BI737" s="139">
        <f>IF(N737="nulová",J737,0)</f>
        <v>0</v>
      </c>
      <c r="BJ737" s="13" t="s">
        <v>49</v>
      </c>
      <c r="BK737" s="139">
        <f>ROUND(I737*H737,2)</f>
        <v>0</v>
      </c>
      <c r="BL737" s="13" t="s">
        <v>187</v>
      </c>
      <c r="BM737" s="13" t="s">
        <v>449</v>
      </c>
    </row>
    <row r="738" spans="2:65" s="9" customFormat="1" x14ac:dyDescent="0.3">
      <c r="B738" s="176"/>
      <c r="C738" s="177"/>
      <c r="D738" s="142" t="s">
        <v>111</v>
      </c>
      <c r="E738" s="178" t="s">
        <v>12</v>
      </c>
      <c r="F738" s="179" t="s">
        <v>437</v>
      </c>
      <c r="G738" s="177"/>
      <c r="H738" s="180" t="s">
        <v>12</v>
      </c>
      <c r="I738" s="181"/>
      <c r="J738" s="177"/>
      <c r="K738" s="177"/>
      <c r="L738" s="182"/>
      <c r="M738" s="183"/>
      <c r="N738" s="184"/>
      <c r="O738" s="184"/>
      <c r="P738" s="184"/>
      <c r="Q738" s="184"/>
      <c r="R738" s="184"/>
      <c r="S738" s="184"/>
      <c r="T738" s="185"/>
      <c r="AT738" s="186" t="s">
        <v>111</v>
      </c>
      <c r="AU738" s="186" t="s">
        <v>50</v>
      </c>
      <c r="AV738" s="9" t="s">
        <v>49</v>
      </c>
      <c r="AW738" s="9" t="s">
        <v>24</v>
      </c>
      <c r="AX738" s="9" t="s">
        <v>47</v>
      </c>
      <c r="AY738" s="186" t="s">
        <v>102</v>
      </c>
    </row>
    <row r="739" spans="2:65" s="7" customFormat="1" x14ac:dyDescent="0.3">
      <c r="B739" s="140"/>
      <c r="C739" s="141"/>
      <c r="D739" s="142" t="s">
        <v>111</v>
      </c>
      <c r="E739" s="143" t="s">
        <v>12</v>
      </c>
      <c r="F739" s="144" t="s">
        <v>897</v>
      </c>
      <c r="G739" s="141"/>
      <c r="H739" s="145">
        <v>57.624000000000002</v>
      </c>
      <c r="I739" s="146"/>
      <c r="J739" s="141"/>
      <c r="K739" s="141"/>
      <c r="L739" s="147"/>
      <c r="M739" s="148"/>
      <c r="N739" s="149"/>
      <c r="O739" s="149"/>
      <c r="P739" s="149"/>
      <c r="Q739" s="149"/>
      <c r="R739" s="149"/>
      <c r="S739" s="149"/>
      <c r="T739" s="150"/>
      <c r="AT739" s="151" t="s">
        <v>111</v>
      </c>
      <c r="AU739" s="151" t="s">
        <v>50</v>
      </c>
      <c r="AV739" s="7" t="s">
        <v>50</v>
      </c>
      <c r="AW739" s="7" t="s">
        <v>24</v>
      </c>
      <c r="AX739" s="7" t="s">
        <v>47</v>
      </c>
      <c r="AY739" s="151" t="s">
        <v>102</v>
      </c>
    </row>
    <row r="740" spans="2:65" s="8" customFormat="1" x14ac:dyDescent="0.3">
      <c r="B740" s="152"/>
      <c r="C740" s="153"/>
      <c r="D740" s="154" t="s">
        <v>111</v>
      </c>
      <c r="E740" s="155" t="s">
        <v>12</v>
      </c>
      <c r="F740" s="156" t="s">
        <v>112</v>
      </c>
      <c r="G740" s="153"/>
      <c r="H740" s="157">
        <v>57.624000000000002</v>
      </c>
      <c r="I740" s="158"/>
      <c r="J740" s="153"/>
      <c r="K740" s="153"/>
      <c r="L740" s="159"/>
      <c r="M740" s="160"/>
      <c r="N740" s="161"/>
      <c r="O740" s="161"/>
      <c r="P740" s="161"/>
      <c r="Q740" s="161"/>
      <c r="R740" s="161"/>
      <c r="S740" s="161"/>
      <c r="T740" s="162"/>
      <c r="AT740" s="163" t="s">
        <v>111</v>
      </c>
      <c r="AU740" s="163" t="s">
        <v>50</v>
      </c>
      <c r="AV740" s="8" t="s">
        <v>109</v>
      </c>
      <c r="AW740" s="8" t="s">
        <v>24</v>
      </c>
      <c r="AX740" s="8" t="s">
        <v>49</v>
      </c>
      <c r="AY740" s="163" t="s">
        <v>102</v>
      </c>
    </row>
    <row r="741" spans="2:65" s="1" customFormat="1" ht="22.5" customHeight="1" x14ac:dyDescent="0.3">
      <c r="B741" s="24"/>
      <c r="C741" s="128" t="s">
        <v>898</v>
      </c>
      <c r="D741" s="128" t="s">
        <v>105</v>
      </c>
      <c r="E741" s="129" t="s">
        <v>454</v>
      </c>
      <c r="F741" s="130" t="s">
        <v>455</v>
      </c>
      <c r="G741" s="131" t="s">
        <v>138</v>
      </c>
      <c r="H741" s="132">
        <v>67.905000000000001</v>
      </c>
      <c r="I741" s="133"/>
      <c r="J741" s="134">
        <f>ROUND(I741*H741,2)</f>
        <v>0</v>
      </c>
      <c r="K741" s="130" t="s">
        <v>116</v>
      </c>
      <c r="L741" s="34"/>
      <c r="M741" s="135" t="s">
        <v>12</v>
      </c>
      <c r="N741" s="136" t="s">
        <v>31</v>
      </c>
      <c r="O741" s="25"/>
      <c r="P741" s="137">
        <f>O741*H741</f>
        <v>0</v>
      </c>
      <c r="Q741" s="137">
        <v>8.0000000000000007E-5</v>
      </c>
      <c r="R741" s="137">
        <f>Q741*H741</f>
        <v>5.4324000000000004E-3</v>
      </c>
      <c r="S741" s="137">
        <v>0</v>
      </c>
      <c r="T741" s="138">
        <f>S741*H741</f>
        <v>0</v>
      </c>
      <c r="AR741" s="13" t="s">
        <v>187</v>
      </c>
      <c r="AT741" s="13" t="s">
        <v>105</v>
      </c>
      <c r="AU741" s="13" t="s">
        <v>50</v>
      </c>
      <c r="AY741" s="13" t="s">
        <v>102</v>
      </c>
      <c r="BE741" s="139">
        <f>IF(N741="základní",J741,0)</f>
        <v>0</v>
      </c>
      <c r="BF741" s="139">
        <f>IF(N741="snížená",J741,0)</f>
        <v>0</v>
      </c>
      <c r="BG741" s="139">
        <f>IF(N741="zákl. přenesená",J741,0)</f>
        <v>0</v>
      </c>
      <c r="BH741" s="139">
        <f>IF(N741="sníž. přenesená",J741,0)</f>
        <v>0</v>
      </c>
      <c r="BI741" s="139">
        <f>IF(N741="nulová",J741,0)</f>
        <v>0</v>
      </c>
      <c r="BJ741" s="13" t="s">
        <v>49</v>
      </c>
      <c r="BK741" s="139">
        <f>ROUND(I741*H741,2)</f>
        <v>0</v>
      </c>
      <c r="BL741" s="13" t="s">
        <v>187</v>
      </c>
      <c r="BM741" s="13" t="s">
        <v>456</v>
      </c>
    </row>
    <row r="742" spans="2:65" s="1" customFormat="1" ht="22.5" customHeight="1" x14ac:dyDescent="0.3">
      <c r="B742" s="24"/>
      <c r="C742" s="128" t="s">
        <v>899</v>
      </c>
      <c r="D742" s="128" t="s">
        <v>105</v>
      </c>
      <c r="E742" s="129" t="s">
        <v>457</v>
      </c>
      <c r="F742" s="130" t="s">
        <v>458</v>
      </c>
      <c r="G742" s="131" t="s">
        <v>138</v>
      </c>
      <c r="H742" s="132">
        <v>67.094999999999999</v>
      </c>
      <c r="I742" s="133"/>
      <c r="J742" s="134">
        <f>ROUND(I742*H742,2)</f>
        <v>0</v>
      </c>
      <c r="K742" s="130" t="s">
        <v>116</v>
      </c>
      <c r="L742" s="34"/>
      <c r="M742" s="135" t="s">
        <v>12</v>
      </c>
      <c r="N742" s="136" t="s">
        <v>31</v>
      </c>
      <c r="O742" s="25"/>
      <c r="P742" s="137">
        <f>O742*H742</f>
        <v>0</v>
      </c>
      <c r="Q742" s="137">
        <v>1.3999999999999999E-4</v>
      </c>
      <c r="R742" s="137">
        <f>Q742*H742</f>
        <v>9.3932999999999985E-3</v>
      </c>
      <c r="S742" s="137">
        <v>0</v>
      </c>
      <c r="T742" s="138">
        <f>S742*H742</f>
        <v>0</v>
      </c>
      <c r="AR742" s="13" t="s">
        <v>187</v>
      </c>
      <c r="AT742" s="13" t="s">
        <v>105</v>
      </c>
      <c r="AU742" s="13" t="s">
        <v>50</v>
      </c>
      <c r="AY742" s="13" t="s">
        <v>102</v>
      </c>
      <c r="BE742" s="139">
        <f>IF(N742="základní",J742,0)</f>
        <v>0</v>
      </c>
      <c r="BF742" s="139">
        <f>IF(N742="snížená",J742,0)</f>
        <v>0</v>
      </c>
      <c r="BG742" s="139">
        <f>IF(N742="zákl. přenesená",J742,0)</f>
        <v>0</v>
      </c>
      <c r="BH742" s="139">
        <f>IF(N742="sníž. přenesená",J742,0)</f>
        <v>0</v>
      </c>
      <c r="BI742" s="139">
        <f>IF(N742="nulová",J742,0)</f>
        <v>0</v>
      </c>
      <c r="BJ742" s="13" t="s">
        <v>49</v>
      </c>
      <c r="BK742" s="139">
        <f>ROUND(I742*H742,2)</f>
        <v>0</v>
      </c>
      <c r="BL742" s="13" t="s">
        <v>187</v>
      </c>
      <c r="BM742" s="13" t="s">
        <v>459</v>
      </c>
    </row>
    <row r="743" spans="2:65" s="9" customFormat="1" x14ac:dyDescent="0.3">
      <c r="B743" s="176"/>
      <c r="C743" s="177"/>
      <c r="D743" s="142" t="s">
        <v>111</v>
      </c>
      <c r="E743" s="178" t="s">
        <v>12</v>
      </c>
      <c r="F743" s="179" t="s">
        <v>460</v>
      </c>
      <c r="G743" s="177"/>
      <c r="H743" s="180" t="s">
        <v>12</v>
      </c>
      <c r="I743" s="181"/>
      <c r="J743" s="177"/>
      <c r="K743" s="177"/>
      <c r="L743" s="182"/>
      <c r="M743" s="183"/>
      <c r="N743" s="184"/>
      <c r="O743" s="184"/>
      <c r="P743" s="184"/>
      <c r="Q743" s="184"/>
      <c r="R743" s="184"/>
      <c r="S743" s="184"/>
      <c r="T743" s="185"/>
      <c r="AT743" s="186" t="s">
        <v>111</v>
      </c>
      <c r="AU743" s="186" t="s">
        <v>50</v>
      </c>
      <c r="AV743" s="9" t="s">
        <v>49</v>
      </c>
      <c r="AW743" s="9" t="s">
        <v>24</v>
      </c>
      <c r="AX743" s="9" t="s">
        <v>47</v>
      </c>
      <c r="AY743" s="186" t="s">
        <v>102</v>
      </c>
    </row>
    <row r="744" spans="2:65" s="7" customFormat="1" x14ac:dyDescent="0.3">
      <c r="B744" s="140"/>
      <c r="C744" s="141"/>
      <c r="D744" s="142" t="s">
        <v>111</v>
      </c>
      <c r="E744" s="143" t="s">
        <v>12</v>
      </c>
      <c r="F744" s="144" t="s">
        <v>900</v>
      </c>
      <c r="G744" s="141"/>
      <c r="H744" s="145">
        <v>67.094999999999999</v>
      </c>
      <c r="I744" s="146"/>
      <c r="J744" s="141"/>
      <c r="K744" s="141"/>
      <c r="L744" s="147"/>
      <c r="M744" s="148"/>
      <c r="N744" s="149"/>
      <c r="O744" s="149"/>
      <c r="P744" s="149"/>
      <c r="Q744" s="149"/>
      <c r="R744" s="149"/>
      <c r="S744" s="149"/>
      <c r="T744" s="150"/>
      <c r="AT744" s="151" t="s">
        <v>111</v>
      </c>
      <c r="AU744" s="151" t="s">
        <v>50</v>
      </c>
      <c r="AV744" s="7" t="s">
        <v>50</v>
      </c>
      <c r="AW744" s="7" t="s">
        <v>24</v>
      </c>
      <c r="AX744" s="7" t="s">
        <v>47</v>
      </c>
      <c r="AY744" s="151" t="s">
        <v>102</v>
      </c>
    </row>
    <row r="745" spans="2:65" s="8" customFormat="1" x14ac:dyDescent="0.3">
      <c r="B745" s="152"/>
      <c r="C745" s="153"/>
      <c r="D745" s="154" t="s">
        <v>111</v>
      </c>
      <c r="E745" s="155" t="s">
        <v>12</v>
      </c>
      <c r="F745" s="156" t="s">
        <v>112</v>
      </c>
      <c r="G745" s="153"/>
      <c r="H745" s="157">
        <v>67.094999999999999</v>
      </c>
      <c r="I745" s="158"/>
      <c r="J745" s="153"/>
      <c r="K745" s="153"/>
      <c r="L745" s="159"/>
      <c r="M745" s="160"/>
      <c r="N745" s="161"/>
      <c r="O745" s="161"/>
      <c r="P745" s="161"/>
      <c r="Q745" s="161"/>
      <c r="R745" s="161"/>
      <c r="S745" s="161"/>
      <c r="T745" s="162"/>
      <c r="AT745" s="163" t="s">
        <v>111</v>
      </c>
      <c r="AU745" s="163" t="s">
        <v>50</v>
      </c>
      <c r="AV745" s="8" t="s">
        <v>109</v>
      </c>
      <c r="AW745" s="8" t="s">
        <v>24</v>
      </c>
      <c r="AX745" s="8" t="s">
        <v>49</v>
      </c>
      <c r="AY745" s="163" t="s">
        <v>102</v>
      </c>
    </row>
    <row r="746" spans="2:65" s="1" customFormat="1" ht="22.5" customHeight="1" x14ac:dyDescent="0.3">
      <c r="B746" s="24"/>
      <c r="C746" s="128" t="s">
        <v>901</v>
      </c>
      <c r="D746" s="128" t="s">
        <v>105</v>
      </c>
      <c r="E746" s="129" t="s">
        <v>461</v>
      </c>
      <c r="F746" s="130" t="s">
        <v>462</v>
      </c>
      <c r="G746" s="131" t="s">
        <v>138</v>
      </c>
      <c r="H746" s="132">
        <v>67.094999999999999</v>
      </c>
      <c r="I746" s="133"/>
      <c r="J746" s="134">
        <f>ROUND(I746*H746,2)</f>
        <v>0</v>
      </c>
      <c r="K746" s="130" t="s">
        <v>116</v>
      </c>
      <c r="L746" s="34"/>
      <c r="M746" s="135" t="s">
        <v>12</v>
      </c>
      <c r="N746" s="136" t="s">
        <v>31</v>
      </c>
      <c r="O746" s="25"/>
      <c r="P746" s="137">
        <f>O746*H746</f>
        <v>0</v>
      </c>
      <c r="Q746" s="137">
        <v>1.2999999999999999E-4</v>
      </c>
      <c r="R746" s="137">
        <f>Q746*H746</f>
        <v>8.7223499999999985E-3</v>
      </c>
      <c r="S746" s="137">
        <v>0</v>
      </c>
      <c r="T746" s="138">
        <f>S746*H746</f>
        <v>0</v>
      </c>
      <c r="AR746" s="13" t="s">
        <v>187</v>
      </c>
      <c r="AT746" s="13" t="s">
        <v>105</v>
      </c>
      <c r="AU746" s="13" t="s">
        <v>50</v>
      </c>
      <c r="AY746" s="13" t="s">
        <v>102</v>
      </c>
      <c r="BE746" s="139">
        <f>IF(N746="základní",J746,0)</f>
        <v>0</v>
      </c>
      <c r="BF746" s="139">
        <f>IF(N746="snížená",J746,0)</f>
        <v>0</v>
      </c>
      <c r="BG746" s="139">
        <f>IF(N746="zákl. přenesená",J746,0)</f>
        <v>0</v>
      </c>
      <c r="BH746" s="139">
        <f>IF(N746="sníž. přenesená",J746,0)</f>
        <v>0</v>
      </c>
      <c r="BI746" s="139">
        <f>IF(N746="nulová",J746,0)</f>
        <v>0</v>
      </c>
      <c r="BJ746" s="13" t="s">
        <v>49</v>
      </c>
      <c r="BK746" s="139">
        <f>ROUND(I746*H746,2)</f>
        <v>0</v>
      </c>
      <c r="BL746" s="13" t="s">
        <v>187</v>
      </c>
      <c r="BM746" s="13" t="s">
        <v>463</v>
      </c>
    </row>
    <row r="747" spans="2:65" s="1" customFormat="1" ht="31.5" customHeight="1" x14ac:dyDescent="0.3">
      <c r="B747" s="24"/>
      <c r="C747" s="128" t="s">
        <v>902</v>
      </c>
      <c r="D747" s="128" t="s">
        <v>105</v>
      </c>
      <c r="E747" s="129" t="s">
        <v>465</v>
      </c>
      <c r="F747" s="130" t="s">
        <v>466</v>
      </c>
      <c r="G747" s="131" t="s">
        <v>138</v>
      </c>
      <c r="H747" s="132">
        <v>67.094999999999999</v>
      </c>
      <c r="I747" s="133"/>
      <c r="J747" s="134">
        <f>ROUND(I747*H747,2)</f>
        <v>0</v>
      </c>
      <c r="K747" s="130" t="s">
        <v>116</v>
      </c>
      <c r="L747" s="34"/>
      <c r="M747" s="135" t="s">
        <v>12</v>
      </c>
      <c r="N747" s="136" t="s">
        <v>31</v>
      </c>
      <c r="O747" s="25"/>
      <c r="P747" s="137">
        <f>O747*H747</f>
        <v>0</v>
      </c>
      <c r="Q747" s="137">
        <v>1.2999999999999999E-4</v>
      </c>
      <c r="R747" s="137">
        <f>Q747*H747</f>
        <v>8.7223499999999985E-3</v>
      </c>
      <c r="S747" s="137">
        <v>0</v>
      </c>
      <c r="T747" s="138">
        <f>S747*H747</f>
        <v>0</v>
      </c>
      <c r="AR747" s="13" t="s">
        <v>187</v>
      </c>
      <c r="AT747" s="13" t="s">
        <v>105</v>
      </c>
      <c r="AU747" s="13" t="s">
        <v>50</v>
      </c>
      <c r="AY747" s="13" t="s">
        <v>102</v>
      </c>
      <c r="BE747" s="139">
        <f>IF(N747="základní",J747,0)</f>
        <v>0</v>
      </c>
      <c r="BF747" s="139">
        <f>IF(N747="snížená",J747,0)</f>
        <v>0</v>
      </c>
      <c r="BG747" s="139">
        <f>IF(N747="zákl. přenesená",J747,0)</f>
        <v>0</v>
      </c>
      <c r="BH747" s="139">
        <f>IF(N747="sníž. přenesená",J747,0)</f>
        <v>0</v>
      </c>
      <c r="BI747" s="139">
        <f>IF(N747="nulová",J747,0)</f>
        <v>0</v>
      </c>
      <c r="BJ747" s="13" t="s">
        <v>49</v>
      </c>
      <c r="BK747" s="139">
        <f>ROUND(I747*H747,2)</f>
        <v>0</v>
      </c>
      <c r="BL747" s="13" t="s">
        <v>187</v>
      </c>
      <c r="BM747" s="13" t="s">
        <v>467</v>
      </c>
    </row>
    <row r="748" spans="2:65" s="1" customFormat="1" ht="31.5" customHeight="1" x14ac:dyDescent="0.3">
      <c r="B748" s="24"/>
      <c r="C748" s="128" t="s">
        <v>903</v>
      </c>
      <c r="D748" s="128" t="s">
        <v>105</v>
      </c>
      <c r="E748" s="129" t="s">
        <v>469</v>
      </c>
      <c r="F748" s="130" t="s">
        <v>470</v>
      </c>
      <c r="G748" s="131" t="s">
        <v>138</v>
      </c>
      <c r="H748" s="132">
        <v>67.094999999999999</v>
      </c>
      <c r="I748" s="133"/>
      <c r="J748" s="134">
        <f>ROUND(I748*H748,2)</f>
        <v>0</v>
      </c>
      <c r="K748" s="130" t="s">
        <v>116</v>
      </c>
      <c r="L748" s="34"/>
      <c r="M748" s="135" t="s">
        <v>12</v>
      </c>
      <c r="N748" s="136" t="s">
        <v>31</v>
      </c>
      <c r="O748" s="25"/>
      <c r="P748" s="137">
        <f>O748*H748</f>
        <v>0</v>
      </c>
      <c r="Q748" s="137">
        <v>0</v>
      </c>
      <c r="R748" s="137">
        <f>Q748*H748</f>
        <v>0</v>
      </c>
      <c r="S748" s="137">
        <v>0</v>
      </c>
      <c r="T748" s="138">
        <f>S748*H748</f>
        <v>0</v>
      </c>
      <c r="AR748" s="13" t="s">
        <v>187</v>
      </c>
      <c r="AT748" s="13" t="s">
        <v>105</v>
      </c>
      <c r="AU748" s="13" t="s">
        <v>50</v>
      </c>
      <c r="AY748" s="13" t="s">
        <v>102</v>
      </c>
      <c r="BE748" s="139">
        <f>IF(N748="základní",J748,0)</f>
        <v>0</v>
      </c>
      <c r="BF748" s="139">
        <f>IF(N748="snížená",J748,0)</f>
        <v>0</v>
      </c>
      <c r="BG748" s="139">
        <f>IF(N748="zákl. přenesená",J748,0)</f>
        <v>0</v>
      </c>
      <c r="BH748" s="139">
        <f>IF(N748="sníž. přenesená",J748,0)</f>
        <v>0</v>
      </c>
      <c r="BI748" s="139">
        <f>IF(N748="nulová",J748,0)</f>
        <v>0</v>
      </c>
      <c r="BJ748" s="13" t="s">
        <v>49</v>
      </c>
      <c r="BK748" s="139">
        <f>ROUND(I748*H748,2)</f>
        <v>0</v>
      </c>
      <c r="BL748" s="13" t="s">
        <v>187</v>
      </c>
      <c r="BM748" s="13" t="s">
        <v>471</v>
      </c>
    </row>
    <row r="749" spans="2:65" s="1" customFormat="1" ht="22.5" customHeight="1" x14ac:dyDescent="0.3">
      <c r="B749" s="24"/>
      <c r="C749" s="128" t="s">
        <v>904</v>
      </c>
      <c r="D749" s="128" t="s">
        <v>105</v>
      </c>
      <c r="E749" s="129" t="s">
        <v>473</v>
      </c>
      <c r="F749" s="130" t="s">
        <v>474</v>
      </c>
      <c r="G749" s="131" t="s">
        <v>138</v>
      </c>
      <c r="H749" s="132">
        <v>236.70500000000001</v>
      </c>
      <c r="I749" s="133"/>
      <c r="J749" s="134">
        <f>ROUND(I749*H749,2)</f>
        <v>0</v>
      </c>
      <c r="K749" s="130" t="s">
        <v>12</v>
      </c>
      <c r="L749" s="34"/>
      <c r="M749" s="135" t="s">
        <v>12</v>
      </c>
      <c r="N749" s="136" t="s">
        <v>31</v>
      </c>
      <c r="O749" s="25"/>
      <c r="P749" s="137">
        <f>O749*H749</f>
        <v>0</v>
      </c>
      <c r="Q749" s="137">
        <v>2.1000000000000001E-4</v>
      </c>
      <c r="R749" s="137">
        <f>Q749*H749</f>
        <v>4.9708050000000004E-2</v>
      </c>
      <c r="S749" s="137">
        <v>0</v>
      </c>
      <c r="T749" s="138">
        <f>S749*H749</f>
        <v>0</v>
      </c>
      <c r="AR749" s="13" t="s">
        <v>187</v>
      </c>
      <c r="AT749" s="13" t="s">
        <v>105</v>
      </c>
      <c r="AU749" s="13" t="s">
        <v>50</v>
      </c>
      <c r="AY749" s="13" t="s">
        <v>102</v>
      </c>
      <c r="BE749" s="139">
        <f>IF(N749="základní",J749,0)</f>
        <v>0</v>
      </c>
      <c r="BF749" s="139">
        <f>IF(N749="snížená",J749,0)</f>
        <v>0</v>
      </c>
      <c r="BG749" s="139">
        <f>IF(N749="zákl. přenesená",J749,0)</f>
        <v>0</v>
      </c>
      <c r="BH749" s="139">
        <f>IF(N749="sníž. přenesená",J749,0)</f>
        <v>0</v>
      </c>
      <c r="BI749" s="139">
        <f>IF(N749="nulová",J749,0)</f>
        <v>0</v>
      </c>
      <c r="BJ749" s="13" t="s">
        <v>49</v>
      </c>
      <c r="BK749" s="139">
        <f>ROUND(I749*H749,2)</f>
        <v>0</v>
      </c>
      <c r="BL749" s="13" t="s">
        <v>187</v>
      </c>
      <c r="BM749" s="13" t="s">
        <v>475</v>
      </c>
    </row>
    <row r="750" spans="2:65" s="1" customFormat="1" ht="22.5" customHeight="1" x14ac:dyDescent="0.3">
      <c r="B750" s="24"/>
      <c r="C750" s="128" t="s">
        <v>905</v>
      </c>
      <c r="D750" s="128" t="s">
        <v>105</v>
      </c>
      <c r="E750" s="129" t="s">
        <v>477</v>
      </c>
      <c r="F750" s="130" t="s">
        <v>478</v>
      </c>
      <c r="G750" s="131" t="s">
        <v>138</v>
      </c>
      <c r="H750" s="132">
        <v>236.70500000000001</v>
      </c>
      <c r="I750" s="133"/>
      <c r="J750" s="134">
        <f>ROUND(I750*H750,2)</f>
        <v>0</v>
      </c>
      <c r="K750" s="130" t="s">
        <v>12</v>
      </c>
      <c r="L750" s="34"/>
      <c r="M750" s="135" t="s">
        <v>12</v>
      </c>
      <c r="N750" s="136" t="s">
        <v>31</v>
      </c>
      <c r="O750" s="25"/>
      <c r="P750" s="137">
        <f>O750*H750</f>
        <v>0</v>
      </c>
      <c r="Q750" s="137">
        <v>8.3000000000000001E-4</v>
      </c>
      <c r="R750" s="137">
        <f>Q750*H750</f>
        <v>0.19646515000000001</v>
      </c>
      <c r="S750" s="137">
        <v>0</v>
      </c>
      <c r="T750" s="138">
        <f>S750*H750</f>
        <v>0</v>
      </c>
      <c r="AR750" s="13" t="s">
        <v>187</v>
      </c>
      <c r="AT750" s="13" t="s">
        <v>105</v>
      </c>
      <c r="AU750" s="13" t="s">
        <v>50</v>
      </c>
      <c r="AY750" s="13" t="s">
        <v>102</v>
      </c>
      <c r="BE750" s="139">
        <f>IF(N750="základní",J750,0)</f>
        <v>0</v>
      </c>
      <c r="BF750" s="139">
        <f>IF(N750="snížená",J750,0)</f>
        <v>0</v>
      </c>
      <c r="BG750" s="139">
        <f>IF(N750="zákl. přenesená",J750,0)</f>
        <v>0</v>
      </c>
      <c r="BH750" s="139">
        <f>IF(N750="sníž. přenesená",J750,0)</f>
        <v>0</v>
      </c>
      <c r="BI750" s="139">
        <f>IF(N750="nulová",J750,0)</f>
        <v>0</v>
      </c>
      <c r="BJ750" s="13" t="s">
        <v>49</v>
      </c>
      <c r="BK750" s="139">
        <f>ROUND(I750*H750,2)</f>
        <v>0</v>
      </c>
      <c r="BL750" s="13" t="s">
        <v>187</v>
      </c>
      <c r="BM750" s="13" t="s">
        <v>479</v>
      </c>
    </row>
    <row r="751" spans="2:65" s="7" customFormat="1" x14ac:dyDescent="0.3">
      <c r="B751" s="140"/>
      <c r="C751" s="141"/>
      <c r="D751" s="142" t="s">
        <v>111</v>
      </c>
      <c r="E751" s="143" t="s">
        <v>12</v>
      </c>
      <c r="F751" s="144" t="s">
        <v>651</v>
      </c>
      <c r="G751" s="141"/>
      <c r="H751" s="145">
        <v>85.665999999999997</v>
      </c>
      <c r="I751" s="146"/>
      <c r="J751" s="141"/>
      <c r="K751" s="141"/>
      <c r="L751" s="147"/>
      <c r="M751" s="148"/>
      <c r="N751" s="149"/>
      <c r="O751" s="149"/>
      <c r="P751" s="149"/>
      <c r="Q751" s="149"/>
      <c r="R751" s="149"/>
      <c r="S751" s="149"/>
      <c r="T751" s="150"/>
      <c r="AT751" s="151" t="s">
        <v>111</v>
      </c>
      <c r="AU751" s="151" t="s">
        <v>50</v>
      </c>
      <c r="AV751" s="7" t="s">
        <v>50</v>
      </c>
      <c r="AW751" s="7" t="s">
        <v>24</v>
      </c>
      <c r="AX751" s="7" t="s">
        <v>47</v>
      </c>
      <c r="AY751" s="151" t="s">
        <v>102</v>
      </c>
    </row>
    <row r="752" spans="2:65" s="7" customFormat="1" x14ac:dyDescent="0.3">
      <c r="B752" s="140"/>
      <c r="C752" s="141"/>
      <c r="D752" s="142" t="s">
        <v>111</v>
      </c>
      <c r="E752" s="143" t="s">
        <v>12</v>
      </c>
      <c r="F752" s="144" t="s">
        <v>652</v>
      </c>
      <c r="G752" s="141"/>
      <c r="H752" s="145">
        <v>27.324000000000002</v>
      </c>
      <c r="I752" s="146"/>
      <c r="J752" s="141"/>
      <c r="K752" s="141"/>
      <c r="L752" s="147"/>
      <c r="M752" s="148"/>
      <c r="N752" s="149"/>
      <c r="O752" s="149"/>
      <c r="P752" s="149"/>
      <c r="Q752" s="149"/>
      <c r="R752" s="149"/>
      <c r="S752" s="149"/>
      <c r="T752" s="150"/>
      <c r="AT752" s="151" t="s">
        <v>111</v>
      </c>
      <c r="AU752" s="151" t="s">
        <v>50</v>
      </c>
      <c r="AV752" s="7" t="s">
        <v>50</v>
      </c>
      <c r="AW752" s="7" t="s">
        <v>24</v>
      </c>
      <c r="AX752" s="7" t="s">
        <v>47</v>
      </c>
      <c r="AY752" s="151" t="s">
        <v>102</v>
      </c>
    </row>
    <row r="753" spans="2:65" s="7" customFormat="1" x14ac:dyDescent="0.3">
      <c r="B753" s="140"/>
      <c r="C753" s="141"/>
      <c r="D753" s="142" t="s">
        <v>111</v>
      </c>
      <c r="E753" s="143" t="s">
        <v>12</v>
      </c>
      <c r="F753" s="144" t="s">
        <v>653</v>
      </c>
      <c r="G753" s="141"/>
      <c r="H753" s="145">
        <v>20.896000000000001</v>
      </c>
      <c r="I753" s="146"/>
      <c r="J753" s="141"/>
      <c r="K753" s="141"/>
      <c r="L753" s="147"/>
      <c r="M753" s="148"/>
      <c r="N753" s="149"/>
      <c r="O753" s="149"/>
      <c r="P753" s="149"/>
      <c r="Q753" s="149"/>
      <c r="R753" s="149"/>
      <c r="S753" s="149"/>
      <c r="T753" s="150"/>
      <c r="AT753" s="151" t="s">
        <v>111</v>
      </c>
      <c r="AU753" s="151" t="s">
        <v>50</v>
      </c>
      <c r="AV753" s="7" t="s">
        <v>50</v>
      </c>
      <c r="AW753" s="7" t="s">
        <v>24</v>
      </c>
      <c r="AX753" s="7" t="s">
        <v>47</v>
      </c>
      <c r="AY753" s="151" t="s">
        <v>102</v>
      </c>
    </row>
    <row r="754" spans="2:65" s="7" customFormat="1" x14ac:dyDescent="0.3">
      <c r="B754" s="140"/>
      <c r="C754" s="141"/>
      <c r="D754" s="142" t="s">
        <v>111</v>
      </c>
      <c r="E754" s="143" t="s">
        <v>12</v>
      </c>
      <c r="F754" s="144" t="s">
        <v>654</v>
      </c>
      <c r="G754" s="141"/>
      <c r="H754" s="145">
        <v>18.792000000000002</v>
      </c>
      <c r="I754" s="146"/>
      <c r="J754" s="141"/>
      <c r="K754" s="141"/>
      <c r="L754" s="147"/>
      <c r="M754" s="148"/>
      <c r="N754" s="149"/>
      <c r="O754" s="149"/>
      <c r="P754" s="149"/>
      <c r="Q754" s="149"/>
      <c r="R754" s="149"/>
      <c r="S754" s="149"/>
      <c r="T754" s="150"/>
      <c r="AT754" s="151" t="s">
        <v>111</v>
      </c>
      <c r="AU754" s="151" t="s">
        <v>50</v>
      </c>
      <c r="AV754" s="7" t="s">
        <v>50</v>
      </c>
      <c r="AW754" s="7" t="s">
        <v>24</v>
      </c>
      <c r="AX754" s="7" t="s">
        <v>47</v>
      </c>
      <c r="AY754" s="151" t="s">
        <v>102</v>
      </c>
    </row>
    <row r="755" spans="2:65" s="7" customFormat="1" x14ac:dyDescent="0.3">
      <c r="B755" s="140"/>
      <c r="C755" s="141"/>
      <c r="D755" s="142" t="s">
        <v>111</v>
      </c>
      <c r="E755" s="143" t="s">
        <v>12</v>
      </c>
      <c r="F755" s="144" t="s">
        <v>655</v>
      </c>
      <c r="G755" s="141"/>
      <c r="H755" s="145">
        <v>7.8360000000000003</v>
      </c>
      <c r="I755" s="146"/>
      <c r="J755" s="141"/>
      <c r="K755" s="141"/>
      <c r="L755" s="147"/>
      <c r="M755" s="148"/>
      <c r="N755" s="149"/>
      <c r="O755" s="149"/>
      <c r="P755" s="149"/>
      <c r="Q755" s="149"/>
      <c r="R755" s="149"/>
      <c r="S755" s="149"/>
      <c r="T755" s="150"/>
      <c r="AT755" s="151" t="s">
        <v>111</v>
      </c>
      <c r="AU755" s="151" t="s">
        <v>50</v>
      </c>
      <c r="AV755" s="7" t="s">
        <v>50</v>
      </c>
      <c r="AW755" s="7" t="s">
        <v>24</v>
      </c>
      <c r="AX755" s="7" t="s">
        <v>47</v>
      </c>
      <c r="AY755" s="151" t="s">
        <v>102</v>
      </c>
    </row>
    <row r="756" spans="2:65" s="7" customFormat="1" x14ac:dyDescent="0.3">
      <c r="B756" s="140"/>
      <c r="C756" s="141"/>
      <c r="D756" s="142" t="s">
        <v>111</v>
      </c>
      <c r="E756" s="143" t="s">
        <v>12</v>
      </c>
      <c r="F756" s="144" t="s">
        <v>656</v>
      </c>
      <c r="G756" s="141"/>
      <c r="H756" s="145">
        <v>9.282</v>
      </c>
      <c r="I756" s="146"/>
      <c r="J756" s="141"/>
      <c r="K756" s="141"/>
      <c r="L756" s="147"/>
      <c r="M756" s="148"/>
      <c r="N756" s="149"/>
      <c r="O756" s="149"/>
      <c r="P756" s="149"/>
      <c r="Q756" s="149"/>
      <c r="R756" s="149"/>
      <c r="S756" s="149"/>
      <c r="T756" s="150"/>
      <c r="AT756" s="151" t="s">
        <v>111</v>
      </c>
      <c r="AU756" s="151" t="s">
        <v>50</v>
      </c>
      <c r="AV756" s="7" t="s">
        <v>50</v>
      </c>
      <c r="AW756" s="7" t="s">
        <v>24</v>
      </c>
      <c r="AX756" s="7" t="s">
        <v>47</v>
      </c>
      <c r="AY756" s="151" t="s">
        <v>102</v>
      </c>
    </row>
    <row r="757" spans="2:65" s="7" customFormat="1" x14ac:dyDescent="0.3">
      <c r="B757" s="140"/>
      <c r="C757" s="141"/>
      <c r="D757" s="142" t="s">
        <v>111</v>
      </c>
      <c r="E757" s="143" t="s">
        <v>12</v>
      </c>
      <c r="F757" s="144" t="s">
        <v>657</v>
      </c>
      <c r="G757" s="141"/>
      <c r="H757" s="145">
        <v>6.0190000000000001</v>
      </c>
      <c r="I757" s="146"/>
      <c r="J757" s="141"/>
      <c r="K757" s="141"/>
      <c r="L757" s="147"/>
      <c r="M757" s="148"/>
      <c r="N757" s="149"/>
      <c r="O757" s="149"/>
      <c r="P757" s="149"/>
      <c r="Q757" s="149"/>
      <c r="R757" s="149"/>
      <c r="S757" s="149"/>
      <c r="T757" s="150"/>
      <c r="AT757" s="151" t="s">
        <v>111</v>
      </c>
      <c r="AU757" s="151" t="s">
        <v>50</v>
      </c>
      <c r="AV757" s="7" t="s">
        <v>50</v>
      </c>
      <c r="AW757" s="7" t="s">
        <v>24</v>
      </c>
      <c r="AX757" s="7" t="s">
        <v>47</v>
      </c>
      <c r="AY757" s="151" t="s">
        <v>102</v>
      </c>
    </row>
    <row r="758" spans="2:65" s="7" customFormat="1" x14ac:dyDescent="0.3">
      <c r="B758" s="140"/>
      <c r="C758" s="141"/>
      <c r="D758" s="142" t="s">
        <v>111</v>
      </c>
      <c r="E758" s="143" t="s">
        <v>12</v>
      </c>
      <c r="F758" s="144" t="s">
        <v>658</v>
      </c>
      <c r="G758" s="141"/>
      <c r="H758" s="145">
        <v>11.105</v>
      </c>
      <c r="I758" s="146"/>
      <c r="J758" s="141"/>
      <c r="K758" s="141"/>
      <c r="L758" s="147"/>
      <c r="M758" s="148"/>
      <c r="N758" s="149"/>
      <c r="O758" s="149"/>
      <c r="P758" s="149"/>
      <c r="Q758" s="149"/>
      <c r="R758" s="149"/>
      <c r="S758" s="149"/>
      <c r="T758" s="150"/>
      <c r="AT758" s="151" t="s">
        <v>111</v>
      </c>
      <c r="AU758" s="151" t="s">
        <v>50</v>
      </c>
      <c r="AV758" s="7" t="s">
        <v>50</v>
      </c>
      <c r="AW758" s="7" t="s">
        <v>24</v>
      </c>
      <c r="AX758" s="7" t="s">
        <v>47</v>
      </c>
      <c r="AY758" s="151" t="s">
        <v>102</v>
      </c>
    </row>
    <row r="759" spans="2:65" s="7" customFormat="1" x14ac:dyDescent="0.3">
      <c r="B759" s="140"/>
      <c r="C759" s="141"/>
      <c r="D759" s="142" t="s">
        <v>111</v>
      </c>
      <c r="E759" s="143" t="s">
        <v>12</v>
      </c>
      <c r="F759" s="144" t="s">
        <v>659</v>
      </c>
      <c r="G759" s="141"/>
      <c r="H759" s="145">
        <v>9.4610000000000003</v>
      </c>
      <c r="I759" s="146"/>
      <c r="J759" s="141"/>
      <c r="K759" s="141"/>
      <c r="L759" s="147"/>
      <c r="M759" s="148"/>
      <c r="N759" s="149"/>
      <c r="O759" s="149"/>
      <c r="P759" s="149"/>
      <c r="Q759" s="149"/>
      <c r="R759" s="149"/>
      <c r="S759" s="149"/>
      <c r="T759" s="150"/>
      <c r="AT759" s="151" t="s">
        <v>111</v>
      </c>
      <c r="AU759" s="151" t="s">
        <v>50</v>
      </c>
      <c r="AV759" s="7" t="s">
        <v>50</v>
      </c>
      <c r="AW759" s="7" t="s">
        <v>24</v>
      </c>
      <c r="AX759" s="7" t="s">
        <v>47</v>
      </c>
      <c r="AY759" s="151" t="s">
        <v>102</v>
      </c>
    </row>
    <row r="760" spans="2:65" s="7" customFormat="1" x14ac:dyDescent="0.3">
      <c r="B760" s="140"/>
      <c r="C760" s="141"/>
      <c r="D760" s="142" t="s">
        <v>111</v>
      </c>
      <c r="E760" s="143" t="s">
        <v>12</v>
      </c>
      <c r="F760" s="144" t="s">
        <v>660</v>
      </c>
      <c r="G760" s="141"/>
      <c r="H760" s="145">
        <v>22.751999999999999</v>
      </c>
      <c r="I760" s="146"/>
      <c r="J760" s="141"/>
      <c r="K760" s="141"/>
      <c r="L760" s="147"/>
      <c r="M760" s="148"/>
      <c r="N760" s="149"/>
      <c r="O760" s="149"/>
      <c r="P760" s="149"/>
      <c r="Q760" s="149"/>
      <c r="R760" s="149"/>
      <c r="S760" s="149"/>
      <c r="T760" s="150"/>
      <c r="AT760" s="151" t="s">
        <v>111</v>
      </c>
      <c r="AU760" s="151" t="s">
        <v>50</v>
      </c>
      <c r="AV760" s="7" t="s">
        <v>50</v>
      </c>
      <c r="AW760" s="7" t="s">
        <v>24</v>
      </c>
      <c r="AX760" s="7" t="s">
        <v>47</v>
      </c>
      <c r="AY760" s="151" t="s">
        <v>102</v>
      </c>
    </row>
    <row r="761" spans="2:65" s="7" customFormat="1" x14ac:dyDescent="0.3">
      <c r="B761" s="140"/>
      <c r="C761" s="141"/>
      <c r="D761" s="142" t="s">
        <v>111</v>
      </c>
      <c r="E761" s="143" t="s">
        <v>12</v>
      </c>
      <c r="F761" s="144" t="s">
        <v>661</v>
      </c>
      <c r="G761" s="141"/>
      <c r="H761" s="145">
        <v>9.5</v>
      </c>
      <c r="I761" s="146"/>
      <c r="J761" s="141"/>
      <c r="K761" s="141"/>
      <c r="L761" s="147"/>
      <c r="M761" s="148"/>
      <c r="N761" s="149"/>
      <c r="O761" s="149"/>
      <c r="P761" s="149"/>
      <c r="Q761" s="149"/>
      <c r="R761" s="149"/>
      <c r="S761" s="149"/>
      <c r="T761" s="150"/>
      <c r="AT761" s="151" t="s">
        <v>111</v>
      </c>
      <c r="AU761" s="151" t="s">
        <v>50</v>
      </c>
      <c r="AV761" s="7" t="s">
        <v>50</v>
      </c>
      <c r="AW761" s="7" t="s">
        <v>24</v>
      </c>
      <c r="AX761" s="7" t="s">
        <v>47</v>
      </c>
      <c r="AY761" s="151" t="s">
        <v>102</v>
      </c>
    </row>
    <row r="762" spans="2:65" s="7" customFormat="1" x14ac:dyDescent="0.3">
      <c r="B762" s="140"/>
      <c r="C762" s="141"/>
      <c r="D762" s="142" t="s">
        <v>111</v>
      </c>
      <c r="E762" s="143" t="s">
        <v>12</v>
      </c>
      <c r="F762" s="144" t="s">
        <v>662</v>
      </c>
      <c r="G762" s="141"/>
      <c r="H762" s="145">
        <v>0.94</v>
      </c>
      <c r="I762" s="146"/>
      <c r="J762" s="141"/>
      <c r="K762" s="141"/>
      <c r="L762" s="147"/>
      <c r="M762" s="148"/>
      <c r="N762" s="149"/>
      <c r="O762" s="149"/>
      <c r="P762" s="149"/>
      <c r="Q762" s="149"/>
      <c r="R762" s="149"/>
      <c r="S762" s="149"/>
      <c r="T762" s="150"/>
      <c r="AT762" s="151" t="s">
        <v>111</v>
      </c>
      <c r="AU762" s="151" t="s">
        <v>50</v>
      </c>
      <c r="AV762" s="7" t="s">
        <v>50</v>
      </c>
      <c r="AW762" s="7" t="s">
        <v>24</v>
      </c>
      <c r="AX762" s="7" t="s">
        <v>47</v>
      </c>
      <c r="AY762" s="151" t="s">
        <v>102</v>
      </c>
    </row>
    <row r="763" spans="2:65" s="7" customFormat="1" x14ac:dyDescent="0.3">
      <c r="B763" s="140"/>
      <c r="C763" s="141"/>
      <c r="D763" s="142" t="s">
        <v>111</v>
      </c>
      <c r="E763" s="143" t="s">
        <v>12</v>
      </c>
      <c r="F763" s="144" t="s">
        <v>663</v>
      </c>
      <c r="G763" s="141"/>
      <c r="H763" s="145">
        <v>3.72</v>
      </c>
      <c r="I763" s="146"/>
      <c r="J763" s="141"/>
      <c r="K763" s="141"/>
      <c r="L763" s="147"/>
      <c r="M763" s="148"/>
      <c r="N763" s="149"/>
      <c r="O763" s="149"/>
      <c r="P763" s="149"/>
      <c r="Q763" s="149"/>
      <c r="R763" s="149"/>
      <c r="S763" s="149"/>
      <c r="T763" s="150"/>
      <c r="AT763" s="151" t="s">
        <v>111</v>
      </c>
      <c r="AU763" s="151" t="s">
        <v>50</v>
      </c>
      <c r="AV763" s="7" t="s">
        <v>50</v>
      </c>
      <c r="AW763" s="7" t="s">
        <v>24</v>
      </c>
      <c r="AX763" s="7" t="s">
        <v>47</v>
      </c>
      <c r="AY763" s="151" t="s">
        <v>102</v>
      </c>
    </row>
    <row r="764" spans="2:65" s="7" customFormat="1" x14ac:dyDescent="0.3">
      <c r="B764" s="140"/>
      <c r="C764" s="141"/>
      <c r="D764" s="142" t="s">
        <v>111</v>
      </c>
      <c r="E764" s="143" t="s">
        <v>12</v>
      </c>
      <c r="F764" s="144" t="s">
        <v>664</v>
      </c>
      <c r="G764" s="141"/>
      <c r="H764" s="145">
        <v>3.4119999999999999</v>
      </c>
      <c r="I764" s="146"/>
      <c r="J764" s="141"/>
      <c r="K764" s="141"/>
      <c r="L764" s="147"/>
      <c r="M764" s="148"/>
      <c r="N764" s="149"/>
      <c r="O764" s="149"/>
      <c r="P764" s="149"/>
      <c r="Q764" s="149"/>
      <c r="R764" s="149"/>
      <c r="S764" s="149"/>
      <c r="T764" s="150"/>
      <c r="AT764" s="151" t="s">
        <v>111</v>
      </c>
      <c r="AU764" s="151" t="s">
        <v>50</v>
      </c>
      <c r="AV764" s="7" t="s">
        <v>50</v>
      </c>
      <c r="AW764" s="7" t="s">
        <v>24</v>
      </c>
      <c r="AX764" s="7" t="s">
        <v>47</v>
      </c>
      <c r="AY764" s="151" t="s">
        <v>102</v>
      </c>
    </row>
    <row r="765" spans="2:65" s="8" customFormat="1" x14ac:dyDescent="0.3">
      <c r="B765" s="152"/>
      <c r="C765" s="153"/>
      <c r="D765" s="142" t="s">
        <v>111</v>
      </c>
      <c r="E765" s="188" t="s">
        <v>12</v>
      </c>
      <c r="F765" s="189" t="s">
        <v>112</v>
      </c>
      <c r="G765" s="153"/>
      <c r="H765" s="190">
        <v>236.70500000000001</v>
      </c>
      <c r="I765" s="158"/>
      <c r="J765" s="153"/>
      <c r="K765" s="153"/>
      <c r="L765" s="159"/>
      <c r="M765" s="160"/>
      <c r="N765" s="161"/>
      <c r="O765" s="161"/>
      <c r="P765" s="161"/>
      <c r="Q765" s="161"/>
      <c r="R765" s="161"/>
      <c r="S765" s="161"/>
      <c r="T765" s="162"/>
      <c r="AT765" s="163" t="s">
        <v>111</v>
      </c>
      <c r="AU765" s="163" t="s">
        <v>50</v>
      </c>
      <c r="AV765" s="8" t="s">
        <v>109</v>
      </c>
      <c r="AW765" s="8" t="s">
        <v>24</v>
      </c>
      <c r="AX765" s="8" t="s">
        <v>49</v>
      </c>
      <c r="AY765" s="163" t="s">
        <v>102</v>
      </c>
    </row>
    <row r="766" spans="2:65" s="6" customFormat="1" ht="29.85" customHeight="1" x14ac:dyDescent="0.35">
      <c r="B766" s="111"/>
      <c r="C766" s="112"/>
      <c r="D766" s="125" t="s">
        <v>46</v>
      </c>
      <c r="E766" s="126" t="s">
        <v>480</v>
      </c>
      <c r="F766" s="126" t="s">
        <v>481</v>
      </c>
      <c r="G766" s="112"/>
      <c r="H766" s="112"/>
      <c r="I766" s="115"/>
      <c r="J766" s="127">
        <f>BK766</f>
        <v>0</v>
      </c>
      <c r="K766" s="112"/>
      <c r="L766" s="117"/>
      <c r="M766" s="118"/>
      <c r="N766" s="119"/>
      <c r="O766" s="119"/>
      <c r="P766" s="120">
        <f>SUM(P767:P778)</f>
        <v>0</v>
      </c>
      <c r="Q766" s="119"/>
      <c r="R766" s="120">
        <f>SUM(R767:R778)</f>
        <v>0.66933401999999997</v>
      </c>
      <c r="S766" s="119"/>
      <c r="T766" s="121">
        <f>SUM(T767:T778)</f>
        <v>0</v>
      </c>
      <c r="AR766" s="122" t="s">
        <v>50</v>
      </c>
      <c r="AT766" s="123" t="s">
        <v>46</v>
      </c>
      <c r="AU766" s="123" t="s">
        <v>49</v>
      </c>
      <c r="AY766" s="122" t="s">
        <v>102</v>
      </c>
      <c r="BK766" s="124">
        <f>SUM(BK767:BK778)</f>
        <v>0</v>
      </c>
    </row>
    <row r="767" spans="2:65" s="1" customFormat="1" ht="22.5" customHeight="1" x14ac:dyDescent="0.3">
      <c r="B767" s="24"/>
      <c r="C767" s="128" t="s">
        <v>906</v>
      </c>
      <c r="D767" s="128" t="s">
        <v>105</v>
      </c>
      <c r="E767" s="129" t="s">
        <v>483</v>
      </c>
      <c r="F767" s="130" t="s">
        <v>484</v>
      </c>
      <c r="G767" s="131" t="s">
        <v>138</v>
      </c>
      <c r="H767" s="132">
        <v>2159.1419999999998</v>
      </c>
      <c r="I767" s="133"/>
      <c r="J767" s="134">
        <f>ROUND(I767*H767,2)</f>
        <v>0</v>
      </c>
      <c r="K767" s="130" t="s">
        <v>116</v>
      </c>
      <c r="L767" s="34"/>
      <c r="M767" s="135" t="s">
        <v>12</v>
      </c>
      <c r="N767" s="136" t="s">
        <v>31</v>
      </c>
      <c r="O767" s="25"/>
      <c r="P767" s="137">
        <f>O767*H767</f>
        <v>0</v>
      </c>
      <c r="Q767" s="137">
        <v>0</v>
      </c>
      <c r="R767" s="137">
        <f>Q767*H767</f>
        <v>0</v>
      </c>
      <c r="S767" s="137">
        <v>0</v>
      </c>
      <c r="T767" s="138">
        <f>S767*H767</f>
        <v>0</v>
      </c>
      <c r="AR767" s="13" t="s">
        <v>187</v>
      </c>
      <c r="AT767" s="13" t="s">
        <v>105</v>
      </c>
      <c r="AU767" s="13" t="s">
        <v>50</v>
      </c>
      <c r="AY767" s="13" t="s">
        <v>102</v>
      </c>
      <c r="BE767" s="139">
        <f>IF(N767="základní",J767,0)</f>
        <v>0</v>
      </c>
      <c r="BF767" s="139">
        <f>IF(N767="snížená",J767,0)</f>
        <v>0</v>
      </c>
      <c r="BG767" s="139">
        <f>IF(N767="zákl. přenesená",J767,0)</f>
        <v>0</v>
      </c>
      <c r="BH767" s="139">
        <f>IF(N767="sníž. přenesená",J767,0)</f>
        <v>0</v>
      </c>
      <c r="BI767" s="139">
        <f>IF(N767="nulová",J767,0)</f>
        <v>0</v>
      </c>
      <c r="BJ767" s="13" t="s">
        <v>49</v>
      </c>
      <c r="BK767" s="139">
        <f>ROUND(I767*H767,2)</f>
        <v>0</v>
      </c>
      <c r="BL767" s="13" t="s">
        <v>187</v>
      </c>
      <c r="BM767" s="13" t="s">
        <v>485</v>
      </c>
    </row>
    <row r="768" spans="2:65" s="1" customFormat="1" ht="31.5" customHeight="1" x14ac:dyDescent="0.3">
      <c r="B768" s="24"/>
      <c r="C768" s="128" t="s">
        <v>907</v>
      </c>
      <c r="D768" s="128" t="s">
        <v>105</v>
      </c>
      <c r="E768" s="129" t="s">
        <v>487</v>
      </c>
      <c r="F768" s="130" t="s">
        <v>488</v>
      </c>
      <c r="G768" s="131" t="s">
        <v>138</v>
      </c>
      <c r="H768" s="132">
        <v>2159.1419999999998</v>
      </c>
      <c r="I768" s="133"/>
      <c r="J768" s="134">
        <f>ROUND(I768*H768,2)</f>
        <v>0</v>
      </c>
      <c r="K768" s="130" t="s">
        <v>116</v>
      </c>
      <c r="L768" s="34"/>
      <c r="M768" s="135" t="s">
        <v>12</v>
      </c>
      <c r="N768" s="136" t="s">
        <v>31</v>
      </c>
      <c r="O768" s="25"/>
      <c r="P768" s="137">
        <f>O768*H768</f>
        <v>0</v>
      </c>
      <c r="Q768" s="137">
        <v>2.9E-4</v>
      </c>
      <c r="R768" s="137">
        <f>Q768*H768</f>
        <v>0.62615117999999992</v>
      </c>
      <c r="S768" s="137">
        <v>0</v>
      </c>
      <c r="T768" s="138">
        <f>S768*H768</f>
        <v>0</v>
      </c>
      <c r="AR768" s="13" t="s">
        <v>187</v>
      </c>
      <c r="AT768" s="13" t="s">
        <v>105</v>
      </c>
      <c r="AU768" s="13" t="s">
        <v>50</v>
      </c>
      <c r="AY768" s="13" t="s">
        <v>102</v>
      </c>
      <c r="BE768" s="139">
        <f>IF(N768="základní",J768,0)</f>
        <v>0</v>
      </c>
      <c r="BF768" s="139">
        <f>IF(N768="snížená",J768,0)</f>
        <v>0</v>
      </c>
      <c r="BG768" s="139">
        <f>IF(N768="zákl. přenesená",J768,0)</f>
        <v>0</v>
      </c>
      <c r="BH768" s="139">
        <f>IF(N768="sníž. přenesená",J768,0)</f>
        <v>0</v>
      </c>
      <c r="BI768" s="139">
        <f>IF(N768="nulová",J768,0)</f>
        <v>0</v>
      </c>
      <c r="BJ768" s="13" t="s">
        <v>49</v>
      </c>
      <c r="BK768" s="139">
        <f>ROUND(I768*H768,2)</f>
        <v>0</v>
      </c>
      <c r="BL768" s="13" t="s">
        <v>187</v>
      </c>
      <c r="BM768" s="13" t="s">
        <v>489</v>
      </c>
    </row>
    <row r="769" spans="2:65" s="9" customFormat="1" x14ac:dyDescent="0.3">
      <c r="B769" s="176"/>
      <c r="C769" s="177"/>
      <c r="D769" s="142" t="s">
        <v>111</v>
      </c>
      <c r="E769" s="178" t="s">
        <v>12</v>
      </c>
      <c r="F769" s="179" t="s">
        <v>163</v>
      </c>
      <c r="G769" s="177"/>
      <c r="H769" s="180" t="s">
        <v>12</v>
      </c>
      <c r="I769" s="181"/>
      <c r="J769" s="177"/>
      <c r="K769" s="177"/>
      <c r="L769" s="182"/>
      <c r="M769" s="183"/>
      <c r="N769" s="184"/>
      <c r="O769" s="184"/>
      <c r="P769" s="184"/>
      <c r="Q769" s="184"/>
      <c r="R769" s="184"/>
      <c r="S769" s="184"/>
      <c r="T769" s="185"/>
      <c r="AT769" s="186" t="s">
        <v>111</v>
      </c>
      <c r="AU769" s="186" t="s">
        <v>50</v>
      </c>
      <c r="AV769" s="9" t="s">
        <v>49</v>
      </c>
      <c r="AW769" s="9" t="s">
        <v>24</v>
      </c>
      <c r="AX769" s="9" t="s">
        <v>47</v>
      </c>
      <c r="AY769" s="186" t="s">
        <v>102</v>
      </c>
    </row>
    <row r="770" spans="2:65" s="7" customFormat="1" ht="24" x14ac:dyDescent="0.3">
      <c r="B770" s="140"/>
      <c r="C770" s="141"/>
      <c r="D770" s="142" t="s">
        <v>111</v>
      </c>
      <c r="E770" s="143" t="s">
        <v>12</v>
      </c>
      <c r="F770" s="144" t="s">
        <v>908</v>
      </c>
      <c r="G770" s="141"/>
      <c r="H770" s="145">
        <v>398.08</v>
      </c>
      <c r="I770" s="146"/>
      <c r="J770" s="141"/>
      <c r="K770" s="141"/>
      <c r="L770" s="147"/>
      <c r="M770" s="148"/>
      <c r="N770" s="149"/>
      <c r="O770" s="149"/>
      <c r="P770" s="149"/>
      <c r="Q770" s="149"/>
      <c r="R770" s="149"/>
      <c r="S770" s="149"/>
      <c r="T770" s="150"/>
      <c r="AT770" s="151" t="s">
        <v>111</v>
      </c>
      <c r="AU770" s="151" t="s">
        <v>50</v>
      </c>
      <c r="AV770" s="7" t="s">
        <v>50</v>
      </c>
      <c r="AW770" s="7" t="s">
        <v>24</v>
      </c>
      <c r="AX770" s="7" t="s">
        <v>47</v>
      </c>
      <c r="AY770" s="151" t="s">
        <v>102</v>
      </c>
    </row>
    <row r="771" spans="2:65" s="9" customFormat="1" x14ac:dyDescent="0.3">
      <c r="B771" s="176"/>
      <c r="C771" s="177"/>
      <c r="D771" s="142" t="s">
        <v>111</v>
      </c>
      <c r="E771" s="178" t="s">
        <v>12</v>
      </c>
      <c r="F771" s="179" t="s">
        <v>164</v>
      </c>
      <c r="G771" s="177"/>
      <c r="H771" s="180" t="s">
        <v>12</v>
      </c>
      <c r="I771" s="181"/>
      <c r="J771" s="177"/>
      <c r="K771" s="177"/>
      <c r="L771" s="182"/>
      <c r="M771" s="183"/>
      <c r="N771" s="184"/>
      <c r="O771" s="184"/>
      <c r="P771" s="184"/>
      <c r="Q771" s="184"/>
      <c r="R771" s="184"/>
      <c r="S771" s="184"/>
      <c r="T771" s="185"/>
      <c r="AT771" s="186" t="s">
        <v>111</v>
      </c>
      <c r="AU771" s="186" t="s">
        <v>50</v>
      </c>
      <c r="AV771" s="9" t="s">
        <v>49</v>
      </c>
      <c r="AW771" s="9" t="s">
        <v>24</v>
      </c>
      <c r="AX771" s="9" t="s">
        <v>47</v>
      </c>
      <c r="AY771" s="186" t="s">
        <v>102</v>
      </c>
    </row>
    <row r="772" spans="2:65" s="7" customFormat="1" ht="24" x14ac:dyDescent="0.3">
      <c r="B772" s="140"/>
      <c r="C772" s="141"/>
      <c r="D772" s="142" t="s">
        <v>111</v>
      </c>
      <c r="E772" s="143" t="s">
        <v>12</v>
      </c>
      <c r="F772" s="144" t="s">
        <v>909</v>
      </c>
      <c r="G772" s="141"/>
      <c r="H772" s="145">
        <v>556.67700000000002</v>
      </c>
      <c r="I772" s="146"/>
      <c r="J772" s="141"/>
      <c r="K772" s="141"/>
      <c r="L772" s="147"/>
      <c r="M772" s="148"/>
      <c r="N772" s="149"/>
      <c r="O772" s="149"/>
      <c r="P772" s="149"/>
      <c r="Q772" s="149"/>
      <c r="R772" s="149"/>
      <c r="S772" s="149"/>
      <c r="T772" s="150"/>
      <c r="AT772" s="151" t="s">
        <v>111</v>
      </c>
      <c r="AU772" s="151" t="s">
        <v>50</v>
      </c>
      <c r="AV772" s="7" t="s">
        <v>50</v>
      </c>
      <c r="AW772" s="7" t="s">
        <v>24</v>
      </c>
      <c r="AX772" s="7" t="s">
        <v>47</v>
      </c>
      <c r="AY772" s="151" t="s">
        <v>102</v>
      </c>
    </row>
    <row r="773" spans="2:65" s="9" customFormat="1" x14ac:dyDescent="0.3">
      <c r="B773" s="176"/>
      <c r="C773" s="177"/>
      <c r="D773" s="142" t="s">
        <v>111</v>
      </c>
      <c r="E773" s="178" t="s">
        <v>12</v>
      </c>
      <c r="F773" s="179" t="s">
        <v>165</v>
      </c>
      <c r="G773" s="177"/>
      <c r="H773" s="180" t="s">
        <v>12</v>
      </c>
      <c r="I773" s="181"/>
      <c r="J773" s="177"/>
      <c r="K773" s="177"/>
      <c r="L773" s="182"/>
      <c r="M773" s="183"/>
      <c r="N773" s="184"/>
      <c r="O773" s="184"/>
      <c r="P773" s="184"/>
      <c r="Q773" s="184"/>
      <c r="R773" s="184"/>
      <c r="S773" s="184"/>
      <c r="T773" s="185"/>
      <c r="AT773" s="186" t="s">
        <v>111</v>
      </c>
      <c r="AU773" s="186" t="s">
        <v>50</v>
      </c>
      <c r="AV773" s="9" t="s">
        <v>49</v>
      </c>
      <c r="AW773" s="9" t="s">
        <v>24</v>
      </c>
      <c r="AX773" s="9" t="s">
        <v>47</v>
      </c>
      <c r="AY773" s="186" t="s">
        <v>102</v>
      </c>
    </row>
    <row r="774" spans="2:65" s="7" customFormat="1" ht="24" x14ac:dyDescent="0.3">
      <c r="B774" s="140"/>
      <c r="C774" s="141"/>
      <c r="D774" s="142" t="s">
        <v>111</v>
      </c>
      <c r="E774" s="143" t="s">
        <v>12</v>
      </c>
      <c r="F774" s="144" t="s">
        <v>910</v>
      </c>
      <c r="G774" s="141"/>
      <c r="H774" s="145">
        <v>601.98299999999995</v>
      </c>
      <c r="I774" s="146"/>
      <c r="J774" s="141"/>
      <c r="K774" s="141"/>
      <c r="L774" s="147"/>
      <c r="M774" s="148"/>
      <c r="N774" s="149"/>
      <c r="O774" s="149"/>
      <c r="P774" s="149"/>
      <c r="Q774" s="149"/>
      <c r="R774" s="149"/>
      <c r="S774" s="149"/>
      <c r="T774" s="150"/>
      <c r="AT774" s="151" t="s">
        <v>111</v>
      </c>
      <c r="AU774" s="151" t="s">
        <v>50</v>
      </c>
      <c r="AV774" s="7" t="s">
        <v>50</v>
      </c>
      <c r="AW774" s="7" t="s">
        <v>24</v>
      </c>
      <c r="AX774" s="7" t="s">
        <v>47</v>
      </c>
      <c r="AY774" s="151" t="s">
        <v>102</v>
      </c>
    </row>
    <row r="775" spans="2:65" s="9" customFormat="1" x14ac:dyDescent="0.3">
      <c r="B775" s="176"/>
      <c r="C775" s="177"/>
      <c r="D775" s="142" t="s">
        <v>111</v>
      </c>
      <c r="E775" s="178" t="s">
        <v>12</v>
      </c>
      <c r="F775" s="179" t="s">
        <v>581</v>
      </c>
      <c r="G775" s="177"/>
      <c r="H775" s="180" t="s">
        <v>12</v>
      </c>
      <c r="I775" s="181"/>
      <c r="J775" s="177"/>
      <c r="K775" s="177"/>
      <c r="L775" s="182"/>
      <c r="M775" s="183"/>
      <c r="N775" s="184"/>
      <c r="O775" s="184"/>
      <c r="P775" s="184"/>
      <c r="Q775" s="184"/>
      <c r="R775" s="184"/>
      <c r="S775" s="184"/>
      <c r="T775" s="185"/>
      <c r="AT775" s="186" t="s">
        <v>111</v>
      </c>
      <c r="AU775" s="186" t="s">
        <v>50</v>
      </c>
      <c r="AV775" s="9" t="s">
        <v>49</v>
      </c>
      <c r="AW775" s="9" t="s">
        <v>24</v>
      </c>
      <c r="AX775" s="9" t="s">
        <v>47</v>
      </c>
      <c r="AY775" s="186" t="s">
        <v>102</v>
      </c>
    </row>
    <row r="776" spans="2:65" s="7" customFormat="1" ht="24" x14ac:dyDescent="0.3">
      <c r="B776" s="140"/>
      <c r="C776" s="141"/>
      <c r="D776" s="142" t="s">
        <v>111</v>
      </c>
      <c r="E776" s="143" t="s">
        <v>12</v>
      </c>
      <c r="F776" s="144" t="s">
        <v>911</v>
      </c>
      <c r="G776" s="141"/>
      <c r="H776" s="145">
        <v>602.40200000000004</v>
      </c>
      <c r="I776" s="146"/>
      <c r="J776" s="141"/>
      <c r="K776" s="141"/>
      <c r="L776" s="147"/>
      <c r="M776" s="148"/>
      <c r="N776" s="149"/>
      <c r="O776" s="149"/>
      <c r="P776" s="149"/>
      <c r="Q776" s="149"/>
      <c r="R776" s="149"/>
      <c r="S776" s="149"/>
      <c r="T776" s="150"/>
      <c r="AT776" s="151" t="s">
        <v>111</v>
      </c>
      <c r="AU776" s="151" t="s">
        <v>50</v>
      </c>
      <c r="AV776" s="7" t="s">
        <v>50</v>
      </c>
      <c r="AW776" s="7" t="s">
        <v>24</v>
      </c>
      <c r="AX776" s="7" t="s">
        <v>47</v>
      </c>
      <c r="AY776" s="151" t="s">
        <v>102</v>
      </c>
    </row>
    <row r="777" spans="2:65" s="8" customFormat="1" x14ac:dyDescent="0.3">
      <c r="B777" s="152"/>
      <c r="C777" s="153"/>
      <c r="D777" s="154" t="s">
        <v>111</v>
      </c>
      <c r="E777" s="155" t="s">
        <v>12</v>
      </c>
      <c r="F777" s="156" t="s">
        <v>112</v>
      </c>
      <c r="G777" s="153"/>
      <c r="H777" s="157">
        <v>2159.1419999999998</v>
      </c>
      <c r="I777" s="158"/>
      <c r="J777" s="153"/>
      <c r="K777" s="153"/>
      <c r="L777" s="159"/>
      <c r="M777" s="160"/>
      <c r="N777" s="161"/>
      <c r="O777" s="161"/>
      <c r="P777" s="161"/>
      <c r="Q777" s="161"/>
      <c r="R777" s="161"/>
      <c r="S777" s="161"/>
      <c r="T777" s="162"/>
      <c r="AT777" s="163" t="s">
        <v>111</v>
      </c>
      <c r="AU777" s="163" t="s">
        <v>50</v>
      </c>
      <c r="AV777" s="8" t="s">
        <v>109</v>
      </c>
      <c r="AW777" s="8" t="s">
        <v>3</v>
      </c>
      <c r="AX777" s="8" t="s">
        <v>49</v>
      </c>
      <c r="AY777" s="163" t="s">
        <v>102</v>
      </c>
    </row>
    <row r="778" spans="2:65" s="1" customFormat="1" ht="31.5" customHeight="1" x14ac:dyDescent="0.3">
      <c r="B778" s="24"/>
      <c r="C778" s="128" t="s">
        <v>912</v>
      </c>
      <c r="D778" s="128" t="s">
        <v>105</v>
      </c>
      <c r="E778" s="129" t="s">
        <v>491</v>
      </c>
      <c r="F778" s="130" t="s">
        <v>492</v>
      </c>
      <c r="G778" s="131" t="s">
        <v>138</v>
      </c>
      <c r="H778" s="132">
        <v>2159.1419999999998</v>
      </c>
      <c r="I778" s="133"/>
      <c r="J778" s="134">
        <f>ROUND(I778*H778,2)</f>
        <v>0</v>
      </c>
      <c r="K778" s="130" t="s">
        <v>116</v>
      </c>
      <c r="L778" s="34"/>
      <c r="M778" s="135" t="s">
        <v>12</v>
      </c>
      <c r="N778" s="136" t="s">
        <v>31</v>
      </c>
      <c r="O778" s="25"/>
      <c r="P778" s="137">
        <f>O778*H778</f>
        <v>0</v>
      </c>
      <c r="Q778" s="137">
        <v>2.0000000000000002E-5</v>
      </c>
      <c r="R778" s="137">
        <f>Q778*H778</f>
        <v>4.318284E-2</v>
      </c>
      <c r="S778" s="137">
        <v>0</v>
      </c>
      <c r="T778" s="138">
        <f>S778*H778</f>
        <v>0</v>
      </c>
      <c r="AR778" s="13" t="s">
        <v>187</v>
      </c>
      <c r="AT778" s="13" t="s">
        <v>105</v>
      </c>
      <c r="AU778" s="13" t="s">
        <v>50</v>
      </c>
      <c r="AY778" s="13" t="s">
        <v>102</v>
      </c>
      <c r="BE778" s="139">
        <f>IF(N778="základní",J778,0)</f>
        <v>0</v>
      </c>
      <c r="BF778" s="139">
        <f>IF(N778="snížená",J778,0)</f>
        <v>0</v>
      </c>
      <c r="BG778" s="139">
        <f>IF(N778="zákl. přenesená",J778,0)</f>
        <v>0</v>
      </c>
      <c r="BH778" s="139">
        <f>IF(N778="sníž. přenesená",J778,0)</f>
        <v>0</v>
      </c>
      <c r="BI778" s="139">
        <f>IF(N778="nulová",J778,0)</f>
        <v>0</v>
      </c>
      <c r="BJ778" s="13" t="s">
        <v>49</v>
      </c>
      <c r="BK778" s="139">
        <f>ROUND(I778*H778,2)</f>
        <v>0</v>
      </c>
      <c r="BL778" s="13" t="s">
        <v>187</v>
      </c>
      <c r="BM778" s="13" t="s">
        <v>493</v>
      </c>
    </row>
    <row r="779" spans="2:65" s="6" customFormat="1" ht="29.85" customHeight="1" x14ac:dyDescent="0.35">
      <c r="B779" s="111"/>
      <c r="C779" s="112"/>
      <c r="D779" s="125" t="s">
        <v>46</v>
      </c>
      <c r="E779" s="126" t="s">
        <v>494</v>
      </c>
      <c r="F779" s="126" t="s">
        <v>495</v>
      </c>
      <c r="G779" s="112"/>
      <c r="H779" s="112"/>
      <c r="I779" s="115"/>
      <c r="J779" s="127">
        <f>BK779</f>
        <v>0</v>
      </c>
      <c r="K779" s="112"/>
      <c r="L779" s="117"/>
      <c r="M779" s="118"/>
      <c r="N779" s="119"/>
      <c r="O779" s="119"/>
      <c r="P779" s="120">
        <f>SUM(P780:P792)</f>
        <v>0</v>
      </c>
      <c r="Q779" s="119"/>
      <c r="R779" s="120">
        <f>SUM(R780:R792)</f>
        <v>0.73253829999999998</v>
      </c>
      <c r="S779" s="119"/>
      <c r="T779" s="121">
        <f>SUM(T780:T792)</f>
        <v>0</v>
      </c>
      <c r="AR779" s="122" t="s">
        <v>50</v>
      </c>
      <c r="AT779" s="123" t="s">
        <v>46</v>
      </c>
      <c r="AU779" s="123" t="s">
        <v>49</v>
      </c>
      <c r="AY779" s="122" t="s">
        <v>102</v>
      </c>
      <c r="BK779" s="124">
        <f>SUM(BK780:BK792)</f>
        <v>0</v>
      </c>
    </row>
    <row r="780" spans="2:65" s="1" customFormat="1" ht="22.5" customHeight="1" x14ac:dyDescent="0.3">
      <c r="B780" s="24"/>
      <c r="C780" s="128" t="s">
        <v>913</v>
      </c>
      <c r="D780" s="128" t="s">
        <v>105</v>
      </c>
      <c r="E780" s="129" t="s">
        <v>497</v>
      </c>
      <c r="F780" s="130" t="s">
        <v>498</v>
      </c>
      <c r="G780" s="131" t="s">
        <v>138</v>
      </c>
      <c r="H780" s="132">
        <v>563.49099999999999</v>
      </c>
      <c r="I780" s="133"/>
      <c r="J780" s="134">
        <f>ROUND(I780*H780,2)</f>
        <v>0</v>
      </c>
      <c r="K780" s="130" t="s">
        <v>116</v>
      </c>
      <c r="L780" s="34"/>
      <c r="M780" s="135" t="s">
        <v>12</v>
      </c>
      <c r="N780" s="136" t="s">
        <v>31</v>
      </c>
      <c r="O780" s="25"/>
      <c r="P780" s="137">
        <f>O780*H780</f>
        <v>0</v>
      </c>
      <c r="Q780" s="137">
        <v>0</v>
      </c>
      <c r="R780" s="137">
        <f>Q780*H780</f>
        <v>0</v>
      </c>
      <c r="S780" s="137">
        <v>0</v>
      </c>
      <c r="T780" s="138">
        <f>S780*H780</f>
        <v>0</v>
      </c>
      <c r="AR780" s="13" t="s">
        <v>187</v>
      </c>
      <c r="AT780" s="13" t="s">
        <v>105</v>
      </c>
      <c r="AU780" s="13" t="s">
        <v>50</v>
      </c>
      <c r="AY780" s="13" t="s">
        <v>102</v>
      </c>
      <c r="BE780" s="139">
        <f>IF(N780="základní",J780,0)</f>
        <v>0</v>
      </c>
      <c r="BF780" s="139">
        <f>IF(N780="snížená",J780,0)</f>
        <v>0</v>
      </c>
      <c r="BG780" s="139">
        <f>IF(N780="zákl. přenesená",J780,0)</f>
        <v>0</v>
      </c>
      <c r="BH780" s="139">
        <f>IF(N780="sníž. přenesená",J780,0)</f>
        <v>0</v>
      </c>
      <c r="BI780" s="139">
        <f>IF(N780="nulová",J780,0)</f>
        <v>0</v>
      </c>
      <c r="BJ780" s="13" t="s">
        <v>49</v>
      </c>
      <c r="BK780" s="139">
        <f>ROUND(I780*H780,2)</f>
        <v>0</v>
      </c>
      <c r="BL780" s="13" t="s">
        <v>187</v>
      </c>
      <c r="BM780" s="13" t="s">
        <v>499</v>
      </c>
    </row>
    <row r="781" spans="2:65" s="7" customFormat="1" x14ac:dyDescent="0.3">
      <c r="B781" s="140"/>
      <c r="C781" s="141"/>
      <c r="D781" s="142" t="s">
        <v>111</v>
      </c>
      <c r="E781" s="143" t="s">
        <v>12</v>
      </c>
      <c r="F781" s="144" t="s">
        <v>583</v>
      </c>
      <c r="G781" s="141"/>
      <c r="H781" s="145">
        <v>233.99299999999999</v>
      </c>
      <c r="I781" s="146"/>
      <c r="J781" s="141"/>
      <c r="K781" s="141"/>
      <c r="L781" s="147"/>
      <c r="M781" s="148"/>
      <c r="N781" s="149"/>
      <c r="O781" s="149"/>
      <c r="P781" s="149"/>
      <c r="Q781" s="149"/>
      <c r="R781" s="149"/>
      <c r="S781" s="149"/>
      <c r="T781" s="150"/>
      <c r="AT781" s="151" t="s">
        <v>111</v>
      </c>
      <c r="AU781" s="151" t="s">
        <v>50</v>
      </c>
      <c r="AV781" s="7" t="s">
        <v>50</v>
      </c>
      <c r="AW781" s="7" t="s">
        <v>24</v>
      </c>
      <c r="AX781" s="7" t="s">
        <v>47</v>
      </c>
      <c r="AY781" s="151" t="s">
        <v>102</v>
      </c>
    </row>
    <row r="782" spans="2:65" s="7" customFormat="1" x14ac:dyDescent="0.3">
      <c r="B782" s="140"/>
      <c r="C782" s="141"/>
      <c r="D782" s="142" t="s">
        <v>111</v>
      </c>
      <c r="E782" s="143" t="s">
        <v>12</v>
      </c>
      <c r="F782" s="144" t="s">
        <v>584</v>
      </c>
      <c r="G782" s="141"/>
      <c r="H782" s="145">
        <v>73.150000000000006</v>
      </c>
      <c r="I782" s="146"/>
      <c r="J782" s="141"/>
      <c r="K782" s="141"/>
      <c r="L782" s="147"/>
      <c r="M782" s="148"/>
      <c r="N782" s="149"/>
      <c r="O782" s="149"/>
      <c r="P782" s="149"/>
      <c r="Q782" s="149"/>
      <c r="R782" s="149"/>
      <c r="S782" s="149"/>
      <c r="T782" s="150"/>
      <c r="AT782" s="151" t="s">
        <v>111</v>
      </c>
      <c r="AU782" s="151" t="s">
        <v>50</v>
      </c>
      <c r="AV782" s="7" t="s">
        <v>50</v>
      </c>
      <c r="AW782" s="7" t="s">
        <v>24</v>
      </c>
      <c r="AX782" s="7" t="s">
        <v>47</v>
      </c>
      <c r="AY782" s="151" t="s">
        <v>102</v>
      </c>
    </row>
    <row r="783" spans="2:65" s="7" customFormat="1" x14ac:dyDescent="0.3">
      <c r="B783" s="140"/>
      <c r="C783" s="141"/>
      <c r="D783" s="142" t="s">
        <v>111</v>
      </c>
      <c r="E783" s="143" t="s">
        <v>12</v>
      </c>
      <c r="F783" s="144" t="s">
        <v>585</v>
      </c>
      <c r="G783" s="141"/>
      <c r="H783" s="145">
        <v>60.783999999999999</v>
      </c>
      <c r="I783" s="146"/>
      <c r="J783" s="141"/>
      <c r="K783" s="141"/>
      <c r="L783" s="147"/>
      <c r="M783" s="148"/>
      <c r="N783" s="149"/>
      <c r="O783" s="149"/>
      <c r="P783" s="149"/>
      <c r="Q783" s="149"/>
      <c r="R783" s="149"/>
      <c r="S783" s="149"/>
      <c r="T783" s="150"/>
      <c r="AT783" s="151" t="s">
        <v>111</v>
      </c>
      <c r="AU783" s="151" t="s">
        <v>50</v>
      </c>
      <c r="AV783" s="7" t="s">
        <v>50</v>
      </c>
      <c r="AW783" s="7" t="s">
        <v>24</v>
      </c>
      <c r="AX783" s="7" t="s">
        <v>47</v>
      </c>
      <c r="AY783" s="151" t="s">
        <v>102</v>
      </c>
    </row>
    <row r="784" spans="2:65" s="7" customFormat="1" x14ac:dyDescent="0.3">
      <c r="B784" s="140"/>
      <c r="C784" s="141"/>
      <c r="D784" s="142" t="s">
        <v>111</v>
      </c>
      <c r="E784" s="143" t="s">
        <v>12</v>
      </c>
      <c r="F784" s="144" t="s">
        <v>586</v>
      </c>
      <c r="G784" s="141"/>
      <c r="H784" s="145">
        <v>38.313000000000002</v>
      </c>
      <c r="I784" s="146"/>
      <c r="J784" s="141"/>
      <c r="K784" s="141"/>
      <c r="L784" s="147"/>
      <c r="M784" s="148"/>
      <c r="N784" s="149"/>
      <c r="O784" s="149"/>
      <c r="P784" s="149"/>
      <c r="Q784" s="149"/>
      <c r="R784" s="149"/>
      <c r="S784" s="149"/>
      <c r="T784" s="150"/>
      <c r="AT784" s="151" t="s">
        <v>111</v>
      </c>
      <c r="AU784" s="151" t="s">
        <v>50</v>
      </c>
      <c r="AV784" s="7" t="s">
        <v>50</v>
      </c>
      <c r="AW784" s="7" t="s">
        <v>24</v>
      </c>
      <c r="AX784" s="7" t="s">
        <v>47</v>
      </c>
      <c r="AY784" s="151" t="s">
        <v>102</v>
      </c>
    </row>
    <row r="785" spans="2:65" s="7" customFormat="1" x14ac:dyDescent="0.3">
      <c r="B785" s="140"/>
      <c r="C785" s="141"/>
      <c r="D785" s="142" t="s">
        <v>111</v>
      </c>
      <c r="E785" s="143" t="s">
        <v>12</v>
      </c>
      <c r="F785" s="144" t="s">
        <v>587</v>
      </c>
      <c r="G785" s="141"/>
      <c r="H785" s="145">
        <v>22.794</v>
      </c>
      <c r="I785" s="146"/>
      <c r="J785" s="141"/>
      <c r="K785" s="141"/>
      <c r="L785" s="147"/>
      <c r="M785" s="148"/>
      <c r="N785" s="149"/>
      <c r="O785" s="149"/>
      <c r="P785" s="149"/>
      <c r="Q785" s="149"/>
      <c r="R785" s="149"/>
      <c r="S785" s="149"/>
      <c r="T785" s="150"/>
      <c r="AT785" s="151" t="s">
        <v>111</v>
      </c>
      <c r="AU785" s="151" t="s">
        <v>50</v>
      </c>
      <c r="AV785" s="7" t="s">
        <v>50</v>
      </c>
      <c r="AW785" s="7" t="s">
        <v>24</v>
      </c>
      <c r="AX785" s="7" t="s">
        <v>47</v>
      </c>
      <c r="AY785" s="151" t="s">
        <v>102</v>
      </c>
    </row>
    <row r="786" spans="2:65" s="7" customFormat="1" x14ac:dyDescent="0.3">
      <c r="B786" s="140"/>
      <c r="C786" s="141"/>
      <c r="D786" s="142" t="s">
        <v>111</v>
      </c>
      <c r="E786" s="143" t="s">
        <v>12</v>
      </c>
      <c r="F786" s="144" t="s">
        <v>588</v>
      </c>
      <c r="G786" s="141"/>
      <c r="H786" s="145">
        <v>28.61</v>
      </c>
      <c r="I786" s="146"/>
      <c r="J786" s="141"/>
      <c r="K786" s="141"/>
      <c r="L786" s="147"/>
      <c r="M786" s="148"/>
      <c r="N786" s="149"/>
      <c r="O786" s="149"/>
      <c r="P786" s="149"/>
      <c r="Q786" s="149"/>
      <c r="R786" s="149"/>
      <c r="S786" s="149"/>
      <c r="T786" s="150"/>
      <c r="AT786" s="151" t="s">
        <v>111</v>
      </c>
      <c r="AU786" s="151" t="s">
        <v>50</v>
      </c>
      <c r="AV786" s="7" t="s">
        <v>50</v>
      </c>
      <c r="AW786" s="7" t="s">
        <v>24</v>
      </c>
      <c r="AX786" s="7" t="s">
        <v>47</v>
      </c>
      <c r="AY786" s="151" t="s">
        <v>102</v>
      </c>
    </row>
    <row r="787" spans="2:65" s="7" customFormat="1" x14ac:dyDescent="0.3">
      <c r="B787" s="140"/>
      <c r="C787" s="141"/>
      <c r="D787" s="142" t="s">
        <v>111</v>
      </c>
      <c r="E787" s="143" t="s">
        <v>12</v>
      </c>
      <c r="F787" s="144" t="s">
        <v>589</v>
      </c>
      <c r="G787" s="141"/>
      <c r="H787" s="145">
        <v>12.175000000000001</v>
      </c>
      <c r="I787" s="146"/>
      <c r="J787" s="141"/>
      <c r="K787" s="141"/>
      <c r="L787" s="147"/>
      <c r="M787" s="148"/>
      <c r="N787" s="149"/>
      <c r="O787" s="149"/>
      <c r="P787" s="149"/>
      <c r="Q787" s="149"/>
      <c r="R787" s="149"/>
      <c r="S787" s="149"/>
      <c r="T787" s="150"/>
      <c r="AT787" s="151" t="s">
        <v>111</v>
      </c>
      <c r="AU787" s="151" t="s">
        <v>50</v>
      </c>
      <c r="AV787" s="7" t="s">
        <v>50</v>
      </c>
      <c r="AW787" s="7" t="s">
        <v>24</v>
      </c>
      <c r="AX787" s="7" t="s">
        <v>47</v>
      </c>
      <c r="AY787" s="151" t="s">
        <v>102</v>
      </c>
    </row>
    <row r="788" spans="2:65" s="7" customFormat="1" x14ac:dyDescent="0.3">
      <c r="B788" s="140"/>
      <c r="C788" s="141"/>
      <c r="D788" s="142" t="s">
        <v>111</v>
      </c>
      <c r="E788" s="143" t="s">
        <v>12</v>
      </c>
      <c r="F788" s="144" t="s">
        <v>590</v>
      </c>
      <c r="G788" s="141"/>
      <c r="H788" s="145">
        <v>30.332000000000001</v>
      </c>
      <c r="I788" s="146"/>
      <c r="J788" s="141"/>
      <c r="K788" s="141"/>
      <c r="L788" s="147"/>
      <c r="M788" s="148"/>
      <c r="N788" s="149"/>
      <c r="O788" s="149"/>
      <c r="P788" s="149"/>
      <c r="Q788" s="149"/>
      <c r="R788" s="149"/>
      <c r="S788" s="149"/>
      <c r="T788" s="150"/>
      <c r="AT788" s="151" t="s">
        <v>111</v>
      </c>
      <c r="AU788" s="151" t="s">
        <v>50</v>
      </c>
      <c r="AV788" s="7" t="s">
        <v>50</v>
      </c>
      <c r="AW788" s="7" t="s">
        <v>24</v>
      </c>
      <c r="AX788" s="7" t="s">
        <v>47</v>
      </c>
      <c r="AY788" s="151" t="s">
        <v>102</v>
      </c>
    </row>
    <row r="789" spans="2:65" s="7" customFormat="1" x14ac:dyDescent="0.3">
      <c r="B789" s="140"/>
      <c r="C789" s="141"/>
      <c r="D789" s="142" t="s">
        <v>111</v>
      </c>
      <c r="E789" s="143" t="s">
        <v>12</v>
      </c>
      <c r="F789" s="144" t="s">
        <v>591</v>
      </c>
      <c r="G789" s="141"/>
      <c r="H789" s="145">
        <v>23.846</v>
      </c>
      <c r="I789" s="146"/>
      <c r="J789" s="141"/>
      <c r="K789" s="141"/>
      <c r="L789" s="147"/>
      <c r="M789" s="148"/>
      <c r="N789" s="149"/>
      <c r="O789" s="149"/>
      <c r="P789" s="149"/>
      <c r="Q789" s="149"/>
      <c r="R789" s="149"/>
      <c r="S789" s="149"/>
      <c r="T789" s="150"/>
      <c r="AT789" s="151" t="s">
        <v>111</v>
      </c>
      <c r="AU789" s="151" t="s">
        <v>50</v>
      </c>
      <c r="AV789" s="7" t="s">
        <v>50</v>
      </c>
      <c r="AW789" s="7" t="s">
        <v>24</v>
      </c>
      <c r="AX789" s="7" t="s">
        <v>47</v>
      </c>
      <c r="AY789" s="151" t="s">
        <v>102</v>
      </c>
    </row>
    <row r="790" spans="2:65" s="7" customFormat="1" x14ac:dyDescent="0.3">
      <c r="B790" s="140"/>
      <c r="C790" s="141"/>
      <c r="D790" s="142" t="s">
        <v>111</v>
      </c>
      <c r="E790" s="143" t="s">
        <v>12</v>
      </c>
      <c r="F790" s="144" t="s">
        <v>592</v>
      </c>
      <c r="G790" s="141"/>
      <c r="H790" s="145">
        <v>39.494</v>
      </c>
      <c r="I790" s="146"/>
      <c r="J790" s="141"/>
      <c r="K790" s="141"/>
      <c r="L790" s="147"/>
      <c r="M790" s="148"/>
      <c r="N790" s="149"/>
      <c r="O790" s="149"/>
      <c r="P790" s="149"/>
      <c r="Q790" s="149"/>
      <c r="R790" s="149"/>
      <c r="S790" s="149"/>
      <c r="T790" s="150"/>
      <c r="AT790" s="151" t="s">
        <v>111</v>
      </c>
      <c r="AU790" s="151" t="s">
        <v>50</v>
      </c>
      <c r="AV790" s="7" t="s">
        <v>50</v>
      </c>
      <c r="AW790" s="7" t="s">
        <v>24</v>
      </c>
      <c r="AX790" s="7" t="s">
        <v>47</v>
      </c>
      <c r="AY790" s="151" t="s">
        <v>102</v>
      </c>
    </row>
    <row r="791" spans="2:65" s="8" customFormat="1" x14ac:dyDescent="0.3">
      <c r="B791" s="152"/>
      <c r="C791" s="153"/>
      <c r="D791" s="154" t="s">
        <v>111</v>
      </c>
      <c r="E791" s="155" t="s">
        <v>12</v>
      </c>
      <c r="F791" s="156" t="s">
        <v>112</v>
      </c>
      <c r="G791" s="153"/>
      <c r="H791" s="157">
        <v>563.49099999999999</v>
      </c>
      <c r="I791" s="158"/>
      <c r="J791" s="153"/>
      <c r="K791" s="153"/>
      <c r="L791" s="159"/>
      <c r="M791" s="160"/>
      <c r="N791" s="161"/>
      <c r="O791" s="161"/>
      <c r="P791" s="161"/>
      <c r="Q791" s="161"/>
      <c r="R791" s="161"/>
      <c r="S791" s="161"/>
      <c r="T791" s="162"/>
      <c r="AT791" s="163" t="s">
        <v>111</v>
      </c>
      <c r="AU791" s="163" t="s">
        <v>50</v>
      </c>
      <c r="AV791" s="8" t="s">
        <v>109</v>
      </c>
      <c r="AW791" s="8" t="s">
        <v>24</v>
      </c>
      <c r="AX791" s="8" t="s">
        <v>49</v>
      </c>
      <c r="AY791" s="163" t="s">
        <v>102</v>
      </c>
    </row>
    <row r="792" spans="2:65" s="1" customFormat="1" ht="22.5" customHeight="1" x14ac:dyDescent="0.3">
      <c r="B792" s="24"/>
      <c r="C792" s="164" t="s">
        <v>914</v>
      </c>
      <c r="D792" s="164" t="s">
        <v>113</v>
      </c>
      <c r="E792" s="165" t="s">
        <v>501</v>
      </c>
      <c r="F792" s="166" t="s">
        <v>502</v>
      </c>
      <c r="G792" s="167" t="s">
        <v>138</v>
      </c>
      <c r="H792" s="168">
        <v>563.49099999999999</v>
      </c>
      <c r="I792" s="169"/>
      <c r="J792" s="170">
        <f>ROUND(I792*H792,2)</f>
        <v>0</v>
      </c>
      <c r="K792" s="166" t="s">
        <v>116</v>
      </c>
      <c r="L792" s="171"/>
      <c r="M792" s="172" t="s">
        <v>12</v>
      </c>
      <c r="N792" s="192" t="s">
        <v>31</v>
      </c>
      <c r="O792" s="193"/>
      <c r="P792" s="194">
        <f>O792*H792</f>
        <v>0</v>
      </c>
      <c r="Q792" s="194">
        <v>1.2999999999999999E-3</v>
      </c>
      <c r="R792" s="194">
        <f>Q792*H792</f>
        <v>0.73253829999999998</v>
      </c>
      <c r="S792" s="194">
        <v>0</v>
      </c>
      <c r="T792" s="195">
        <f>S792*H792</f>
        <v>0</v>
      </c>
      <c r="AR792" s="13" t="s">
        <v>255</v>
      </c>
      <c r="AT792" s="13" t="s">
        <v>113</v>
      </c>
      <c r="AU792" s="13" t="s">
        <v>50</v>
      </c>
      <c r="AY792" s="13" t="s">
        <v>102</v>
      </c>
      <c r="BE792" s="139">
        <f>IF(N792="základní",J792,0)</f>
        <v>0</v>
      </c>
      <c r="BF792" s="139">
        <f>IF(N792="snížená",J792,0)</f>
        <v>0</v>
      </c>
      <c r="BG792" s="139">
        <f>IF(N792="zákl. přenesená",J792,0)</f>
        <v>0</v>
      </c>
      <c r="BH792" s="139">
        <f>IF(N792="sníž. přenesená",J792,0)</f>
        <v>0</v>
      </c>
      <c r="BI792" s="139">
        <f>IF(N792="nulová",J792,0)</f>
        <v>0</v>
      </c>
      <c r="BJ792" s="13" t="s">
        <v>49</v>
      </c>
      <c r="BK792" s="139">
        <f>ROUND(I792*H792,2)</f>
        <v>0</v>
      </c>
      <c r="BL792" s="13" t="s">
        <v>187</v>
      </c>
      <c r="BM792" s="13" t="s">
        <v>503</v>
      </c>
    </row>
    <row r="793" spans="2:65" s="1" customFormat="1" ht="6.9" customHeight="1" x14ac:dyDescent="0.3">
      <c r="B793" s="29"/>
      <c r="C793" s="30"/>
      <c r="D793" s="30"/>
      <c r="E793" s="30"/>
      <c r="F793" s="30"/>
      <c r="G793" s="30"/>
      <c r="H793" s="30"/>
      <c r="I793" s="74"/>
      <c r="J793" s="30"/>
      <c r="K793" s="30"/>
      <c r="L793" s="34"/>
    </row>
  </sheetData>
  <sheetProtection password="CC35" sheet="1" objects="1" scenarios="1" formatCells="0" formatColumns="0" formatRows="0" sort="0" autoFilter="0"/>
  <autoFilter ref="C91:K792"/>
  <mergeCells count="9"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9"/>
  <sheetViews>
    <sheetView showGridLines="0" workbookViewId="0">
      <pane ySplit="1" topLeftCell="A74" activePane="bottomLeft" state="frozen"/>
      <selection pane="bottomLeft" activeCell="I82" sqref="I82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46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12"/>
      <c r="B1" s="47"/>
      <c r="C1" s="47"/>
      <c r="D1" s="48" t="s">
        <v>0</v>
      </c>
      <c r="E1" s="47"/>
      <c r="F1" s="49" t="s">
        <v>57</v>
      </c>
      <c r="G1" s="339" t="s">
        <v>58</v>
      </c>
      <c r="H1" s="339"/>
      <c r="I1" s="50"/>
      <c r="J1" s="49" t="s">
        <v>59</v>
      </c>
      <c r="K1" s="48" t="s">
        <v>60</v>
      </c>
      <c r="L1" s="49" t="s">
        <v>61</v>
      </c>
      <c r="M1" s="49"/>
      <c r="N1" s="49"/>
      <c r="O1" s="49"/>
      <c r="P1" s="49"/>
      <c r="Q1" s="49"/>
      <c r="R1" s="49"/>
      <c r="S1" s="49"/>
      <c r="T1" s="49"/>
      <c r="U1" s="11"/>
      <c r="V1" s="11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</row>
    <row r="2" spans="1:70" ht="36.9" customHeight="1" x14ac:dyDescent="0.3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3" t="s">
        <v>56</v>
      </c>
    </row>
    <row r="3" spans="1:70" ht="6.9" customHeight="1" x14ac:dyDescent="0.3">
      <c r="B3" s="14"/>
      <c r="C3" s="15"/>
      <c r="D3" s="15"/>
      <c r="E3" s="15"/>
      <c r="F3" s="15"/>
      <c r="G3" s="15"/>
      <c r="H3" s="15"/>
      <c r="I3" s="51"/>
      <c r="J3" s="15"/>
      <c r="K3" s="16"/>
      <c r="AT3" s="13" t="s">
        <v>50</v>
      </c>
    </row>
    <row r="4" spans="1:70" ht="36.9" customHeight="1" x14ac:dyDescent="0.3">
      <c r="B4" s="17"/>
      <c r="C4" s="18"/>
      <c r="D4" s="19" t="s">
        <v>62</v>
      </c>
      <c r="E4" s="18"/>
      <c r="F4" s="18"/>
      <c r="G4" s="18"/>
      <c r="H4" s="18"/>
      <c r="I4" s="52"/>
      <c r="J4" s="18"/>
      <c r="K4" s="20"/>
      <c r="M4" s="21" t="s">
        <v>7</v>
      </c>
      <c r="AT4" s="13" t="s">
        <v>3</v>
      </c>
    </row>
    <row r="5" spans="1:70" ht="6.9" customHeight="1" x14ac:dyDescent="0.3">
      <c r="B5" s="17"/>
      <c r="C5" s="18"/>
      <c r="D5" s="18"/>
      <c r="E5" s="18"/>
      <c r="F5" s="18"/>
      <c r="G5" s="18"/>
      <c r="H5" s="18"/>
      <c r="I5" s="52"/>
      <c r="J5" s="18"/>
      <c r="K5" s="20"/>
    </row>
    <row r="6" spans="1:70" ht="13.2" x14ac:dyDescent="0.3">
      <c r="B6" s="17"/>
      <c r="C6" s="18"/>
      <c r="D6" s="23" t="s">
        <v>10</v>
      </c>
      <c r="E6" s="18"/>
      <c r="F6" s="18"/>
      <c r="G6" s="18"/>
      <c r="H6" s="18"/>
      <c r="I6" s="52"/>
      <c r="J6" s="18"/>
      <c r="K6" s="20"/>
    </row>
    <row r="7" spans="1:70" ht="22.5" customHeight="1" x14ac:dyDescent="0.3">
      <c r="B7" s="17"/>
      <c r="C7" s="18"/>
      <c r="D7" s="18"/>
      <c r="E7" s="341" t="e">
        <f>#REF!</f>
        <v>#REF!</v>
      </c>
      <c r="F7" s="342"/>
      <c r="G7" s="342"/>
      <c r="H7" s="342"/>
      <c r="I7" s="52"/>
      <c r="J7" s="18"/>
      <c r="K7" s="20"/>
    </row>
    <row r="8" spans="1:70" s="1" customFormat="1" ht="13.2" x14ac:dyDescent="0.3">
      <c r="B8" s="24"/>
      <c r="C8" s="25"/>
      <c r="D8" s="23" t="s">
        <v>63</v>
      </c>
      <c r="E8" s="25"/>
      <c r="F8" s="25"/>
      <c r="G8" s="25"/>
      <c r="H8" s="25"/>
      <c r="I8" s="53"/>
      <c r="J8" s="25"/>
      <c r="K8" s="26"/>
    </row>
    <row r="9" spans="1:70" s="1" customFormat="1" ht="36.9" customHeight="1" x14ac:dyDescent="0.3">
      <c r="B9" s="24"/>
      <c r="C9" s="25"/>
      <c r="D9" s="25"/>
      <c r="E9" s="343" t="s">
        <v>915</v>
      </c>
      <c r="F9" s="344"/>
      <c r="G9" s="344"/>
      <c r="H9" s="344"/>
      <c r="I9" s="53"/>
      <c r="J9" s="25"/>
      <c r="K9" s="26"/>
    </row>
    <row r="10" spans="1:70" s="1" customFormat="1" x14ac:dyDescent="0.3">
      <c r="B10" s="24"/>
      <c r="C10" s="25"/>
      <c r="D10" s="25"/>
      <c r="E10" s="25"/>
      <c r="F10" s="25"/>
      <c r="G10" s="25"/>
      <c r="H10" s="25"/>
      <c r="I10" s="53"/>
      <c r="J10" s="25"/>
      <c r="K10" s="26"/>
    </row>
    <row r="11" spans="1:70" s="1" customFormat="1" ht="14.4" customHeight="1" x14ac:dyDescent="0.3">
      <c r="B11" s="24"/>
      <c r="C11" s="25"/>
      <c r="D11" s="23" t="s">
        <v>11</v>
      </c>
      <c r="E11" s="25"/>
      <c r="F11" s="22" t="s">
        <v>12</v>
      </c>
      <c r="G11" s="25"/>
      <c r="H11" s="25"/>
      <c r="I11" s="54" t="s">
        <v>13</v>
      </c>
      <c r="J11" s="22" t="s">
        <v>12</v>
      </c>
      <c r="K11" s="26"/>
    </row>
    <row r="12" spans="1:70" s="1" customFormat="1" ht="14.4" customHeight="1" x14ac:dyDescent="0.3">
      <c r="B12" s="24"/>
      <c r="C12" s="25"/>
      <c r="D12" s="23" t="s">
        <v>14</v>
      </c>
      <c r="E12" s="25"/>
      <c r="F12" s="22" t="s">
        <v>64</v>
      </c>
      <c r="G12" s="25"/>
      <c r="H12" s="25"/>
      <c r="I12" s="54" t="s">
        <v>16</v>
      </c>
      <c r="J12" s="55" t="e">
        <f>#REF!</f>
        <v>#REF!</v>
      </c>
      <c r="K12" s="26"/>
    </row>
    <row r="13" spans="1:70" s="1" customFormat="1" ht="10.95" customHeight="1" x14ac:dyDescent="0.3">
      <c r="B13" s="24"/>
      <c r="C13" s="25"/>
      <c r="D13" s="25"/>
      <c r="E13" s="25"/>
      <c r="F13" s="25"/>
      <c r="G13" s="25"/>
      <c r="H13" s="25"/>
      <c r="I13" s="53"/>
      <c r="J13" s="25"/>
      <c r="K13" s="26"/>
    </row>
    <row r="14" spans="1:70" s="1" customFormat="1" ht="14.4" customHeight="1" x14ac:dyDescent="0.3">
      <c r="B14" s="24"/>
      <c r="C14" s="25"/>
      <c r="D14" s="23" t="s">
        <v>17</v>
      </c>
      <c r="E14" s="25"/>
      <c r="F14" s="25"/>
      <c r="G14" s="25"/>
      <c r="H14" s="25"/>
      <c r="I14" s="54" t="s">
        <v>18</v>
      </c>
      <c r="J14" s="22" t="s">
        <v>12</v>
      </c>
      <c r="K14" s="26"/>
    </row>
    <row r="15" spans="1:70" s="1" customFormat="1" ht="18" customHeight="1" x14ac:dyDescent="0.3">
      <c r="B15" s="24"/>
      <c r="C15" s="25"/>
      <c r="D15" s="25"/>
      <c r="E15" s="22" t="s">
        <v>19</v>
      </c>
      <c r="F15" s="25"/>
      <c r="G15" s="25"/>
      <c r="H15" s="25"/>
      <c r="I15" s="54" t="s">
        <v>20</v>
      </c>
      <c r="J15" s="22" t="s">
        <v>12</v>
      </c>
      <c r="K15" s="26"/>
    </row>
    <row r="16" spans="1:70" s="1" customFormat="1" ht="6.9" customHeight="1" x14ac:dyDescent="0.3">
      <c r="B16" s="24"/>
      <c r="C16" s="25"/>
      <c r="D16" s="25"/>
      <c r="E16" s="25"/>
      <c r="F16" s="25"/>
      <c r="G16" s="25"/>
      <c r="H16" s="25"/>
      <c r="I16" s="53"/>
      <c r="J16" s="25"/>
      <c r="K16" s="26"/>
    </row>
    <row r="17" spans="2:11" s="1" customFormat="1" ht="14.4" customHeight="1" x14ac:dyDescent="0.3">
      <c r="B17" s="24"/>
      <c r="C17" s="25"/>
      <c r="D17" s="23" t="s">
        <v>21</v>
      </c>
      <c r="E17" s="25"/>
      <c r="F17" s="25"/>
      <c r="G17" s="25"/>
      <c r="H17" s="25"/>
      <c r="I17" s="54" t="s">
        <v>18</v>
      </c>
      <c r="J17" s="22" t="e">
        <f>IF(#REF!="Vyplň údaj","",IF(#REF!="","",#REF!))</f>
        <v>#REF!</v>
      </c>
      <c r="K17" s="26"/>
    </row>
    <row r="18" spans="2:11" s="1" customFormat="1" ht="18" customHeight="1" x14ac:dyDescent="0.3">
      <c r="B18" s="24"/>
      <c r="C18" s="25"/>
      <c r="D18" s="25"/>
      <c r="E18" s="22" t="e">
        <f>IF(#REF!="Vyplň údaj","",IF(#REF!="","",#REF!))</f>
        <v>#REF!</v>
      </c>
      <c r="F18" s="25"/>
      <c r="G18" s="25"/>
      <c r="H18" s="25"/>
      <c r="I18" s="54" t="s">
        <v>20</v>
      </c>
      <c r="J18" s="22" t="e">
        <f>IF(#REF!="Vyplň údaj","",IF(#REF!="","",#REF!))</f>
        <v>#REF!</v>
      </c>
      <c r="K18" s="26"/>
    </row>
    <row r="19" spans="2:11" s="1" customFormat="1" ht="6.9" customHeight="1" x14ac:dyDescent="0.3">
      <c r="B19" s="24"/>
      <c r="C19" s="25"/>
      <c r="D19" s="25"/>
      <c r="E19" s="25"/>
      <c r="F19" s="25"/>
      <c r="G19" s="25"/>
      <c r="H19" s="25"/>
      <c r="I19" s="53"/>
      <c r="J19" s="25"/>
      <c r="K19" s="26"/>
    </row>
    <row r="20" spans="2:11" s="1" customFormat="1" ht="14.4" customHeight="1" x14ac:dyDescent="0.3">
      <c r="B20" s="24"/>
      <c r="C20" s="25"/>
      <c r="D20" s="23" t="s">
        <v>22</v>
      </c>
      <c r="E20" s="25"/>
      <c r="F20" s="25"/>
      <c r="G20" s="25"/>
      <c r="H20" s="25"/>
      <c r="I20" s="54" t="s">
        <v>18</v>
      </c>
      <c r="J20" s="22" t="s">
        <v>12</v>
      </c>
      <c r="K20" s="26"/>
    </row>
    <row r="21" spans="2:11" s="1" customFormat="1" ht="18" customHeight="1" x14ac:dyDescent="0.3">
      <c r="B21" s="24"/>
      <c r="C21" s="25"/>
      <c r="D21" s="25"/>
      <c r="E21" s="22" t="s">
        <v>23</v>
      </c>
      <c r="F21" s="25"/>
      <c r="G21" s="25"/>
      <c r="H21" s="25"/>
      <c r="I21" s="54" t="s">
        <v>20</v>
      </c>
      <c r="J21" s="22" t="s">
        <v>12</v>
      </c>
      <c r="K21" s="26"/>
    </row>
    <row r="22" spans="2:11" s="1" customFormat="1" ht="6.9" customHeight="1" x14ac:dyDescent="0.3">
      <c r="B22" s="24"/>
      <c r="C22" s="25"/>
      <c r="D22" s="25"/>
      <c r="E22" s="25"/>
      <c r="F22" s="25"/>
      <c r="G22" s="25"/>
      <c r="H22" s="25"/>
      <c r="I22" s="53"/>
      <c r="J22" s="25"/>
      <c r="K22" s="26"/>
    </row>
    <row r="23" spans="2:11" s="1" customFormat="1" ht="14.4" customHeight="1" x14ac:dyDescent="0.3">
      <c r="B23" s="24"/>
      <c r="C23" s="25"/>
      <c r="D23" s="23" t="s">
        <v>25</v>
      </c>
      <c r="E23" s="25"/>
      <c r="F23" s="25"/>
      <c r="G23" s="25"/>
      <c r="H23" s="25"/>
      <c r="I23" s="53"/>
      <c r="J23" s="25"/>
      <c r="K23" s="26"/>
    </row>
    <row r="24" spans="2:11" s="2" customFormat="1" ht="22.5" customHeight="1" x14ac:dyDescent="0.3">
      <c r="B24" s="56"/>
      <c r="C24" s="57"/>
      <c r="D24" s="57"/>
      <c r="E24" s="345" t="s">
        <v>12</v>
      </c>
      <c r="F24" s="345"/>
      <c r="G24" s="345"/>
      <c r="H24" s="345"/>
      <c r="I24" s="58"/>
      <c r="J24" s="57"/>
      <c r="K24" s="59"/>
    </row>
    <row r="25" spans="2:11" s="1" customFormat="1" ht="6.9" customHeight="1" x14ac:dyDescent="0.3">
      <c r="B25" s="24"/>
      <c r="C25" s="25"/>
      <c r="D25" s="25"/>
      <c r="E25" s="25"/>
      <c r="F25" s="25"/>
      <c r="G25" s="25"/>
      <c r="H25" s="25"/>
      <c r="I25" s="53"/>
      <c r="J25" s="25"/>
      <c r="K25" s="26"/>
    </row>
    <row r="26" spans="2:11" s="1" customFormat="1" ht="6.9" customHeight="1" x14ac:dyDescent="0.3">
      <c r="B26" s="24"/>
      <c r="C26" s="25"/>
      <c r="D26" s="44"/>
      <c r="E26" s="44"/>
      <c r="F26" s="44"/>
      <c r="G26" s="44"/>
      <c r="H26" s="44"/>
      <c r="I26" s="60"/>
      <c r="J26" s="44"/>
      <c r="K26" s="61"/>
    </row>
    <row r="27" spans="2:11" s="1" customFormat="1" ht="25.35" customHeight="1" x14ac:dyDescent="0.3">
      <c r="B27" s="24"/>
      <c r="C27" s="25"/>
      <c r="D27" s="62" t="s">
        <v>26</v>
      </c>
      <c r="E27" s="25"/>
      <c r="F27" s="25"/>
      <c r="G27" s="25"/>
      <c r="H27" s="25"/>
      <c r="I27" s="53"/>
      <c r="J27" s="63">
        <f>ROUND(J77,2)</f>
        <v>250000</v>
      </c>
      <c r="K27" s="26"/>
    </row>
    <row r="28" spans="2:11" s="1" customFormat="1" ht="6.9" customHeight="1" x14ac:dyDescent="0.3">
      <c r="B28" s="24"/>
      <c r="C28" s="25"/>
      <c r="D28" s="44"/>
      <c r="E28" s="44"/>
      <c r="F28" s="44"/>
      <c r="G28" s="44"/>
      <c r="H28" s="44"/>
      <c r="I28" s="60"/>
      <c r="J28" s="44"/>
      <c r="K28" s="61"/>
    </row>
    <row r="29" spans="2:11" s="1" customFormat="1" ht="14.4" customHeight="1" x14ac:dyDescent="0.3">
      <c r="B29" s="24"/>
      <c r="C29" s="25"/>
      <c r="D29" s="25"/>
      <c r="E29" s="25"/>
      <c r="F29" s="27" t="s">
        <v>28</v>
      </c>
      <c r="G29" s="25"/>
      <c r="H29" s="25"/>
      <c r="I29" s="64" t="s">
        <v>27</v>
      </c>
      <c r="J29" s="27" t="s">
        <v>29</v>
      </c>
      <c r="K29" s="26"/>
    </row>
    <row r="30" spans="2:11" s="1" customFormat="1" ht="14.4" customHeight="1" x14ac:dyDescent="0.3">
      <c r="B30" s="24"/>
      <c r="C30" s="25"/>
      <c r="D30" s="28" t="s">
        <v>30</v>
      </c>
      <c r="E30" s="28" t="s">
        <v>31</v>
      </c>
      <c r="F30" s="65">
        <f>ROUND(SUM(BE77:BE88), 2)</f>
        <v>250000</v>
      </c>
      <c r="G30" s="25"/>
      <c r="H30" s="25"/>
      <c r="I30" s="66">
        <v>0.21</v>
      </c>
      <c r="J30" s="65">
        <f>ROUND(ROUND((SUM(BE77:BE88)), 2)*I30, 2)</f>
        <v>52500</v>
      </c>
      <c r="K30" s="26"/>
    </row>
    <row r="31" spans="2:11" s="1" customFormat="1" ht="14.4" customHeight="1" x14ac:dyDescent="0.3">
      <c r="B31" s="24"/>
      <c r="C31" s="25"/>
      <c r="D31" s="25"/>
      <c r="E31" s="28" t="s">
        <v>32</v>
      </c>
      <c r="F31" s="65">
        <f>ROUND(SUM(BF77:BF88), 2)</f>
        <v>0</v>
      </c>
      <c r="G31" s="25"/>
      <c r="H31" s="25"/>
      <c r="I31" s="66">
        <v>0.15</v>
      </c>
      <c r="J31" s="65">
        <f>ROUND(ROUND((SUM(BF77:BF88)), 2)*I31, 2)</f>
        <v>0</v>
      </c>
      <c r="K31" s="26"/>
    </row>
    <row r="32" spans="2:11" s="1" customFormat="1" ht="14.4" hidden="1" customHeight="1" x14ac:dyDescent="0.3">
      <c r="B32" s="24"/>
      <c r="C32" s="25"/>
      <c r="D32" s="25"/>
      <c r="E32" s="28" t="s">
        <v>33</v>
      </c>
      <c r="F32" s="65">
        <f>ROUND(SUM(BG77:BG88), 2)</f>
        <v>0</v>
      </c>
      <c r="G32" s="25"/>
      <c r="H32" s="25"/>
      <c r="I32" s="66">
        <v>0.21</v>
      </c>
      <c r="J32" s="65">
        <v>0</v>
      </c>
      <c r="K32" s="26"/>
    </row>
    <row r="33" spans="2:11" s="1" customFormat="1" ht="14.4" hidden="1" customHeight="1" x14ac:dyDescent="0.3">
      <c r="B33" s="24"/>
      <c r="C33" s="25"/>
      <c r="D33" s="25"/>
      <c r="E33" s="28" t="s">
        <v>34</v>
      </c>
      <c r="F33" s="65">
        <f>ROUND(SUM(BH77:BH88), 2)</f>
        <v>0</v>
      </c>
      <c r="G33" s="25"/>
      <c r="H33" s="25"/>
      <c r="I33" s="66">
        <v>0.15</v>
      </c>
      <c r="J33" s="65">
        <v>0</v>
      </c>
      <c r="K33" s="26"/>
    </row>
    <row r="34" spans="2:11" s="1" customFormat="1" ht="14.4" hidden="1" customHeight="1" x14ac:dyDescent="0.3">
      <c r="B34" s="24"/>
      <c r="C34" s="25"/>
      <c r="D34" s="25"/>
      <c r="E34" s="28" t="s">
        <v>35</v>
      </c>
      <c r="F34" s="65">
        <f>ROUND(SUM(BI77:BI88), 2)</f>
        <v>0</v>
      </c>
      <c r="G34" s="25"/>
      <c r="H34" s="25"/>
      <c r="I34" s="66">
        <v>0</v>
      </c>
      <c r="J34" s="65">
        <v>0</v>
      </c>
      <c r="K34" s="26"/>
    </row>
    <row r="35" spans="2:11" s="1" customFormat="1" ht="6.9" customHeight="1" x14ac:dyDescent="0.3">
      <c r="B35" s="24"/>
      <c r="C35" s="25"/>
      <c r="D35" s="25"/>
      <c r="E35" s="25"/>
      <c r="F35" s="25"/>
      <c r="G35" s="25"/>
      <c r="H35" s="25"/>
      <c r="I35" s="53"/>
      <c r="J35" s="25"/>
      <c r="K35" s="26"/>
    </row>
    <row r="36" spans="2:11" s="1" customFormat="1" ht="25.35" customHeight="1" x14ac:dyDescent="0.3">
      <c r="B36" s="24"/>
      <c r="C36" s="67"/>
      <c r="D36" s="68" t="s">
        <v>36</v>
      </c>
      <c r="E36" s="39"/>
      <c r="F36" s="39"/>
      <c r="G36" s="69" t="s">
        <v>37</v>
      </c>
      <c r="H36" s="70" t="s">
        <v>38</v>
      </c>
      <c r="I36" s="71"/>
      <c r="J36" s="72">
        <f>SUM(J27:J34)</f>
        <v>302500</v>
      </c>
      <c r="K36" s="73"/>
    </row>
    <row r="37" spans="2:11" s="1" customFormat="1" ht="14.4" customHeight="1" x14ac:dyDescent="0.3">
      <c r="B37" s="29"/>
      <c r="C37" s="30"/>
      <c r="D37" s="30"/>
      <c r="E37" s="30"/>
      <c r="F37" s="30"/>
      <c r="G37" s="30"/>
      <c r="H37" s="30"/>
      <c r="I37" s="74"/>
      <c r="J37" s="30"/>
      <c r="K37" s="31"/>
    </row>
    <row r="41" spans="2:11" s="1" customFormat="1" ht="6.9" customHeight="1" x14ac:dyDescent="0.3">
      <c r="B41" s="75"/>
      <c r="C41" s="76"/>
      <c r="D41" s="76"/>
      <c r="E41" s="76"/>
      <c r="F41" s="76"/>
      <c r="G41" s="76"/>
      <c r="H41" s="76"/>
      <c r="I41" s="77"/>
      <c r="J41" s="76"/>
      <c r="K41" s="78"/>
    </row>
    <row r="42" spans="2:11" s="1" customFormat="1" ht="36.9" customHeight="1" x14ac:dyDescent="0.3">
      <c r="B42" s="24"/>
      <c r="C42" s="19" t="s">
        <v>65</v>
      </c>
      <c r="D42" s="25"/>
      <c r="E42" s="25"/>
      <c r="F42" s="25"/>
      <c r="G42" s="25"/>
      <c r="H42" s="25"/>
      <c r="I42" s="53"/>
      <c r="J42" s="25"/>
      <c r="K42" s="26"/>
    </row>
    <row r="43" spans="2:11" s="1" customFormat="1" ht="6.9" customHeight="1" x14ac:dyDescent="0.3">
      <c r="B43" s="24"/>
      <c r="C43" s="25"/>
      <c r="D43" s="25"/>
      <c r="E43" s="25"/>
      <c r="F43" s="25"/>
      <c r="G43" s="25"/>
      <c r="H43" s="25"/>
      <c r="I43" s="53"/>
      <c r="J43" s="25"/>
      <c r="K43" s="26"/>
    </row>
    <row r="44" spans="2:11" s="1" customFormat="1" ht="14.4" customHeight="1" x14ac:dyDescent="0.3">
      <c r="B44" s="24"/>
      <c r="C44" s="23" t="s">
        <v>10</v>
      </c>
      <c r="D44" s="25"/>
      <c r="E44" s="25"/>
      <c r="F44" s="25"/>
      <c r="G44" s="25"/>
      <c r="H44" s="25"/>
      <c r="I44" s="53"/>
      <c r="J44" s="25"/>
      <c r="K44" s="26"/>
    </row>
    <row r="45" spans="2:11" s="1" customFormat="1" ht="22.5" customHeight="1" x14ac:dyDescent="0.3">
      <c r="B45" s="24"/>
      <c r="C45" s="25"/>
      <c r="D45" s="25"/>
      <c r="E45" s="341" t="e">
        <f>E7</f>
        <v>#REF!</v>
      </c>
      <c r="F45" s="342"/>
      <c r="G45" s="342"/>
      <c r="H45" s="342"/>
      <c r="I45" s="53"/>
      <c r="J45" s="25"/>
      <c r="K45" s="26"/>
    </row>
    <row r="46" spans="2:11" s="1" customFormat="1" ht="14.4" customHeight="1" x14ac:dyDescent="0.3">
      <c r="B46" s="24"/>
      <c r="C46" s="23" t="s">
        <v>63</v>
      </c>
      <c r="D46" s="25"/>
      <c r="E46" s="25"/>
      <c r="F46" s="25"/>
      <c r="G46" s="25"/>
      <c r="H46" s="25"/>
      <c r="I46" s="53"/>
      <c r="J46" s="25"/>
      <c r="K46" s="26"/>
    </row>
    <row r="47" spans="2:11" s="1" customFormat="1" ht="23.25" customHeight="1" x14ac:dyDescent="0.3">
      <c r="B47" s="24"/>
      <c r="C47" s="25"/>
      <c r="D47" s="25"/>
      <c r="E47" s="343" t="str">
        <f>E9</f>
        <v>VON - Vedlejší a ostatní náklady</v>
      </c>
      <c r="F47" s="344"/>
      <c r="G47" s="344"/>
      <c r="H47" s="344"/>
      <c r="I47" s="53"/>
      <c r="J47" s="25"/>
      <c r="K47" s="26"/>
    </row>
    <row r="48" spans="2:11" s="1" customFormat="1" ht="6.9" customHeight="1" x14ac:dyDescent="0.3">
      <c r="B48" s="24"/>
      <c r="C48" s="25"/>
      <c r="D48" s="25"/>
      <c r="E48" s="25"/>
      <c r="F48" s="25"/>
      <c r="G48" s="25"/>
      <c r="H48" s="25"/>
      <c r="I48" s="53"/>
      <c r="J48" s="25"/>
      <c r="K48" s="26"/>
    </row>
    <row r="49" spans="2:47" s="1" customFormat="1" ht="18" customHeight="1" x14ac:dyDescent="0.3">
      <c r="B49" s="24"/>
      <c r="C49" s="23" t="s">
        <v>14</v>
      </c>
      <c r="D49" s="25"/>
      <c r="E49" s="25"/>
      <c r="F49" s="22" t="str">
        <f>F12</f>
        <v>Opava-Předměstí, p.č. 2459, 2460</v>
      </c>
      <c r="G49" s="25"/>
      <c r="H49" s="25"/>
      <c r="I49" s="54" t="s">
        <v>16</v>
      </c>
      <c r="J49" s="55" t="e">
        <f>IF(J12="","",J12)</f>
        <v>#REF!</v>
      </c>
      <c r="K49" s="26"/>
    </row>
    <row r="50" spans="2:47" s="1" customFormat="1" ht="6.9" customHeight="1" x14ac:dyDescent="0.3">
      <c r="B50" s="24"/>
      <c r="C50" s="25"/>
      <c r="D50" s="25"/>
      <c r="E50" s="25"/>
      <c r="F50" s="25"/>
      <c r="G50" s="25"/>
      <c r="H50" s="25"/>
      <c r="I50" s="53"/>
      <c r="J50" s="25"/>
      <c r="K50" s="26"/>
    </row>
    <row r="51" spans="2:47" s="1" customFormat="1" ht="13.2" x14ac:dyDescent="0.3">
      <c r="B51" s="24"/>
      <c r="C51" s="23" t="s">
        <v>17</v>
      </c>
      <c r="D51" s="25"/>
      <c r="E51" s="25"/>
      <c r="F51" s="22" t="str">
        <f>E15</f>
        <v>Statutární město Opava</v>
      </c>
      <c r="G51" s="25"/>
      <c r="H51" s="25"/>
      <c r="I51" s="54" t="s">
        <v>22</v>
      </c>
      <c r="J51" s="22" t="str">
        <f>E21</f>
        <v>Ing. Jan Pospíšil</v>
      </c>
      <c r="K51" s="26"/>
    </row>
    <row r="52" spans="2:47" s="1" customFormat="1" ht="14.4" customHeight="1" x14ac:dyDescent="0.3">
      <c r="B52" s="24"/>
      <c r="C52" s="23" t="s">
        <v>21</v>
      </c>
      <c r="D52" s="25"/>
      <c r="E52" s="25"/>
      <c r="F52" s="22" t="e">
        <f>IF(E18="","",E18)</f>
        <v>#REF!</v>
      </c>
      <c r="G52" s="25"/>
      <c r="H52" s="25"/>
      <c r="I52" s="53"/>
      <c r="J52" s="25"/>
      <c r="K52" s="26"/>
    </row>
    <row r="53" spans="2:47" s="1" customFormat="1" ht="10.35" customHeight="1" x14ac:dyDescent="0.3">
      <c r="B53" s="24"/>
      <c r="C53" s="25"/>
      <c r="D53" s="25"/>
      <c r="E53" s="25"/>
      <c r="F53" s="25"/>
      <c r="G53" s="25"/>
      <c r="H53" s="25"/>
      <c r="I53" s="53"/>
      <c r="J53" s="25"/>
      <c r="K53" s="26"/>
    </row>
    <row r="54" spans="2:47" s="1" customFormat="1" ht="29.25" customHeight="1" x14ac:dyDescent="0.3">
      <c r="B54" s="24"/>
      <c r="C54" s="79" t="s">
        <v>66</v>
      </c>
      <c r="D54" s="67"/>
      <c r="E54" s="67"/>
      <c r="F54" s="67"/>
      <c r="G54" s="67"/>
      <c r="H54" s="67"/>
      <c r="I54" s="80"/>
      <c r="J54" s="81" t="s">
        <v>67</v>
      </c>
      <c r="K54" s="82"/>
    </row>
    <row r="55" spans="2:47" s="1" customFormat="1" ht="10.35" customHeight="1" x14ac:dyDescent="0.3">
      <c r="B55" s="24"/>
      <c r="C55" s="25"/>
      <c r="D55" s="25"/>
      <c r="E55" s="25"/>
      <c r="F55" s="25"/>
      <c r="G55" s="25"/>
      <c r="H55" s="25"/>
      <c r="I55" s="53"/>
      <c r="J55" s="25"/>
      <c r="K55" s="26"/>
    </row>
    <row r="56" spans="2:47" s="1" customFormat="1" ht="29.25" customHeight="1" x14ac:dyDescent="0.3">
      <c r="B56" s="24"/>
      <c r="C56" s="83" t="s">
        <v>68</v>
      </c>
      <c r="D56" s="25"/>
      <c r="E56" s="25"/>
      <c r="F56" s="25"/>
      <c r="G56" s="25"/>
      <c r="H56" s="25"/>
      <c r="I56" s="53"/>
      <c r="J56" s="63">
        <f>J77</f>
        <v>250000</v>
      </c>
      <c r="K56" s="26"/>
      <c r="AU56" s="13" t="s">
        <v>69</v>
      </c>
    </row>
    <row r="57" spans="2:47" s="3" customFormat="1" ht="24.9" customHeight="1" x14ac:dyDescent="0.3">
      <c r="B57" s="84"/>
      <c r="C57" s="85"/>
      <c r="D57" s="86" t="s">
        <v>916</v>
      </c>
      <c r="E57" s="87"/>
      <c r="F57" s="87"/>
      <c r="G57" s="87"/>
      <c r="H57" s="87"/>
      <c r="I57" s="88"/>
      <c r="J57" s="89">
        <f>J78</f>
        <v>250000</v>
      </c>
      <c r="K57" s="90"/>
    </row>
    <row r="58" spans="2:47" s="1" customFormat="1" ht="21.75" customHeight="1" x14ac:dyDescent="0.3">
      <c r="B58" s="24"/>
      <c r="C58" s="25"/>
      <c r="D58" s="25"/>
      <c r="E58" s="25"/>
      <c r="F58" s="25"/>
      <c r="G58" s="25"/>
      <c r="H58" s="25"/>
      <c r="I58" s="53"/>
      <c r="J58" s="25"/>
      <c r="K58" s="26"/>
    </row>
    <row r="59" spans="2:47" s="1" customFormat="1" ht="6.9" customHeight="1" x14ac:dyDescent="0.3">
      <c r="B59" s="29"/>
      <c r="C59" s="30"/>
      <c r="D59" s="30"/>
      <c r="E59" s="30"/>
      <c r="F59" s="30"/>
      <c r="G59" s="30"/>
      <c r="H59" s="30"/>
      <c r="I59" s="74"/>
      <c r="J59" s="30"/>
      <c r="K59" s="31"/>
    </row>
    <row r="63" spans="2:47" s="1" customFormat="1" ht="6.9" customHeight="1" x14ac:dyDescent="0.3">
      <c r="B63" s="32"/>
      <c r="C63" s="33"/>
      <c r="D63" s="33"/>
      <c r="E63" s="33"/>
      <c r="F63" s="33"/>
      <c r="G63" s="33"/>
      <c r="H63" s="33"/>
      <c r="I63" s="77"/>
      <c r="J63" s="33"/>
      <c r="K63" s="33"/>
      <c r="L63" s="34"/>
    </row>
    <row r="64" spans="2:47" s="1" customFormat="1" ht="36.9" customHeight="1" x14ac:dyDescent="0.3">
      <c r="B64" s="24"/>
      <c r="C64" s="35" t="s">
        <v>86</v>
      </c>
      <c r="D64" s="36"/>
      <c r="E64" s="36"/>
      <c r="F64" s="36"/>
      <c r="G64" s="36"/>
      <c r="H64" s="36"/>
      <c r="I64" s="98"/>
      <c r="J64" s="36"/>
      <c r="K64" s="36"/>
      <c r="L64" s="34"/>
    </row>
    <row r="65" spans="2:65" s="1" customFormat="1" ht="6.9" customHeight="1" x14ac:dyDescent="0.3">
      <c r="B65" s="24"/>
      <c r="C65" s="36"/>
      <c r="D65" s="36"/>
      <c r="E65" s="36"/>
      <c r="F65" s="36"/>
      <c r="G65" s="36"/>
      <c r="H65" s="36"/>
      <c r="I65" s="98"/>
      <c r="J65" s="36"/>
      <c r="K65" s="36"/>
      <c r="L65" s="34"/>
    </row>
    <row r="66" spans="2:65" s="1" customFormat="1" ht="14.4" customHeight="1" x14ac:dyDescent="0.3">
      <c r="B66" s="24"/>
      <c r="C66" s="37" t="s">
        <v>10</v>
      </c>
      <c r="D66" s="36"/>
      <c r="E66" s="36"/>
      <c r="F66" s="36"/>
      <c r="G66" s="36"/>
      <c r="H66" s="36"/>
      <c r="I66" s="98"/>
      <c r="J66" s="36"/>
      <c r="K66" s="36"/>
      <c r="L66" s="34"/>
    </row>
    <row r="67" spans="2:65" s="1" customFormat="1" ht="22.5" customHeight="1" x14ac:dyDescent="0.3">
      <c r="B67" s="24"/>
      <c r="C67" s="36"/>
      <c r="D67" s="36"/>
      <c r="E67" s="335" t="e">
        <f>E7</f>
        <v>#REF!</v>
      </c>
      <c r="F67" s="336"/>
      <c r="G67" s="336"/>
      <c r="H67" s="336"/>
      <c r="I67" s="98"/>
      <c r="J67" s="36"/>
      <c r="K67" s="36"/>
      <c r="L67" s="34"/>
    </row>
    <row r="68" spans="2:65" s="1" customFormat="1" ht="14.4" customHeight="1" x14ac:dyDescent="0.3">
      <c r="B68" s="24"/>
      <c r="C68" s="37" t="s">
        <v>63</v>
      </c>
      <c r="D68" s="36"/>
      <c r="E68" s="36"/>
      <c r="F68" s="36"/>
      <c r="G68" s="36"/>
      <c r="H68" s="36"/>
      <c r="I68" s="98"/>
      <c r="J68" s="36"/>
      <c r="K68" s="36"/>
      <c r="L68" s="34"/>
    </row>
    <row r="69" spans="2:65" s="1" customFormat="1" ht="23.25" customHeight="1" x14ac:dyDescent="0.3">
      <c r="B69" s="24"/>
      <c r="C69" s="36"/>
      <c r="D69" s="36"/>
      <c r="E69" s="337" t="str">
        <f>E9</f>
        <v>VON - Vedlejší a ostatní náklady</v>
      </c>
      <c r="F69" s="338"/>
      <c r="G69" s="338"/>
      <c r="H69" s="338"/>
      <c r="I69" s="98"/>
      <c r="J69" s="36"/>
      <c r="K69" s="36"/>
      <c r="L69" s="34"/>
    </row>
    <row r="70" spans="2:65" s="1" customFormat="1" ht="6.9" customHeight="1" x14ac:dyDescent="0.3">
      <c r="B70" s="24"/>
      <c r="C70" s="36"/>
      <c r="D70" s="36"/>
      <c r="E70" s="36"/>
      <c r="F70" s="36"/>
      <c r="G70" s="36"/>
      <c r="H70" s="36"/>
      <c r="I70" s="98"/>
      <c r="J70" s="36"/>
      <c r="K70" s="36"/>
      <c r="L70" s="34"/>
    </row>
    <row r="71" spans="2:65" s="1" customFormat="1" ht="18" customHeight="1" x14ac:dyDescent="0.3">
      <c r="B71" s="24"/>
      <c r="C71" s="37" t="s">
        <v>14</v>
      </c>
      <c r="D71" s="36"/>
      <c r="E71" s="36"/>
      <c r="F71" s="99" t="str">
        <f>F12</f>
        <v>Opava-Předměstí, p.č. 2459, 2460</v>
      </c>
      <c r="G71" s="36"/>
      <c r="H71" s="36"/>
      <c r="I71" s="100" t="s">
        <v>16</v>
      </c>
      <c r="J71" s="38" t="e">
        <f>IF(J12="","",J12)</f>
        <v>#REF!</v>
      </c>
      <c r="K71" s="36"/>
      <c r="L71" s="34"/>
    </row>
    <row r="72" spans="2:65" s="1" customFormat="1" ht="6.9" customHeight="1" x14ac:dyDescent="0.3">
      <c r="B72" s="24"/>
      <c r="C72" s="36"/>
      <c r="D72" s="36"/>
      <c r="E72" s="36"/>
      <c r="F72" s="36"/>
      <c r="G72" s="36"/>
      <c r="H72" s="36"/>
      <c r="I72" s="98"/>
      <c r="J72" s="36"/>
      <c r="K72" s="36"/>
      <c r="L72" s="34"/>
    </row>
    <row r="73" spans="2:65" s="1" customFormat="1" ht="13.2" x14ac:dyDescent="0.3">
      <c r="B73" s="24"/>
      <c r="C73" s="37" t="s">
        <v>17</v>
      </c>
      <c r="D73" s="36"/>
      <c r="E73" s="36"/>
      <c r="F73" s="99" t="str">
        <f>E15</f>
        <v>Statutární město Opava</v>
      </c>
      <c r="G73" s="36"/>
      <c r="H73" s="36"/>
      <c r="I73" s="100" t="s">
        <v>22</v>
      </c>
      <c r="J73" s="99" t="str">
        <f>E21</f>
        <v>Ing. Jan Pospíšil</v>
      </c>
      <c r="K73" s="36"/>
      <c r="L73" s="34"/>
    </row>
    <row r="74" spans="2:65" s="1" customFormat="1" ht="14.4" customHeight="1" x14ac:dyDescent="0.3">
      <c r="B74" s="24"/>
      <c r="C74" s="37" t="s">
        <v>21</v>
      </c>
      <c r="D74" s="36"/>
      <c r="E74" s="36"/>
      <c r="F74" s="99" t="e">
        <f>IF(E18="","",E18)</f>
        <v>#REF!</v>
      </c>
      <c r="G74" s="36"/>
      <c r="H74" s="36"/>
      <c r="I74" s="98"/>
      <c r="J74" s="36"/>
      <c r="K74" s="36"/>
      <c r="L74" s="34"/>
    </row>
    <row r="75" spans="2:65" s="1" customFormat="1" ht="10.35" customHeight="1" x14ac:dyDescent="0.3">
      <c r="B75" s="24"/>
      <c r="C75" s="36"/>
      <c r="D75" s="36"/>
      <c r="E75" s="36"/>
      <c r="F75" s="36"/>
      <c r="G75" s="36"/>
      <c r="H75" s="36"/>
      <c r="I75" s="98"/>
      <c r="J75" s="36"/>
      <c r="K75" s="36"/>
      <c r="L75" s="34"/>
    </row>
    <row r="76" spans="2:65" s="5" customFormat="1" ht="29.25" customHeight="1" x14ac:dyDescent="0.3">
      <c r="B76" s="101"/>
      <c r="C76" s="102" t="s">
        <v>87</v>
      </c>
      <c r="D76" s="103" t="s">
        <v>44</v>
      </c>
      <c r="E76" s="103" t="s">
        <v>40</v>
      </c>
      <c r="F76" s="103" t="s">
        <v>88</v>
      </c>
      <c r="G76" s="103" t="s">
        <v>89</v>
      </c>
      <c r="H76" s="103" t="s">
        <v>90</v>
      </c>
      <c r="I76" s="104" t="s">
        <v>91</v>
      </c>
      <c r="J76" s="103" t="s">
        <v>67</v>
      </c>
      <c r="K76" s="105" t="s">
        <v>92</v>
      </c>
      <c r="L76" s="106"/>
      <c r="M76" s="40" t="s">
        <v>93</v>
      </c>
      <c r="N76" s="41" t="s">
        <v>30</v>
      </c>
      <c r="O76" s="41" t="s">
        <v>94</v>
      </c>
      <c r="P76" s="41" t="s">
        <v>95</v>
      </c>
      <c r="Q76" s="41" t="s">
        <v>96</v>
      </c>
      <c r="R76" s="41" t="s">
        <v>97</v>
      </c>
      <c r="S76" s="41" t="s">
        <v>98</v>
      </c>
      <c r="T76" s="42" t="s">
        <v>99</v>
      </c>
    </row>
    <row r="77" spans="2:65" s="1" customFormat="1" ht="29.25" customHeight="1" x14ac:dyDescent="0.35">
      <c r="B77" s="24"/>
      <c r="C77" s="45" t="s">
        <v>68</v>
      </c>
      <c r="D77" s="36"/>
      <c r="E77" s="36"/>
      <c r="F77" s="36"/>
      <c r="G77" s="36"/>
      <c r="H77" s="36"/>
      <c r="I77" s="98"/>
      <c r="J77" s="107">
        <f>BK77</f>
        <v>250000</v>
      </c>
      <c r="K77" s="36"/>
      <c r="L77" s="34"/>
      <c r="M77" s="43"/>
      <c r="N77" s="44"/>
      <c r="O77" s="44"/>
      <c r="P77" s="108">
        <f>P78</f>
        <v>0</v>
      </c>
      <c r="Q77" s="44"/>
      <c r="R77" s="108">
        <f>R78</f>
        <v>0</v>
      </c>
      <c r="S77" s="44"/>
      <c r="T77" s="109">
        <f>T78</f>
        <v>0</v>
      </c>
      <c r="AT77" s="13" t="s">
        <v>46</v>
      </c>
      <c r="AU77" s="13" t="s">
        <v>69</v>
      </c>
      <c r="BK77" s="110">
        <f>BK78</f>
        <v>250000</v>
      </c>
    </row>
    <row r="78" spans="2:65" s="6" customFormat="1" ht="37.35" customHeight="1" x14ac:dyDescent="0.35">
      <c r="B78" s="111"/>
      <c r="C78" s="112"/>
      <c r="D78" s="125" t="s">
        <v>46</v>
      </c>
      <c r="E78" s="196" t="s">
        <v>917</v>
      </c>
      <c r="F78" s="196" t="s">
        <v>918</v>
      </c>
      <c r="G78" s="112"/>
      <c r="H78" s="112"/>
      <c r="I78" s="115"/>
      <c r="J78" s="197">
        <f>BK78</f>
        <v>250000</v>
      </c>
      <c r="K78" s="112"/>
      <c r="L78" s="117"/>
      <c r="M78" s="118"/>
      <c r="N78" s="119"/>
      <c r="O78" s="119"/>
      <c r="P78" s="120">
        <f>SUM(P79:P88)</f>
        <v>0</v>
      </c>
      <c r="Q78" s="119"/>
      <c r="R78" s="120">
        <f>SUM(R79:R88)</f>
        <v>0</v>
      </c>
      <c r="S78" s="119"/>
      <c r="T78" s="121">
        <f>SUM(T79:T88)</f>
        <v>0</v>
      </c>
      <c r="AR78" s="122" t="s">
        <v>126</v>
      </c>
      <c r="AT78" s="123" t="s">
        <v>46</v>
      </c>
      <c r="AU78" s="123" t="s">
        <v>47</v>
      </c>
      <c r="AY78" s="122" t="s">
        <v>102</v>
      </c>
      <c r="BK78" s="124">
        <f>SUM(BK79:BK88)</f>
        <v>250000</v>
      </c>
    </row>
    <row r="79" spans="2:65" s="1" customFormat="1" ht="44.25" customHeight="1" x14ac:dyDescent="0.3">
      <c r="B79" s="24"/>
      <c r="C79" s="128" t="s">
        <v>49</v>
      </c>
      <c r="D79" s="128" t="s">
        <v>105</v>
      </c>
      <c r="E79" s="129" t="s">
        <v>919</v>
      </c>
      <c r="F79" s="130" t="s">
        <v>920</v>
      </c>
      <c r="G79" s="131" t="s">
        <v>194</v>
      </c>
      <c r="H79" s="132">
        <v>1</v>
      </c>
      <c r="I79" s="133"/>
      <c r="J79" s="134">
        <f t="shared" ref="J79:J88" si="0">ROUND(I79*H79,2)</f>
        <v>0</v>
      </c>
      <c r="K79" s="130" t="s">
        <v>12</v>
      </c>
      <c r="L79" s="34"/>
      <c r="M79" s="135" t="s">
        <v>12</v>
      </c>
      <c r="N79" s="136" t="s">
        <v>31</v>
      </c>
      <c r="O79" s="25"/>
      <c r="P79" s="137">
        <f t="shared" ref="P79:P88" si="1">O79*H79</f>
        <v>0</v>
      </c>
      <c r="Q79" s="137">
        <v>0</v>
      </c>
      <c r="R79" s="137">
        <f t="shared" ref="R79:R88" si="2">Q79*H79</f>
        <v>0</v>
      </c>
      <c r="S79" s="137">
        <v>0</v>
      </c>
      <c r="T79" s="138">
        <f t="shared" ref="T79:T88" si="3">S79*H79</f>
        <v>0</v>
      </c>
      <c r="AR79" s="13" t="s">
        <v>921</v>
      </c>
      <c r="AT79" s="13" t="s">
        <v>105</v>
      </c>
      <c r="AU79" s="13" t="s">
        <v>49</v>
      </c>
      <c r="AY79" s="13" t="s">
        <v>102</v>
      </c>
      <c r="BE79" s="139">
        <f t="shared" ref="BE79:BE88" si="4">IF(N79="základní",J79,0)</f>
        <v>0</v>
      </c>
      <c r="BF79" s="139">
        <f t="shared" ref="BF79:BF88" si="5">IF(N79="snížená",J79,0)</f>
        <v>0</v>
      </c>
      <c r="BG79" s="139">
        <f t="shared" ref="BG79:BG88" si="6">IF(N79="zákl. přenesená",J79,0)</f>
        <v>0</v>
      </c>
      <c r="BH79" s="139">
        <f t="shared" ref="BH79:BH88" si="7">IF(N79="sníž. přenesená",J79,0)</f>
        <v>0</v>
      </c>
      <c r="BI79" s="139">
        <f t="shared" ref="BI79:BI88" si="8">IF(N79="nulová",J79,0)</f>
        <v>0</v>
      </c>
      <c r="BJ79" s="13" t="s">
        <v>49</v>
      </c>
      <c r="BK79" s="139">
        <f t="shared" ref="BK79:BK88" si="9">ROUND(I79*H79,2)</f>
        <v>0</v>
      </c>
      <c r="BL79" s="13" t="s">
        <v>921</v>
      </c>
      <c r="BM79" s="13" t="s">
        <v>922</v>
      </c>
    </row>
    <row r="80" spans="2:65" s="1" customFormat="1" ht="44.25" customHeight="1" x14ac:dyDescent="0.3">
      <c r="B80" s="24"/>
      <c r="C80" s="128" t="s">
        <v>50</v>
      </c>
      <c r="D80" s="128" t="s">
        <v>105</v>
      </c>
      <c r="E80" s="129" t="s">
        <v>923</v>
      </c>
      <c r="F80" s="130" t="s">
        <v>924</v>
      </c>
      <c r="G80" s="131" t="s">
        <v>194</v>
      </c>
      <c r="H80" s="132">
        <v>1</v>
      </c>
      <c r="I80" s="133"/>
      <c r="J80" s="134">
        <f t="shared" si="0"/>
        <v>0</v>
      </c>
      <c r="K80" s="130" t="s">
        <v>12</v>
      </c>
      <c r="L80" s="34"/>
      <c r="M80" s="135" t="s">
        <v>12</v>
      </c>
      <c r="N80" s="136" t="s">
        <v>31</v>
      </c>
      <c r="O80" s="25"/>
      <c r="P80" s="137">
        <f t="shared" si="1"/>
        <v>0</v>
      </c>
      <c r="Q80" s="137">
        <v>0</v>
      </c>
      <c r="R80" s="137">
        <f t="shared" si="2"/>
        <v>0</v>
      </c>
      <c r="S80" s="137">
        <v>0</v>
      </c>
      <c r="T80" s="138">
        <f t="shared" si="3"/>
        <v>0</v>
      </c>
      <c r="AR80" s="13" t="s">
        <v>921</v>
      </c>
      <c r="AT80" s="13" t="s">
        <v>105</v>
      </c>
      <c r="AU80" s="13" t="s">
        <v>49</v>
      </c>
      <c r="AY80" s="13" t="s">
        <v>102</v>
      </c>
      <c r="BE80" s="139">
        <f t="shared" si="4"/>
        <v>0</v>
      </c>
      <c r="BF80" s="139">
        <f t="shared" si="5"/>
        <v>0</v>
      </c>
      <c r="BG80" s="139">
        <f t="shared" si="6"/>
        <v>0</v>
      </c>
      <c r="BH80" s="139">
        <f t="shared" si="7"/>
        <v>0</v>
      </c>
      <c r="BI80" s="139">
        <f t="shared" si="8"/>
        <v>0</v>
      </c>
      <c r="BJ80" s="13" t="s">
        <v>49</v>
      </c>
      <c r="BK80" s="139">
        <f t="shared" si="9"/>
        <v>0</v>
      </c>
      <c r="BL80" s="13" t="s">
        <v>921</v>
      </c>
      <c r="BM80" s="13" t="s">
        <v>925</v>
      </c>
    </row>
    <row r="81" spans="2:65" s="1" customFormat="1" ht="31.5" customHeight="1" x14ac:dyDescent="0.3">
      <c r="B81" s="24"/>
      <c r="C81" s="128" t="s">
        <v>119</v>
      </c>
      <c r="D81" s="128" t="s">
        <v>105</v>
      </c>
      <c r="E81" s="129" t="s">
        <v>926</v>
      </c>
      <c r="F81" s="130" t="s">
        <v>927</v>
      </c>
      <c r="G81" s="131" t="s">
        <v>194</v>
      </c>
      <c r="H81" s="132">
        <v>1</v>
      </c>
      <c r="I81" s="133"/>
      <c r="J81" s="134">
        <f t="shared" si="0"/>
        <v>0</v>
      </c>
      <c r="K81" s="130" t="s">
        <v>12</v>
      </c>
      <c r="L81" s="34"/>
      <c r="M81" s="135" t="s">
        <v>12</v>
      </c>
      <c r="N81" s="136" t="s">
        <v>31</v>
      </c>
      <c r="O81" s="25"/>
      <c r="P81" s="137">
        <f t="shared" si="1"/>
        <v>0</v>
      </c>
      <c r="Q81" s="137">
        <v>0</v>
      </c>
      <c r="R81" s="137">
        <f t="shared" si="2"/>
        <v>0</v>
      </c>
      <c r="S81" s="137">
        <v>0</v>
      </c>
      <c r="T81" s="138">
        <f t="shared" si="3"/>
        <v>0</v>
      </c>
      <c r="AR81" s="13" t="s">
        <v>921</v>
      </c>
      <c r="AT81" s="13" t="s">
        <v>105</v>
      </c>
      <c r="AU81" s="13" t="s">
        <v>49</v>
      </c>
      <c r="AY81" s="13" t="s">
        <v>102</v>
      </c>
      <c r="BE81" s="139">
        <f t="shared" si="4"/>
        <v>0</v>
      </c>
      <c r="BF81" s="139">
        <f t="shared" si="5"/>
        <v>0</v>
      </c>
      <c r="BG81" s="139">
        <f t="shared" si="6"/>
        <v>0</v>
      </c>
      <c r="BH81" s="139">
        <f t="shared" si="7"/>
        <v>0</v>
      </c>
      <c r="BI81" s="139">
        <f t="shared" si="8"/>
        <v>0</v>
      </c>
      <c r="BJ81" s="13" t="s">
        <v>49</v>
      </c>
      <c r="BK81" s="139">
        <f t="shared" si="9"/>
        <v>0</v>
      </c>
      <c r="BL81" s="13" t="s">
        <v>921</v>
      </c>
      <c r="BM81" s="13" t="s">
        <v>928</v>
      </c>
    </row>
    <row r="82" spans="2:65" s="1" customFormat="1" ht="44.25" customHeight="1" x14ac:dyDescent="0.3">
      <c r="B82" s="24"/>
      <c r="C82" s="128" t="s">
        <v>109</v>
      </c>
      <c r="D82" s="128" t="s">
        <v>105</v>
      </c>
      <c r="E82" s="129" t="s">
        <v>929</v>
      </c>
      <c r="F82" s="130" t="s">
        <v>930</v>
      </c>
      <c r="G82" s="131" t="s">
        <v>194</v>
      </c>
      <c r="H82" s="132">
        <v>1</v>
      </c>
      <c r="I82" s="133"/>
      <c r="J82" s="134">
        <f t="shared" si="0"/>
        <v>0</v>
      </c>
      <c r="K82" s="130" t="s">
        <v>12</v>
      </c>
      <c r="L82" s="34"/>
      <c r="M82" s="135" t="s">
        <v>12</v>
      </c>
      <c r="N82" s="136" t="s">
        <v>31</v>
      </c>
      <c r="O82" s="25"/>
      <c r="P82" s="137">
        <f t="shared" si="1"/>
        <v>0</v>
      </c>
      <c r="Q82" s="137">
        <v>0</v>
      </c>
      <c r="R82" s="137">
        <f t="shared" si="2"/>
        <v>0</v>
      </c>
      <c r="S82" s="137">
        <v>0</v>
      </c>
      <c r="T82" s="138">
        <f t="shared" si="3"/>
        <v>0</v>
      </c>
      <c r="AR82" s="13" t="s">
        <v>921</v>
      </c>
      <c r="AT82" s="13" t="s">
        <v>105</v>
      </c>
      <c r="AU82" s="13" t="s">
        <v>49</v>
      </c>
      <c r="AY82" s="13" t="s">
        <v>102</v>
      </c>
      <c r="BE82" s="139">
        <f t="shared" si="4"/>
        <v>0</v>
      </c>
      <c r="BF82" s="139">
        <f t="shared" si="5"/>
        <v>0</v>
      </c>
      <c r="BG82" s="139">
        <f t="shared" si="6"/>
        <v>0</v>
      </c>
      <c r="BH82" s="139">
        <f t="shared" si="7"/>
        <v>0</v>
      </c>
      <c r="BI82" s="139">
        <f t="shared" si="8"/>
        <v>0</v>
      </c>
      <c r="BJ82" s="13" t="s">
        <v>49</v>
      </c>
      <c r="BK82" s="139">
        <f t="shared" si="9"/>
        <v>0</v>
      </c>
      <c r="BL82" s="13" t="s">
        <v>921</v>
      </c>
      <c r="BM82" s="13" t="s">
        <v>931</v>
      </c>
    </row>
    <row r="83" spans="2:65" s="1" customFormat="1" ht="22.5" customHeight="1" x14ac:dyDescent="0.3">
      <c r="B83" s="24"/>
      <c r="C83" s="128" t="s">
        <v>126</v>
      </c>
      <c r="D83" s="128" t="s">
        <v>105</v>
      </c>
      <c r="E83" s="129" t="s">
        <v>932</v>
      </c>
      <c r="F83" s="130" t="s">
        <v>933</v>
      </c>
      <c r="G83" s="131" t="s">
        <v>194</v>
      </c>
      <c r="H83" s="132">
        <v>1</v>
      </c>
      <c r="I83" s="133"/>
      <c r="J83" s="134">
        <f t="shared" si="0"/>
        <v>0</v>
      </c>
      <c r="K83" s="130" t="s">
        <v>12</v>
      </c>
      <c r="L83" s="34"/>
      <c r="M83" s="135" t="s">
        <v>12</v>
      </c>
      <c r="N83" s="136" t="s">
        <v>31</v>
      </c>
      <c r="O83" s="25"/>
      <c r="P83" s="137">
        <f t="shared" si="1"/>
        <v>0</v>
      </c>
      <c r="Q83" s="137">
        <v>0</v>
      </c>
      <c r="R83" s="137">
        <f t="shared" si="2"/>
        <v>0</v>
      </c>
      <c r="S83" s="137">
        <v>0</v>
      </c>
      <c r="T83" s="138">
        <f t="shared" si="3"/>
        <v>0</v>
      </c>
      <c r="AR83" s="13" t="s">
        <v>921</v>
      </c>
      <c r="AT83" s="13" t="s">
        <v>105</v>
      </c>
      <c r="AU83" s="13" t="s">
        <v>49</v>
      </c>
      <c r="AY83" s="13" t="s">
        <v>102</v>
      </c>
      <c r="BE83" s="139">
        <f t="shared" si="4"/>
        <v>0</v>
      </c>
      <c r="BF83" s="139">
        <f t="shared" si="5"/>
        <v>0</v>
      </c>
      <c r="BG83" s="139">
        <f t="shared" si="6"/>
        <v>0</v>
      </c>
      <c r="BH83" s="139">
        <f t="shared" si="7"/>
        <v>0</v>
      </c>
      <c r="BI83" s="139">
        <f t="shared" si="8"/>
        <v>0</v>
      </c>
      <c r="BJ83" s="13" t="s">
        <v>49</v>
      </c>
      <c r="BK83" s="139">
        <f t="shared" si="9"/>
        <v>0</v>
      </c>
      <c r="BL83" s="13" t="s">
        <v>921</v>
      </c>
      <c r="BM83" s="13" t="s">
        <v>934</v>
      </c>
    </row>
    <row r="84" spans="2:65" s="1" customFormat="1" ht="22.5" customHeight="1" x14ac:dyDescent="0.3">
      <c r="B84" s="24"/>
      <c r="C84" s="128" t="s">
        <v>130</v>
      </c>
      <c r="D84" s="128" t="s">
        <v>105</v>
      </c>
      <c r="E84" s="129" t="s">
        <v>935</v>
      </c>
      <c r="F84" s="130" t="s">
        <v>936</v>
      </c>
      <c r="G84" s="131" t="s">
        <v>194</v>
      </c>
      <c r="H84" s="132">
        <v>1</v>
      </c>
      <c r="I84" s="133"/>
      <c r="J84" s="134">
        <f t="shared" si="0"/>
        <v>0</v>
      </c>
      <c r="K84" s="130" t="s">
        <v>12</v>
      </c>
      <c r="L84" s="34"/>
      <c r="M84" s="135" t="s">
        <v>12</v>
      </c>
      <c r="N84" s="136" t="s">
        <v>31</v>
      </c>
      <c r="O84" s="25"/>
      <c r="P84" s="137">
        <f t="shared" si="1"/>
        <v>0</v>
      </c>
      <c r="Q84" s="137">
        <v>0</v>
      </c>
      <c r="R84" s="137">
        <f t="shared" si="2"/>
        <v>0</v>
      </c>
      <c r="S84" s="137">
        <v>0</v>
      </c>
      <c r="T84" s="138">
        <f t="shared" si="3"/>
        <v>0</v>
      </c>
      <c r="AR84" s="13" t="s">
        <v>921</v>
      </c>
      <c r="AT84" s="13" t="s">
        <v>105</v>
      </c>
      <c r="AU84" s="13" t="s">
        <v>49</v>
      </c>
      <c r="AY84" s="13" t="s">
        <v>102</v>
      </c>
      <c r="BE84" s="139">
        <f t="shared" si="4"/>
        <v>0</v>
      </c>
      <c r="BF84" s="139">
        <f t="shared" si="5"/>
        <v>0</v>
      </c>
      <c r="BG84" s="139">
        <f t="shared" si="6"/>
        <v>0</v>
      </c>
      <c r="BH84" s="139">
        <f t="shared" si="7"/>
        <v>0</v>
      </c>
      <c r="BI84" s="139">
        <f t="shared" si="8"/>
        <v>0</v>
      </c>
      <c r="BJ84" s="13" t="s">
        <v>49</v>
      </c>
      <c r="BK84" s="139">
        <f t="shared" si="9"/>
        <v>0</v>
      </c>
      <c r="BL84" s="13" t="s">
        <v>921</v>
      </c>
      <c r="BM84" s="13" t="s">
        <v>937</v>
      </c>
    </row>
    <row r="85" spans="2:65" s="1" customFormat="1" ht="22.5" customHeight="1" x14ac:dyDescent="0.3">
      <c r="B85" s="24"/>
      <c r="C85" s="128" t="s">
        <v>135</v>
      </c>
      <c r="D85" s="128" t="s">
        <v>105</v>
      </c>
      <c r="E85" s="129" t="s">
        <v>938</v>
      </c>
      <c r="F85" s="130" t="s">
        <v>939</v>
      </c>
      <c r="G85" s="131" t="s">
        <v>194</v>
      </c>
      <c r="H85" s="132">
        <v>1</v>
      </c>
      <c r="I85" s="133"/>
      <c r="J85" s="134">
        <f t="shared" si="0"/>
        <v>0</v>
      </c>
      <c r="K85" s="130" t="s">
        <v>12</v>
      </c>
      <c r="L85" s="34"/>
      <c r="M85" s="135" t="s">
        <v>12</v>
      </c>
      <c r="N85" s="136" t="s">
        <v>31</v>
      </c>
      <c r="O85" s="25"/>
      <c r="P85" s="137">
        <f t="shared" si="1"/>
        <v>0</v>
      </c>
      <c r="Q85" s="137">
        <v>0</v>
      </c>
      <c r="R85" s="137">
        <f t="shared" si="2"/>
        <v>0</v>
      </c>
      <c r="S85" s="137">
        <v>0</v>
      </c>
      <c r="T85" s="138">
        <f t="shared" si="3"/>
        <v>0</v>
      </c>
      <c r="AR85" s="13" t="s">
        <v>921</v>
      </c>
      <c r="AT85" s="13" t="s">
        <v>105</v>
      </c>
      <c r="AU85" s="13" t="s">
        <v>49</v>
      </c>
      <c r="AY85" s="13" t="s">
        <v>102</v>
      </c>
      <c r="BE85" s="139">
        <f t="shared" si="4"/>
        <v>0</v>
      </c>
      <c r="BF85" s="139">
        <f t="shared" si="5"/>
        <v>0</v>
      </c>
      <c r="BG85" s="139">
        <f t="shared" si="6"/>
        <v>0</v>
      </c>
      <c r="BH85" s="139">
        <f t="shared" si="7"/>
        <v>0</v>
      </c>
      <c r="BI85" s="139">
        <f t="shared" si="8"/>
        <v>0</v>
      </c>
      <c r="BJ85" s="13" t="s">
        <v>49</v>
      </c>
      <c r="BK85" s="139">
        <f t="shared" si="9"/>
        <v>0</v>
      </c>
      <c r="BL85" s="13" t="s">
        <v>921</v>
      </c>
      <c r="BM85" s="13" t="s">
        <v>940</v>
      </c>
    </row>
    <row r="86" spans="2:65" s="1" customFormat="1" ht="31.5" customHeight="1" x14ac:dyDescent="0.3">
      <c r="B86" s="24"/>
      <c r="C86" s="128" t="s">
        <v>117</v>
      </c>
      <c r="D86" s="128" t="s">
        <v>105</v>
      </c>
      <c r="E86" s="129" t="s">
        <v>941</v>
      </c>
      <c r="F86" s="130" t="s">
        <v>942</v>
      </c>
      <c r="G86" s="131" t="s">
        <v>194</v>
      </c>
      <c r="H86" s="132">
        <v>1</v>
      </c>
      <c r="I86" s="133"/>
      <c r="J86" s="134">
        <f t="shared" si="0"/>
        <v>0</v>
      </c>
      <c r="K86" s="130" t="s">
        <v>12</v>
      </c>
      <c r="L86" s="34"/>
      <c r="M86" s="135" t="s">
        <v>12</v>
      </c>
      <c r="N86" s="136" t="s">
        <v>31</v>
      </c>
      <c r="O86" s="25"/>
      <c r="P86" s="137">
        <f t="shared" si="1"/>
        <v>0</v>
      </c>
      <c r="Q86" s="137">
        <v>0</v>
      </c>
      <c r="R86" s="137">
        <f t="shared" si="2"/>
        <v>0</v>
      </c>
      <c r="S86" s="137">
        <v>0</v>
      </c>
      <c r="T86" s="138">
        <f t="shared" si="3"/>
        <v>0</v>
      </c>
      <c r="AR86" s="13" t="s">
        <v>921</v>
      </c>
      <c r="AT86" s="13" t="s">
        <v>105</v>
      </c>
      <c r="AU86" s="13" t="s">
        <v>49</v>
      </c>
      <c r="AY86" s="13" t="s">
        <v>102</v>
      </c>
      <c r="BE86" s="139">
        <f t="shared" si="4"/>
        <v>0</v>
      </c>
      <c r="BF86" s="139">
        <f t="shared" si="5"/>
        <v>0</v>
      </c>
      <c r="BG86" s="139">
        <f t="shared" si="6"/>
        <v>0</v>
      </c>
      <c r="BH86" s="139">
        <f t="shared" si="7"/>
        <v>0</v>
      </c>
      <c r="BI86" s="139">
        <f t="shared" si="8"/>
        <v>0</v>
      </c>
      <c r="BJ86" s="13" t="s">
        <v>49</v>
      </c>
      <c r="BK86" s="139">
        <f t="shared" si="9"/>
        <v>0</v>
      </c>
      <c r="BL86" s="13" t="s">
        <v>921</v>
      </c>
      <c r="BM86" s="13" t="s">
        <v>943</v>
      </c>
    </row>
    <row r="87" spans="2:65" s="1" customFormat="1" ht="31.5" customHeight="1" x14ac:dyDescent="0.3">
      <c r="B87" s="24"/>
      <c r="C87" s="128" t="s">
        <v>155</v>
      </c>
      <c r="D87" s="128" t="s">
        <v>105</v>
      </c>
      <c r="E87" s="129" t="s">
        <v>944</v>
      </c>
      <c r="F87" s="130" t="s">
        <v>945</v>
      </c>
      <c r="G87" s="131" t="s">
        <v>194</v>
      </c>
      <c r="H87" s="132">
        <v>1</v>
      </c>
      <c r="I87" s="133"/>
      <c r="J87" s="134">
        <f t="shared" si="0"/>
        <v>0</v>
      </c>
      <c r="K87" s="130" t="s">
        <v>12</v>
      </c>
      <c r="L87" s="34"/>
      <c r="M87" s="135" t="s">
        <v>12</v>
      </c>
      <c r="N87" s="136" t="s">
        <v>31</v>
      </c>
      <c r="O87" s="25"/>
      <c r="P87" s="137">
        <f t="shared" si="1"/>
        <v>0</v>
      </c>
      <c r="Q87" s="137">
        <v>0</v>
      </c>
      <c r="R87" s="137">
        <f t="shared" si="2"/>
        <v>0</v>
      </c>
      <c r="S87" s="137">
        <v>0</v>
      </c>
      <c r="T87" s="138">
        <f t="shared" si="3"/>
        <v>0</v>
      </c>
      <c r="AR87" s="13" t="s">
        <v>921</v>
      </c>
      <c r="AT87" s="13" t="s">
        <v>105</v>
      </c>
      <c r="AU87" s="13" t="s">
        <v>49</v>
      </c>
      <c r="AY87" s="13" t="s">
        <v>102</v>
      </c>
      <c r="BE87" s="139">
        <f t="shared" si="4"/>
        <v>0</v>
      </c>
      <c r="BF87" s="139">
        <f t="shared" si="5"/>
        <v>0</v>
      </c>
      <c r="BG87" s="139">
        <f t="shared" si="6"/>
        <v>0</v>
      </c>
      <c r="BH87" s="139">
        <f t="shared" si="7"/>
        <v>0</v>
      </c>
      <c r="BI87" s="139">
        <f t="shared" si="8"/>
        <v>0</v>
      </c>
      <c r="BJ87" s="13" t="s">
        <v>49</v>
      </c>
      <c r="BK87" s="139">
        <f t="shared" si="9"/>
        <v>0</v>
      </c>
      <c r="BL87" s="13" t="s">
        <v>921</v>
      </c>
      <c r="BM87" s="13" t="s">
        <v>946</v>
      </c>
    </row>
    <row r="88" spans="2:65" s="1" customFormat="1" ht="22.5" customHeight="1" x14ac:dyDescent="0.3">
      <c r="B88" s="24"/>
      <c r="C88" s="128" t="s">
        <v>159</v>
      </c>
      <c r="D88" s="128" t="s">
        <v>105</v>
      </c>
      <c r="E88" s="129" t="s">
        <v>947</v>
      </c>
      <c r="F88" s="130" t="s">
        <v>948</v>
      </c>
      <c r="G88" s="131" t="s">
        <v>194</v>
      </c>
      <c r="H88" s="132">
        <v>1</v>
      </c>
      <c r="I88" s="133">
        <v>250000</v>
      </c>
      <c r="J88" s="134">
        <f t="shared" si="0"/>
        <v>250000</v>
      </c>
      <c r="K88" s="130" t="s">
        <v>12</v>
      </c>
      <c r="L88" s="34"/>
      <c r="M88" s="135" t="s">
        <v>12</v>
      </c>
      <c r="N88" s="198" t="s">
        <v>31</v>
      </c>
      <c r="O88" s="193"/>
      <c r="P88" s="194">
        <f t="shared" si="1"/>
        <v>0</v>
      </c>
      <c r="Q88" s="194">
        <v>0</v>
      </c>
      <c r="R88" s="194">
        <f t="shared" si="2"/>
        <v>0</v>
      </c>
      <c r="S88" s="194">
        <v>0</v>
      </c>
      <c r="T88" s="195">
        <f t="shared" si="3"/>
        <v>0</v>
      </c>
      <c r="AR88" s="13" t="s">
        <v>921</v>
      </c>
      <c r="AT88" s="13" t="s">
        <v>105</v>
      </c>
      <c r="AU88" s="13" t="s">
        <v>49</v>
      </c>
      <c r="AY88" s="13" t="s">
        <v>102</v>
      </c>
      <c r="BE88" s="139">
        <f t="shared" si="4"/>
        <v>250000</v>
      </c>
      <c r="BF88" s="139">
        <f t="shared" si="5"/>
        <v>0</v>
      </c>
      <c r="BG88" s="139">
        <f t="shared" si="6"/>
        <v>0</v>
      </c>
      <c r="BH88" s="139">
        <f t="shared" si="7"/>
        <v>0</v>
      </c>
      <c r="BI88" s="139">
        <f t="shared" si="8"/>
        <v>0</v>
      </c>
      <c r="BJ88" s="13" t="s">
        <v>49</v>
      </c>
      <c r="BK88" s="139">
        <f t="shared" si="9"/>
        <v>250000</v>
      </c>
      <c r="BL88" s="13" t="s">
        <v>921</v>
      </c>
      <c r="BM88" s="13" t="s">
        <v>949</v>
      </c>
    </row>
    <row r="89" spans="2:65" s="1" customFormat="1" ht="6.9" customHeight="1" x14ac:dyDescent="0.3">
      <c r="B89" s="29"/>
      <c r="C89" s="30"/>
      <c r="D89" s="30"/>
      <c r="E89" s="30"/>
      <c r="F89" s="30"/>
      <c r="G89" s="30"/>
      <c r="H89" s="30"/>
      <c r="I89" s="74"/>
      <c r="J89" s="30"/>
      <c r="K89" s="30"/>
      <c r="L89" s="34"/>
    </row>
  </sheetData>
  <sheetProtection password="CC35" sheet="1" objects="1" scenarios="1" formatCells="0" formatColumns="0" formatRows="0" sort="0" autoFilter="0"/>
  <autoFilter ref="C76:K88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workbookViewId="0"/>
  </sheetViews>
  <sheetFormatPr defaultRowHeight="12" x14ac:dyDescent="0.3"/>
  <cols>
    <col min="1" max="1" width="8.28515625" style="199" customWidth="1"/>
    <col min="2" max="2" width="1.7109375" style="199" customWidth="1"/>
    <col min="3" max="4" width="5" style="199" customWidth="1"/>
    <col min="5" max="5" width="11.7109375" style="199" customWidth="1"/>
    <col min="6" max="6" width="9.140625" style="199" customWidth="1"/>
    <col min="7" max="7" width="5" style="199" customWidth="1"/>
    <col min="8" max="8" width="77.85546875" style="199" customWidth="1"/>
    <col min="9" max="10" width="20" style="199" customWidth="1"/>
    <col min="11" max="11" width="1.7109375" style="199" customWidth="1"/>
  </cols>
  <sheetData>
    <row r="1" spans="2:11" ht="37.5" customHeight="1" x14ac:dyDescent="0.3"/>
    <row r="2" spans="2:11" ht="7.5" customHeight="1" x14ac:dyDescent="0.3">
      <c r="B2" s="200"/>
      <c r="C2" s="201"/>
      <c r="D2" s="201"/>
      <c r="E2" s="201"/>
      <c r="F2" s="201"/>
      <c r="G2" s="201"/>
      <c r="H2" s="201"/>
      <c r="I2" s="201"/>
      <c r="J2" s="201"/>
      <c r="K2" s="202"/>
    </row>
    <row r="3" spans="2:11" s="10" customFormat="1" ht="45" customHeight="1" x14ac:dyDescent="0.3">
      <c r="B3" s="203"/>
      <c r="C3" s="346" t="s">
        <v>950</v>
      </c>
      <c r="D3" s="346"/>
      <c r="E3" s="346"/>
      <c r="F3" s="346"/>
      <c r="G3" s="346"/>
      <c r="H3" s="346"/>
      <c r="I3" s="346"/>
      <c r="J3" s="346"/>
      <c r="K3" s="204"/>
    </row>
    <row r="4" spans="2:11" ht="25.5" customHeight="1" x14ac:dyDescent="0.3">
      <c r="B4" s="205"/>
      <c r="C4" s="353" t="s">
        <v>951</v>
      </c>
      <c r="D4" s="353"/>
      <c r="E4" s="353"/>
      <c r="F4" s="353"/>
      <c r="G4" s="353"/>
      <c r="H4" s="353"/>
      <c r="I4" s="353"/>
      <c r="J4" s="353"/>
      <c r="K4" s="206"/>
    </row>
    <row r="5" spans="2:11" ht="5.25" customHeight="1" x14ac:dyDescent="0.3">
      <c r="B5" s="205"/>
      <c r="C5" s="207"/>
      <c r="D5" s="207"/>
      <c r="E5" s="207"/>
      <c r="F5" s="207"/>
      <c r="G5" s="207"/>
      <c r="H5" s="207"/>
      <c r="I5" s="207"/>
      <c r="J5" s="207"/>
      <c r="K5" s="206"/>
    </row>
    <row r="6" spans="2:11" ht="15" customHeight="1" x14ac:dyDescent="0.3">
      <c r="B6" s="205"/>
      <c r="C6" s="349" t="s">
        <v>952</v>
      </c>
      <c r="D6" s="349"/>
      <c r="E6" s="349"/>
      <c r="F6" s="349"/>
      <c r="G6" s="349"/>
      <c r="H6" s="349"/>
      <c r="I6" s="349"/>
      <c r="J6" s="349"/>
      <c r="K6" s="206"/>
    </row>
    <row r="7" spans="2:11" ht="15" customHeight="1" x14ac:dyDescent="0.3">
      <c r="B7" s="209"/>
      <c r="C7" s="349" t="s">
        <v>953</v>
      </c>
      <c r="D7" s="349"/>
      <c r="E7" s="349"/>
      <c r="F7" s="349"/>
      <c r="G7" s="349"/>
      <c r="H7" s="349"/>
      <c r="I7" s="349"/>
      <c r="J7" s="349"/>
      <c r="K7" s="206"/>
    </row>
    <row r="8" spans="2:11" ht="12.75" customHeight="1" x14ac:dyDescent="0.3">
      <c r="B8" s="209"/>
      <c r="C8" s="208"/>
      <c r="D8" s="208"/>
      <c r="E8" s="208"/>
      <c r="F8" s="208"/>
      <c r="G8" s="208"/>
      <c r="H8" s="208"/>
      <c r="I8" s="208"/>
      <c r="J8" s="208"/>
      <c r="K8" s="206"/>
    </row>
    <row r="9" spans="2:11" ht="15" customHeight="1" x14ac:dyDescent="0.3">
      <c r="B9" s="209"/>
      <c r="C9" s="349" t="s">
        <v>954</v>
      </c>
      <c r="D9" s="349"/>
      <c r="E9" s="349"/>
      <c r="F9" s="349"/>
      <c r="G9" s="349"/>
      <c r="H9" s="349"/>
      <c r="I9" s="349"/>
      <c r="J9" s="349"/>
      <c r="K9" s="206"/>
    </row>
    <row r="10" spans="2:11" ht="15" customHeight="1" x14ac:dyDescent="0.3">
      <c r="B10" s="209"/>
      <c r="C10" s="208"/>
      <c r="D10" s="349" t="s">
        <v>955</v>
      </c>
      <c r="E10" s="349"/>
      <c r="F10" s="349"/>
      <c r="G10" s="349"/>
      <c r="H10" s="349"/>
      <c r="I10" s="349"/>
      <c r="J10" s="349"/>
      <c r="K10" s="206"/>
    </row>
    <row r="11" spans="2:11" ht="15" customHeight="1" x14ac:dyDescent="0.3">
      <c r="B11" s="209"/>
      <c r="C11" s="210"/>
      <c r="D11" s="349" t="s">
        <v>956</v>
      </c>
      <c r="E11" s="349"/>
      <c r="F11" s="349"/>
      <c r="G11" s="349"/>
      <c r="H11" s="349"/>
      <c r="I11" s="349"/>
      <c r="J11" s="349"/>
      <c r="K11" s="206"/>
    </row>
    <row r="12" spans="2:11" ht="12.75" customHeight="1" x14ac:dyDescent="0.3">
      <c r="B12" s="209"/>
      <c r="C12" s="210"/>
      <c r="D12" s="210"/>
      <c r="E12" s="210"/>
      <c r="F12" s="210"/>
      <c r="G12" s="210"/>
      <c r="H12" s="210"/>
      <c r="I12" s="210"/>
      <c r="J12" s="210"/>
      <c r="K12" s="206"/>
    </row>
    <row r="13" spans="2:11" ht="15" customHeight="1" x14ac:dyDescent="0.3">
      <c r="B13" s="209"/>
      <c r="C13" s="210"/>
      <c r="D13" s="349" t="s">
        <v>957</v>
      </c>
      <c r="E13" s="349"/>
      <c r="F13" s="349"/>
      <c r="G13" s="349"/>
      <c r="H13" s="349"/>
      <c r="I13" s="349"/>
      <c r="J13" s="349"/>
      <c r="K13" s="206"/>
    </row>
    <row r="14" spans="2:11" ht="15" customHeight="1" x14ac:dyDescent="0.3">
      <c r="B14" s="209"/>
      <c r="C14" s="210"/>
      <c r="D14" s="349" t="s">
        <v>958</v>
      </c>
      <c r="E14" s="349"/>
      <c r="F14" s="349"/>
      <c r="G14" s="349"/>
      <c r="H14" s="349"/>
      <c r="I14" s="349"/>
      <c r="J14" s="349"/>
      <c r="K14" s="206"/>
    </row>
    <row r="15" spans="2:11" ht="15" customHeight="1" x14ac:dyDescent="0.3">
      <c r="B15" s="209"/>
      <c r="C15" s="210"/>
      <c r="D15" s="349" t="s">
        <v>959</v>
      </c>
      <c r="E15" s="349"/>
      <c r="F15" s="349"/>
      <c r="G15" s="349"/>
      <c r="H15" s="349"/>
      <c r="I15" s="349"/>
      <c r="J15" s="349"/>
      <c r="K15" s="206"/>
    </row>
    <row r="16" spans="2:11" ht="15" customHeight="1" x14ac:dyDescent="0.3">
      <c r="B16" s="209"/>
      <c r="C16" s="210"/>
      <c r="D16" s="210"/>
      <c r="E16" s="211" t="s">
        <v>48</v>
      </c>
      <c r="F16" s="349" t="s">
        <v>960</v>
      </c>
      <c r="G16" s="349"/>
      <c r="H16" s="349"/>
      <c r="I16" s="349"/>
      <c r="J16" s="349"/>
      <c r="K16" s="206"/>
    </row>
    <row r="17" spans="2:11" ht="15" customHeight="1" x14ac:dyDescent="0.3">
      <c r="B17" s="209"/>
      <c r="C17" s="210"/>
      <c r="D17" s="210"/>
      <c r="E17" s="211" t="s">
        <v>961</v>
      </c>
      <c r="F17" s="349" t="s">
        <v>962</v>
      </c>
      <c r="G17" s="349"/>
      <c r="H17" s="349"/>
      <c r="I17" s="349"/>
      <c r="J17" s="349"/>
      <c r="K17" s="206"/>
    </row>
    <row r="18" spans="2:11" ht="15" customHeight="1" x14ac:dyDescent="0.3">
      <c r="B18" s="209"/>
      <c r="C18" s="210"/>
      <c r="D18" s="210"/>
      <c r="E18" s="211" t="s">
        <v>963</v>
      </c>
      <c r="F18" s="349" t="s">
        <v>964</v>
      </c>
      <c r="G18" s="349"/>
      <c r="H18" s="349"/>
      <c r="I18" s="349"/>
      <c r="J18" s="349"/>
      <c r="K18" s="206"/>
    </row>
    <row r="19" spans="2:11" ht="15" customHeight="1" x14ac:dyDescent="0.3">
      <c r="B19" s="209"/>
      <c r="C19" s="210"/>
      <c r="D19" s="210"/>
      <c r="E19" s="211" t="s">
        <v>54</v>
      </c>
      <c r="F19" s="349" t="s">
        <v>55</v>
      </c>
      <c r="G19" s="349"/>
      <c r="H19" s="349"/>
      <c r="I19" s="349"/>
      <c r="J19" s="349"/>
      <c r="K19" s="206"/>
    </row>
    <row r="20" spans="2:11" ht="15" customHeight="1" x14ac:dyDescent="0.3">
      <c r="B20" s="209"/>
      <c r="C20" s="210"/>
      <c r="D20" s="210"/>
      <c r="E20" s="211" t="s">
        <v>965</v>
      </c>
      <c r="F20" s="349" t="s">
        <v>966</v>
      </c>
      <c r="G20" s="349"/>
      <c r="H20" s="349"/>
      <c r="I20" s="349"/>
      <c r="J20" s="349"/>
      <c r="K20" s="206"/>
    </row>
    <row r="21" spans="2:11" ht="15" customHeight="1" x14ac:dyDescent="0.3">
      <c r="B21" s="209"/>
      <c r="C21" s="210"/>
      <c r="D21" s="210"/>
      <c r="E21" s="211" t="s">
        <v>967</v>
      </c>
      <c r="F21" s="349" t="s">
        <v>968</v>
      </c>
      <c r="G21" s="349"/>
      <c r="H21" s="349"/>
      <c r="I21" s="349"/>
      <c r="J21" s="349"/>
      <c r="K21" s="206"/>
    </row>
    <row r="22" spans="2:11" ht="12.75" customHeight="1" x14ac:dyDescent="0.3">
      <c r="B22" s="209"/>
      <c r="C22" s="210"/>
      <c r="D22" s="210"/>
      <c r="E22" s="210"/>
      <c r="F22" s="210"/>
      <c r="G22" s="210"/>
      <c r="H22" s="210"/>
      <c r="I22" s="210"/>
      <c r="J22" s="210"/>
      <c r="K22" s="206"/>
    </row>
    <row r="23" spans="2:11" ht="15" customHeight="1" x14ac:dyDescent="0.3">
      <c r="B23" s="209"/>
      <c r="C23" s="349" t="s">
        <v>969</v>
      </c>
      <c r="D23" s="349"/>
      <c r="E23" s="349"/>
      <c r="F23" s="349"/>
      <c r="G23" s="349"/>
      <c r="H23" s="349"/>
      <c r="I23" s="349"/>
      <c r="J23" s="349"/>
      <c r="K23" s="206"/>
    </row>
    <row r="24" spans="2:11" ht="15" customHeight="1" x14ac:dyDescent="0.3">
      <c r="B24" s="209"/>
      <c r="C24" s="349" t="s">
        <v>970</v>
      </c>
      <c r="D24" s="349"/>
      <c r="E24" s="349"/>
      <c r="F24" s="349"/>
      <c r="G24" s="349"/>
      <c r="H24" s="349"/>
      <c r="I24" s="349"/>
      <c r="J24" s="349"/>
      <c r="K24" s="206"/>
    </row>
    <row r="25" spans="2:11" ht="15" customHeight="1" x14ac:dyDescent="0.3">
      <c r="B25" s="209"/>
      <c r="C25" s="208"/>
      <c r="D25" s="349" t="s">
        <v>971</v>
      </c>
      <c r="E25" s="349"/>
      <c r="F25" s="349"/>
      <c r="G25" s="349"/>
      <c r="H25" s="349"/>
      <c r="I25" s="349"/>
      <c r="J25" s="349"/>
      <c r="K25" s="206"/>
    </row>
    <row r="26" spans="2:11" ht="15" customHeight="1" x14ac:dyDescent="0.3">
      <c r="B26" s="209"/>
      <c r="C26" s="210"/>
      <c r="D26" s="349" t="s">
        <v>972</v>
      </c>
      <c r="E26" s="349"/>
      <c r="F26" s="349"/>
      <c r="G26" s="349"/>
      <c r="H26" s="349"/>
      <c r="I26" s="349"/>
      <c r="J26" s="349"/>
      <c r="K26" s="206"/>
    </row>
    <row r="27" spans="2:11" ht="12.75" customHeight="1" x14ac:dyDescent="0.3">
      <c r="B27" s="209"/>
      <c r="C27" s="210"/>
      <c r="D27" s="210"/>
      <c r="E27" s="210"/>
      <c r="F27" s="210"/>
      <c r="G27" s="210"/>
      <c r="H27" s="210"/>
      <c r="I27" s="210"/>
      <c r="J27" s="210"/>
      <c r="K27" s="206"/>
    </row>
    <row r="28" spans="2:11" ht="15" customHeight="1" x14ac:dyDescent="0.3">
      <c r="B28" s="209"/>
      <c r="C28" s="210"/>
      <c r="D28" s="349" t="s">
        <v>973</v>
      </c>
      <c r="E28" s="349"/>
      <c r="F28" s="349"/>
      <c r="G28" s="349"/>
      <c r="H28" s="349"/>
      <c r="I28" s="349"/>
      <c r="J28" s="349"/>
      <c r="K28" s="206"/>
    </row>
    <row r="29" spans="2:11" ht="15" customHeight="1" x14ac:dyDescent="0.3">
      <c r="B29" s="209"/>
      <c r="C29" s="210"/>
      <c r="D29" s="349" t="s">
        <v>974</v>
      </c>
      <c r="E29" s="349"/>
      <c r="F29" s="349"/>
      <c r="G29" s="349"/>
      <c r="H29" s="349"/>
      <c r="I29" s="349"/>
      <c r="J29" s="349"/>
      <c r="K29" s="206"/>
    </row>
    <row r="30" spans="2:11" ht="12.75" customHeight="1" x14ac:dyDescent="0.3">
      <c r="B30" s="209"/>
      <c r="C30" s="210"/>
      <c r="D30" s="210"/>
      <c r="E30" s="210"/>
      <c r="F30" s="210"/>
      <c r="G30" s="210"/>
      <c r="H30" s="210"/>
      <c r="I30" s="210"/>
      <c r="J30" s="210"/>
      <c r="K30" s="206"/>
    </row>
    <row r="31" spans="2:11" ht="15" customHeight="1" x14ac:dyDescent="0.3">
      <c r="B31" s="209"/>
      <c r="C31" s="210"/>
      <c r="D31" s="349" t="s">
        <v>975</v>
      </c>
      <c r="E31" s="349"/>
      <c r="F31" s="349"/>
      <c r="G31" s="349"/>
      <c r="H31" s="349"/>
      <c r="I31" s="349"/>
      <c r="J31" s="349"/>
      <c r="K31" s="206"/>
    </row>
    <row r="32" spans="2:11" ht="15" customHeight="1" x14ac:dyDescent="0.3">
      <c r="B32" s="209"/>
      <c r="C32" s="210"/>
      <c r="D32" s="349" t="s">
        <v>976</v>
      </c>
      <c r="E32" s="349"/>
      <c r="F32" s="349"/>
      <c r="G32" s="349"/>
      <c r="H32" s="349"/>
      <c r="I32" s="349"/>
      <c r="J32" s="349"/>
      <c r="K32" s="206"/>
    </row>
    <row r="33" spans="2:11" ht="15" customHeight="1" x14ac:dyDescent="0.3">
      <c r="B33" s="209"/>
      <c r="C33" s="210"/>
      <c r="D33" s="349" t="s">
        <v>977</v>
      </c>
      <c r="E33" s="349"/>
      <c r="F33" s="349"/>
      <c r="G33" s="349"/>
      <c r="H33" s="349"/>
      <c r="I33" s="349"/>
      <c r="J33" s="349"/>
      <c r="K33" s="206"/>
    </row>
    <row r="34" spans="2:11" ht="15" customHeight="1" x14ac:dyDescent="0.3">
      <c r="B34" s="209"/>
      <c r="C34" s="210"/>
      <c r="D34" s="208"/>
      <c r="E34" s="212" t="s">
        <v>87</v>
      </c>
      <c r="F34" s="208"/>
      <c r="G34" s="349" t="s">
        <v>978</v>
      </c>
      <c r="H34" s="349"/>
      <c r="I34" s="349"/>
      <c r="J34" s="349"/>
      <c r="K34" s="206"/>
    </row>
    <row r="35" spans="2:11" ht="30.75" customHeight="1" x14ac:dyDescent="0.3">
      <c r="B35" s="209"/>
      <c r="C35" s="210"/>
      <c r="D35" s="208"/>
      <c r="E35" s="212" t="s">
        <v>979</v>
      </c>
      <c r="F35" s="208"/>
      <c r="G35" s="349" t="s">
        <v>980</v>
      </c>
      <c r="H35" s="349"/>
      <c r="I35" s="349"/>
      <c r="J35" s="349"/>
      <c r="K35" s="206"/>
    </row>
    <row r="36" spans="2:11" ht="15" customHeight="1" x14ac:dyDescent="0.3">
      <c r="B36" s="209"/>
      <c r="C36" s="210"/>
      <c r="D36" s="208"/>
      <c r="E36" s="212" t="s">
        <v>40</v>
      </c>
      <c r="F36" s="208"/>
      <c r="G36" s="349" t="s">
        <v>981</v>
      </c>
      <c r="H36" s="349"/>
      <c r="I36" s="349"/>
      <c r="J36" s="349"/>
      <c r="K36" s="206"/>
    </row>
    <row r="37" spans="2:11" ht="15" customHeight="1" x14ac:dyDescent="0.3">
      <c r="B37" s="209"/>
      <c r="C37" s="210"/>
      <c r="D37" s="208"/>
      <c r="E37" s="212" t="s">
        <v>88</v>
      </c>
      <c r="F37" s="208"/>
      <c r="G37" s="349" t="s">
        <v>982</v>
      </c>
      <c r="H37" s="349"/>
      <c r="I37" s="349"/>
      <c r="J37" s="349"/>
      <c r="K37" s="206"/>
    </row>
    <row r="38" spans="2:11" ht="15" customHeight="1" x14ac:dyDescent="0.3">
      <c r="B38" s="209"/>
      <c r="C38" s="210"/>
      <c r="D38" s="208"/>
      <c r="E38" s="212" t="s">
        <v>89</v>
      </c>
      <c r="F38" s="208"/>
      <c r="G38" s="349" t="s">
        <v>983</v>
      </c>
      <c r="H38" s="349"/>
      <c r="I38" s="349"/>
      <c r="J38" s="349"/>
      <c r="K38" s="206"/>
    </row>
    <row r="39" spans="2:11" ht="15" customHeight="1" x14ac:dyDescent="0.3">
      <c r="B39" s="209"/>
      <c r="C39" s="210"/>
      <c r="D39" s="208"/>
      <c r="E39" s="212" t="s">
        <v>90</v>
      </c>
      <c r="F39" s="208"/>
      <c r="G39" s="349" t="s">
        <v>984</v>
      </c>
      <c r="H39" s="349"/>
      <c r="I39" s="349"/>
      <c r="J39" s="349"/>
      <c r="K39" s="206"/>
    </row>
    <row r="40" spans="2:11" ht="15" customHeight="1" x14ac:dyDescent="0.3">
      <c r="B40" s="209"/>
      <c r="C40" s="210"/>
      <c r="D40" s="208"/>
      <c r="E40" s="212" t="s">
        <v>985</v>
      </c>
      <c r="F40" s="208"/>
      <c r="G40" s="349" t="s">
        <v>986</v>
      </c>
      <c r="H40" s="349"/>
      <c r="I40" s="349"/>
      <c r="J40" s="349"/>
      <c r="K40" s="206"/>
    </row>
    <row r="41" spans="2:11" ht="15" customHeight="1" x14ac:dyDescent="0.3">
      <c r="B41" s="209"/>
      <c r="C41" s="210"/>
      <c r="D41" s="208"/>
      <c r="E41" s="212"/>
      <c r="F41" s="208"/>
      <c r="G41" s="349" t="s">
        <v>987</v>
      </c>
      <c r="H41" s="349"/>
      <c r="I41" s="349"/>
      <c r="J41" s="349"/>
      <c r="K41" s="206"/>
    </row>
    <row r="42" spans="2:11" ht="15" customHeight="1" x14ac:dyDescent="0.3">
      <c r="B42" s="209"/>
      <c r="C42" s="210"/>
      <c r="D42" s="208"/>
      <c r="E42" s="212" t="s">
        <v>988</v>
      </c>
      <c r="F42" s="208"/>
      <c r="G42" s="349" t="s">
        <v>989</v>
      </c>
      <c r="H42" s="349"/>
      <c r="I42" s="349"/>
      <c r="J42" s="349"/>
      <c r="K42" s="206"/>
    </row>
    <row r="43" spans="2:11" ht="15" customHeight="1" x14ac:dyDescent="0.3">
      <c r="B43" s="209"/>
      <c r="C43" s="210"/>
      <c r="D43" s="208"/>
      <c r="E43" s="212" t="s">
        <v>92</v>
      </c>
      <c r="F43" s="208"/>
      <c r="G43" s="349" t="s">
        <v>990</v>
      </c>
      <c r="H43" s="349"/>
      <c r="I43" s="349"/>
      <c r="J43" s="349"/>
      <c r="K43" s="206"/>
    </row>
    <row r="44" spans="2:11" ht="12.75" customHeight="1" x14ac:dyDescent="0.3">
      <c r="B44" s="209"/>
      <c r="C44" s="210"/>
      <c r="D44" s="208"/>
      <c r="E44" s="208"/>
      <c r="F44" s="208"/>
      <c r="G44" s="208"/>
      <c r="H44" s="208"/>
      <c r="I44" s="208"/>
      <c r="J44" s="208"/>
      <c r="K44" s="206"/>
    </row>
    <row r="45" spans="2:11" ht="15" customHeight="1" x14ac:dyDescent="0.3">
      <c r="B45" s="209"/>
      <c r="C45" s="210"/>
      <c r="D45" s="349" t="s">
        <v>991</v>
      </c>
      <c r="E45" s="349"/>
      <c r="F45" s="349"/>
      <c r="G45" s="349"/>
      <c r="H45" s="349"/>
      <c r="I45" s="349"/>
      <c r="J45" s="349"/>
      <c r="K45" s="206"/>
    </row>
    <row r="46" spans="2:11" ht="15" customHeight="1" x14ac:dyDescent="0.3">
      <c r="B46" s="209"/>
      <c r="C46" s="210"/>
      <c r="D46" s="210"/>
      <c r="E46" s="349" t="s">
        <v>992</v>
      </c>
      <c r="F46" s="349"/>
      <c r="G46" s="349"/>
      <c r="H46" s="349"/>
      <c r="I46" s="349"/>
      <c r="J46" s="349"/>
      <c r="K46" s="206"/>
    </row>
    <row r="47" spans="2:11" ht="15" customHeight="1" x14ac:dyDescent="0.3">
      <c r="B47" s="209"/>
      <c r="C47" s="210"/>
      <c r="D47" s="210"/>
      <c r="E47" s="349" t="s">
        <v>993</v>
      </c>
      <c r="F47" s="349"/>
      <c r="G47" s="349"/>
      <c r="H47" s="349"/>
      <c r="I47" s="349"/>
      <c r="J47" s="349"/>
      <c r="K47" s="206"/>
    </row>
    <row r="48" spans="2:11" ht="15" customHeight="1" x14ac:dyDescent="0.3">
      <c r="B48" s="209"/>
      <c r="C48" s="210"/>
      <c r="D48" s="210"/>
      <c r="E48" s="349" t="s">
        <v>994</v>
      </c>
      <c r="F48" s="349"/>
      <c r="G48" s="349"/>
      <c r="H48" s="349"/>
      <c r="I48" s="349"/>
      <c r="J48" s="349"/>
      <c r="K48" s="206"/>
    </row>
    <row r="49" spans="2:11" ht="15" customHeight="1" x14ac:dyDescent="0.3">
      <c r="B49" s="209"/>
      <c r="C49" s="210"/>
      <c r="D49" s="349" t="s">
        <v>995</v>
      </c>
      <c r="E49" s="349"/>
      <c r="F49" s="349"/>
      <c r="G49" s="349"/>
      <c r="H49" s="349"/>
      <c r="I49" s="349"/>
      <c r="J49" s="349"/>
      <c r="K49" s="206"/>
    </row>
    <row r="50" spans="2:11" ht="25.5" customHeight="1" x14ac:dyDescent="0.3">
      <c r="B50" s="205"/>
      <c r="C50" s="353" t="s">
        <v>996</v>
      </c>
      <c r="D50" s="353"/>
      <c r="E50" s="353"/>
      <c r="F50" s="353"/>
      <c r="G50" s="353"/>
      <c r="H50" s="353"/>
      <c r="I50" s="353"/>
      <c r="J50" s="353"/>
      <c r="K50" s="206"/>
    </row>
    <row r="51" spans="2:11" ht="5.25" customHeight="1" x14ac:dyDescent="0.3">
      <c r="B51" s="205"/>
      <c r="C51" s="207"/>
      <c r="D51" s="207"/>
      <c r="E51" s="207"/>
      <c r="F51" s="207"/>
      <c r="G51" s="207"/>
      <c r="H51" s="207"/>
      <c r="I51" s="207"/>
      <c r="J51" s="207"/>
      <c r="K51" s="206"/>
    </row>
    <row r="52" spans="2:11" ht="15" customHeight="1" x14ac:dyDescent="0.3">
      <c r="B52" s="205"/>
      <c r="C52" s="349" t="s">
        <v>997</v>
      </c>
      <c r="D52" s="349"/>
      <c r="E52" s="349"/>
      <c r="F52" s="349"/>
      <c r="G52" s="349"/>
      <c r="H52" s="349"/>
      <c r="I52" s="349"/>
      <c r="J52" s="349"/>
      <c r="K52" s="206"/>
    </row>
    <row r="53" spans="2:11" ht="15" customHeight="1" x14ac:dyDescent="0.3">
      <c r="B53" s="205"/>
      <c r="C53" s="349" t="s">
        <v>998</v>
      </c>
      <c r="D53" s="349"/>
      <c r="E53" s="349"/>
      <c r="F53" s="349"/>
      <c r="G53" s="349"/>
      <c r="H53" s="349"/>
      <c r="I53" s="349"/>
      <c r="J53" s="349"/>
      <c r="K53" s="206"/>
    </row>
    <row r="54" spans="2:11" ht="12.75" customHeight="1" x14ac:dyDescent="0.3">
      <c r="B54" s="205"/>
      <c r="C54" s="208"/>
      <c r="D54" s="208"/>
      <c r="E54" s="208"/>
      <c r="F54" s="208"/>
      <c r="G54" s="208"/>
      <c r="H54" s="208"/>
      <c r="I54" s="208"/>
      <c r="J54" s="208"/>
      <c r="K54" s="206"/>
    </row>
    <row r="55" spans="2:11" ht="15" customHeight="1" x14ac:dyDescent="0.3">
      <c r="B55" s="205"/>
      <c r="C55" s="349" t="s">
        <v>999</v>
      </c>
      <c r="D55" s="349"/>
      <c r="E55" s="349"/>
      <c r="F55" s="349"/>
      <c r="G55" s="349"/>
      <c r="H55" s="349"/>
      <c r="I55" s="349"/>
      <c r="J55" s="349"/>
      <c r="K55" s="206"/>
    </row>
    <row r="56" spans="2:11" ht="15" customHeight="1" x14ac:dyDescent="0.3">
      <c r="B56" s="205"/>
      <c r="C56" s="210"/>
      <c r="D56" s="349" t="s">
        <v>1000</v>
      </c>
      <c r="E56" s="349"/>
      <c r="F56" s="349"/>
      <c r="G56" s="349"/>
      <c r="H56" s="349"/>
      <c r="I56" s="349"/>
      <c r="J56" s="349"/>
      <c r="K56" s="206"/>
    </row>
    <row r="57" spans="2:11" ht="15" customHeight="1" x14ac:dyDescent="0.3">
      <c r="B57" s="205"/>
      <c r="C57" s="210"/>
      <c r="D57" s="349" t="s">
        <v>1001</v>
      </c>
      <c r="E57" s="349"/>
      <c r="F57" s="349"/>
      <c r="G57" s="349"/>
      <c r="H57" s="349"/>
      <c r="I57" s="349"/>
      <c r="J57" s="349"/>
      <c r="K57" s="206"/>
    </row>
    <row r="58" spans="2:11" ht="15" customHeight="1" x14ac:dyDescent="0.3">
      <c r="B58" s="205"/>
      <c r="C58" s="210"/>
      <c r="D58" s="349" t="s">
        <v>1002</v>
      </c>
      <c r="E58" s="349"/>
      <c r="F58" s="349"/>
      <c r="G58" s="349"/>
      <c r="H58" s="349"/>
      <c r="I58" s="349"/>
      <c r="J58" s="349"/>
      <c r="K58" s="206"/>
    </row>
    <row r="59" spans="2:11" ht="15" customHeight="1" x14ac:dyDescent="0.3">
      <c r="B59" s="205"/>
      <c r="C59" s="210"/>
      <c r="D59" s="349" t="s">
        <v>1003</v>
      </c>
      <c r="E59" s="349"/>
      <c r="F59" s="349"/>
      <c r="G59" s="349"/>
      <c r="H59" s="349"/>
      <c r="I59" s="349"/>
      <c r="J59" s="349"/>
      <c r="K59" s="206"/>
    </row>
    <row r="60" spans="2:11" ht="15" customHeight="1" x14ac:dyDescent="0.3">
      <c r="B60" s="205"/>
      <c r="C60" s="210"/>
      <c r="D60" s="350" t="s">
        <v>1004</v>
      </c>
      <c r="E60" s="350"/>
      <c r="F60" s="350"/>
      <c r="G60" s="350"/>
      <c r="H60" s="350"/>
      <c r="I60" s="350"/>
      <c r="J60" s="350"/>
      <c r="K60" s="206"/>
    </row>
    <row r="61" spans="2:11" ht="15" customHeight="1" x14ac:dyDescent="0.3">
      <c r="B61" s="205"/>
      <c r="C61" s="210"/>
      <c r="D61" s="349" t="s">
        <v>1005</v>
      </c>
      <c r="E61" s="349"/>
      <c r="F61" s="349"/>
      <c r="G61" s="349"/>
      <c r="H61" s="349"/>
      <c r="I61" s="349"/>
      <c r="J61" s="349"/>
      <c r="K61" s="206"/>
    </row>
    <row r="62" spans="2:11" ht="12.75" customHeight="1" x14ac:dyDescent="0.3">
      <c r="B62" s="205"/>
      <c r="C62" s="210"/>
      <c r="D62" s="210"/>
      <c r="E62" s="213"/>
      <c r="F62" s="210"/>
      <c r="G62" s="210"/>
      <c r="H62" s="210"/>
      <c r="I62" s="210"/>
      <c r="J62" s="210"/>
      <c r="K62" s="206"/>
    </row>
    <row r="63" spans="2:11" ht="15" customHeight="1" x14ac:dyDescent="0.3">
      <c r="B63" s="205"/>
      <c r="C63" s="210"/>
      <c r="D63" s="349" t="s">
        <v>1006</v>
      </c>
      <c r="E63" s="349"/>
      <c r="F63" s="349"/>
      <c r="G63" s="349"/>
      <c r="H63" s="349"/>
      <c r="I63" s="349"/>
      <c r="J63" s="349"/>
      <c r="K63" s="206"/>
    </row>
    <row r="64" spans="2:11" ht="15" customHeight="1" x14ac:dyDescent="0.3">
      <c r="B64" s="205"/>
      <c r="C64" s="210"/>
      <c r="D64" s="350" t="s">
        <v>1007</v>
      </c>
      <c r="E64" s="350"/>
      <c r="F64" s="350"/>
      <c r="G64" s="350"/>
      <c r="H64" s="350"/>
      <c r="I64" s="350"/>
      <c r="J64" s="350"/>
      <c r="K64" s="206"/>
    </row>
    <row r="65" spans="2:11" ht="15" customHeight="1" x14ac:dyDescent="0.3">
      <c r="B65" s="205"/>
      <c r="C65" s="210"/>
      <c r="D65" s="349" t="s">
        <v>1008</v>
      </c>
      <c r="E65" s="349"/>
      <c r="F65" s="349"/>
      <c r="G65" s="349"/>
      <c r="H65" s="349"/>
      <c r="I65" s="349"/>
      <c r="J65" s="349"/>
      <c r="K65" s="206"/>
    </row>
    <row r="66" spans="2:11" ht="15" customHeight="1" x14ac:dyDescent="0.3">
      <c r="B66" s="205"/>
      <c r="C66" s="210"/>
      <c r="D66" s="349" t="s">
        <v>1009</v>
      </c>
      <c r="E66" s="349"/>
      <c r="F66" s="349"/>
      <c r="G66" s="349"/>
      <c r="H66" s="349"/>
      <c r="I66" s="349"/>
      <c r="J66" s="349"/>
      <c r="K66" s="206"/>
    </row>
    <row r="67" spans="2:11" ht="15" customHeight="1" x14ac:dyDescent="0.3">
      <c r="B67" s="205"/>
      <c r="C67" s="210"/>
      <c r="D67" s="349" t="s">
        <v>1010</v>
      </c>
      <c r="E67" s="349"/>
      <c r="F67" s="349"/>
      <c r="G67" s="349"/>
      <c r="H67" s="349"/>
      <c r="I67" s="349"/>
      <c r="J67" s="349"/>
      <c r="K67" s="206"/>
    </row>
    <row r="68" spans="2:11" ht="15" customHeight="1" x14ac:dyDescent="0.3">
      <c r="B68" s="205"/>
      <c r="C68" s="210"/>
      <c r="D68" s="349" t="s">
        <v>1011</v>
      </c>
      <c r="E68" s="349"/>
      <c r="F68" s="349"/>
      <c r="G68" s="349"/>
      <c r="H68" s="349"/>
      <c r="I68" s="349"/>
      <c r="J68" s="349"/>
      <c r="K68" s="206"/>
    </row>
    <row r="69" spans="2:11" ht="12.75" customHeight="1" x14ac:dyDescent="0.3">
      <c r="B69" s="214"/>
      <c r="C69" s="215"/>
      <c r="D69" s="215"/>
      <c r="E69" s="215"/>
      <c r="F69" s="215"/>
      <c r="G69" s="215"/>
      <c r="H69" s="215"/>
      <c r="I69" s="215"/>
      <c r="J69" s="215"/>
      <c r="K69" s="216"/>
    </row>
    <row r="70" spans="2:11" ht="18.75" customHeight="1" x14ac:dyDescent="0.3">
      <c r="B70" s="217"/>
      <c r="C70" s="217"/>
      <c r="D70" s="217"/>
      <c r="E70" s="217"/>
      <c r="F70" s="217"/>
      <c r="G70" s="217"/>
      <c r="H70" s="217"/>
      <c r="I70" s="217"/>
      <c r="J70" s="217"/>
      <c r="K70" s="218"/>
    </row>
    <row r="71" spans="2:11" ht="18.75" customHeight="1" x14ac:dyDescent="0.3">
      <c r="B71" s="218"/>
      <c r="C71" s="218"/>
      <c r="D71" s="218"/>
      <c r="E71" s="218"/>
      <c r="F71" s="218"/>
      <c r="G71" s="218"/>
      <c r="H71" s="218"/>
      <c r="I71" s="218"/>
      <c r="J71" s="218"/>
      <c r="K71" s="218"/>
    </row>
    <row r="72" spans="2:11" ht="7.5" customHeight="1" x14ac:dyDescent="0.3">
      <c r="B72" s="219"/>
      <c r="C72" s="220"/>
      <c r="D72" s="220"/>
      <c r="E72" s="220"/>
      <c r="F72" s="220"/>
      <c r="G72" s="220"/>
      <c r="H72" s="220"/>
      <c r="I72" s="220"/>
      <c r="J72" s="220"/>
      <c r="K72" s="221"/>
    </row>
    <row r="73" spans="2:11" ht="45" customHeight="1" x14ac:dyDescent="0.3">
      <c r="B73" s="222"/>
      <c r="C73" s="351" t="s">
        <v>61</v>
      </c>
      <c r="D73" s="351"/>
      <c r="E73" s="351"/>
      <c r="F73" s="351"/>
      <c r="G73" s="351"/>
      <c r="H73" s="351"/>
      <c r="I73" s="351"/>
      <c r="J73" s="351"/>
      <c r="K73" s="223"/>
    </row>
    <row r="74" spans="2:11" ht="17.25" customHeight="1" x14ac:dyDescent="0.3">
      <c r="B74" s="222"/>
      <c r="C74" s="224" t="s">
        <v>1012</v>
      </c>
      <c r="D74" s="224"/>
      <c r="E74" s="224"/>
      <c r="F74" s="224" t="s">
        <v>1013</v>
      </c>
      <c r="G74" s="225"/>
      <c r="H74" s="224" t="s">
        <v>88</v>
      </c>
      <c r="I74" s="224" t="s">
        <v>44</v>
      </c>
      <c r="J74" s="224" t="s">
        <v>1014</v>
      </c>
      <c r="K74" s="223"/>
    </row>
    <row r="75" spans="2:11" ht="17.25" customHeight="1" x14ac:dyDescent="0.3">
      <c r="B75" s="222"/>
      <c r="C75" s="226" t="s">
        <v>1015</v>
      </c>
      <c r="D75" s="226"/>
      <c r="E75" s="226"/>
      <c r="F75" s="227" t="s">
        <v>1016</v>
      </c>
      <c r="G75" s="228"/>
      <c r="H75" s="226"/>
      <c r="I75" s="226"/>
      <c r="J75" s="226" t="s">
        <v>1017</v>
      </c>
      <c r="K75" s="223"/>
    </row>
    <row r="76" spans="2:11" ht="5.25" customHeight="1" x14ac:dyDescent="0.3">
      <c r="B76" s="222"/>
      <c r="C76" s="229"/>
      <c r="D76" s="229"/>
      <c r="E76" s="229"/>
      <c r="F76" s="229"/>
      <c r="G76" s="230"/>
      <c r="H76" s="229"/>
      <c r="I76" s="229"/>
      <c r="J76" s="229"/>
      <c r="K76" s="223"/>
    </row>
    <row r="77" spans="2:11" ht="15" customHeight="1" x14ac:dyDescent="0.3">
      <c r="B77" s="222"/>
      <c r="C77" s="212" t="s">
        <v>40</v>
      </c>
      <c r="D77" s="229"/>
      <c r="E77" s="229"/>
      <c r="F77" s="231" t="s">
        <v>1018</v>
      </c>
      <c r="G77" s="230"/>
      <c r="H77" s="212" t="s">
        <v>1019</v>
      </c>
      <c r="I77" s="212" t="s">
        <v>1020</v>
      </c>
      <c r="J77" s="212">
        <v>20</v>
      </c>
      <c r="K77" s="223"/>
    </row>
    <row r="78" spans="2:11" ht="15" customHeight="1" x14ac:dyDescent="0.3">
      <c r="B78" s="222"/>
      <c r="C78" s="212" t="s">
        <v>1021</v>
      </c>
      <c r="D78" s="212"/>
      <c r="E78" s="212"/>
      <c r="F78" s="231" t="s">
        <v>1018</v>
      </c>
      <c r="G78" s="230"/>
      <c r="H78" s="212" t="s">
        <v>1022</v>
      </c>
      <c r="I78" s="212" t="s">
        <v>1020</v>
      </c>
      <c r="J78" s="212">
        <v>120</v>
      </c>
      <c r="K78" s="223"/>
    </row>
    <row r="79" spans="2:11" ht="15" customHeight="1" x14ac:dyDescent="0.3">
      <c r="B79" s="232"/>
      <c r="C79" s="212" t="s">
        <v>1023</v>
      </c>
      <c r="D79" s="212"/>
      <c r="E79" s="212"/>
      <c r="F79" s="231" t="s">
        <v>1024</v>
      </c>
      <c r="G79" s="230"/>
      <c r="H79" s="212" t="s">
        <v>1025</v>
      </c>
      <c r="I79" s="212" t="s">
        <v>1020</v>
      </c>
      <c r="J79" s="212">
        <v>50</v>
      </c>
      <c r="K79" s="223"/>
    </row>
    <row r="80" spans="2:11" ht="15" customHeight="1" x14ac:dyDescent="0.3">
      <c r="B80" s="232"/>
      <c r="C80" s="212" t="s">
        <v>1026</v>
      </c>
      <c r="D80" s="212"/>
      <c r="E80" s="212"/>
      <c r="F80" s="231" t="s">
        <v>1018</v>
      </c>
      <c r="G80" s="230"/>
      <c r="H80" s="212" t="s">
        <v>1027</v>
      </c>
      <c r="I80" s="212" t="s">
        <v>1028</v>
      </c>
      <c r="J80" s="212"/>
      <c r="K80" s="223"/>
    </row>
    <row r="81" spans="2:11" ht="15" customHeight="1" x14ac:dyDescent="0.3">
      <c r="B81" s="232"/>
      <c r="C81" s="233" t="s">
        <v>1029</v>
      </c>
      <c r="D81" s="233"/>
      <c r="E81" s="233"/>
      <c r="F81" s="234" t="s">
        <v>1024</v>
      </c>
      <c r="G81" s="233"/>
      <c r="H81" s="233" t="s">
        <v>1030</v>
      </c>
      <c r="I81" s="233" t="s">
        <v>1020</v>
      </c>
      <c r="J81" s="233">
        <v>15</v>
      </c>
      <c r="K81" s="223"/>
    </row>
    <row r="82" spans="2:11" ht="15" customHeight="1" x14ac:dyDescent="0.3">
      <c r="B82" s="232"/>
      <c r="C82" s="233" t="s">
        <v>1031</v>
      </c>
      <c r="D82" s="233"/>
      <c r="E82" s="233"/>
      <c r="F82" s="234" t="s">
        <v>1024</v>
      </c>
      <c r="G82" s="233"/>
      <c r="H82" s="233" t="s">
        <v>1032</v>
      </c>
      <c r="I82" s="233" t="s">
        <v>1020</v>
      </c>
      <c r="J82" s="233">
        <v>15</v>
      </c>
      <c r="K82" s="223"/>
    </row>
    <row r="83" spans="2:11" ht="15" customHeight="1" x14ac:dyDescent="0.3">
      <c r="B83" s="232"/>
      <c r="C83" s="233" t="s">
        <v>1033</v>
      </c>
      <c r="D83" s="233"/>
      <c r="E83" s="233"/>
      <c r="F83" s="234" t="s">
        <v>1024</v>
      </c>
      <c r="G83" s="233"/>
      <c r="H83" s="233" t="s">
        <v>1034</v>
      </c>
      <c r="I83" s="233" t="s">
        <v>1020</v>
      </c>
      <c r="J83" s="233">
        <v>20</v>
      </c>
      <c r="K83" s="223"/>
    </row>
    <row r="84" spans="2:11" ht="15" customHeight="1" x14ac:dyDescent="0.3">
      <c r="B84" s="232"/>
      <c r="C84" s="233" t="s">
        <v>1035</v>
      </c>
      <c r="D84" s="233"/>
      <c r="E84" s="233"/>
      <c r="F84" s="234" t="s">
        <v>1024</v>
      </c>
      <c r="G84" s="233"/>
      <c r="H84" s="233" t="s">
        <v>1036</v>
      </c>
      <c r="I84" s="233" t="s">
        <v>1020</v>
      </c>
      <c r="J84" s="233">
        <v>20</v>
      </c>
      <c r="K84" s="223"/>
    </row>
    <row r="85" spans="2:11" ht="15" customHeight="1" x14ac:dyDescent="0.3">
      <c r="B85" s="232"/>
      <c r="C85" s="212" t="s">
        <v>1037</v>
      </c>
      <c r="D85" s="212"/>
      <c r="E85" s="212"/>
      <c r="F85" s="231" t="s">
        <v>1024</v>
      </c>
      <c r="G85" s="230"/>
      <c r="H85" s="212" t="s">
        <v>1038</v>
      </c>
      <c r="I85" s="212" t="s">
        <v>1020</v>
      </c>
      <c r="J85" s="212">
        <v>50</v>
      </c>
      <c r="K85" s="223"/>
    </row>
    <row r="86" spans="2:11" ht="15" customHeight="1" x14ac:dyDescent="0.3">
      <c r="B86" s="232"/>
      <c r="C86" s="212" t="s">
        <v>1039</v>
      </c>
      <c r="D86" s="212"/>
      <c r="E86" s="212"/>
      <c r="F86" s="231" t="s">
        <v>1024</v>
      </c>
      <c r="G86" s="230"/>
      <c r="H86" s="212" t="s">
        <v>1040</v>
      </c>
      <c r="I86" s="212" t="s">
        <v>1020</v>
      </c>
      <c r="J86" s="212">
        <v>20</v>
      </c>
      <c r="K86" s="223"/>
    </row>
    <row r="87" spans="2:11" ht="15" customHeight="1" x14ac:dyDescent="0.3">
      <c r="B87" s="232"/>
      <c r="C87" s="212" t="s">
        <v>1041</v>
      </c>
      <c r="D87" s="212"/>
      <c r="E87" s="212"/>
      <c r="F87" s="231" t="s">
        <v>1024</v>
      </c>
      <c r="G87" s="230"/>
      <c r="H87" s="212" t="s">
        <v>1042</v>
      </c>
      <c r="I87" s="212" t="s">
        <v>1020</v>
      </c>
      <c r="J87" s="212">
        <v>20</v>
      </c>
      <c r="K87" s="223"/>
    </row>
    <row r="88" spans="2:11" ht="15" customHeight="1" x14ac:dyDescent="0.3">
      <c r="B88" s="232"/>
      <c r="C88" s="212" t="s">
        <v>1043</v>
      </c>
      <c r="D88" s="212"/>
      <c r="E88" s="212"/>
      <c r="F88" s="231" t="s">
        <v>1024</v>
      </c>
      <c r="G88" s="230"/>
      <c r="H88" s="212" t="s">
        <v>1044</v>
      </c>
      <c r="I88" s="212" t="s">
        <v>1020</v>
      </c>
      <c r="J88" s="212">
        <v>50</v>
      </c>
      <c r="K88" s="223"/>
    </row>
    <row r="89" spans="2:11" ht="15" customHeight="1" x14ac:dyDescent="0.3">
      <c r="B89" s="232"/>
      <c r="C89" s="212" t="s">
        <v>1045</v>
      </c>
      <c r="D89" s="212"/>
      <c r="E89" s="212"/>
      <c r="F89" s="231" t="s">
        <v>1024</v>
      </c>
      <c r="G89" s="230"/>
      <c r="H89" s="212" t="s">
        <v>1045</v>
      </c>
      <c r="I89" s="212" t="s">
        <v>1020</v>
      </c>
      <c r="J89" s="212">
        <v>50</v>
      </c>
      <c r="K89" s="223"/>
    </row>
    <row r="90" spans="2:11" ht="15" customHeight="1" x14ac:dyDescent="0.3">
      <c r="B90" s="232"/>
      <c r="C90" s="212" t="s">
        <v>93</v>
      </c>
      <c r="D90" s="212"/>
      <c r="E90" s="212"/>
      <c r="F90" s="231" t="s">
        <v>1024</v>
      </c>
      <c r="G90" s="230"/>
      <c r="H90" s="212" t="s">
        <v>1046</v>
      </c>
      <c r="I90" s="212" t="s">
        <v>1020</v>
      </c>
      <c r="J90" s="212">
        <v>255</v>
      </c>
      <c r="K90" s="223"/>
    </row>
    <row r="91" spans="2:11" ht="15" customHeight="1" x14ac:dyDescent="0.3">
      <c r="B91" s="232"/>
      <c r="C91" s="212" t="s">
        <v>1047</v>
      </c>
      <c r="D91" s="212"/>
      <c r="E91" s="212"/>
      <c r="F91" s="231" t="s">
        <v>1018</v>
      </c>
      <c r="G91" s="230"/>
      <c r="H91" s="212" t="s">
        <v>1048</v>
      </c>
      <c r="I91" s="212" t="s">
        <v>1049</v>
      </c>
      <c r="J91" s="212"/>
      <c r="K91" s="223"/>
    </row>
    <row r="92" spans="2:11" ht="15" customHeight="1" x14ac:dyDescent="0.3">
      <c r="B92" s="232"/>
      <c r="C92" s="212" t="s">
        <v>1050</v>
      </c>
      <c r="D92" s="212"/>
      <c r="E92" s="212"/>
      <c r="F92" s="231" t="s">
        <v>1018</v>
      </c>
      <c r="G92" s="230"/>
      <c r="H92" s="212" t="s">
        <v>1051</v>
      </c>
      <c r="I92" s="212" t="s">
        <v>1052</v>
      </c>
      <c r="J92" s="212"/>
      <c r="K92" s="223"/>
    </row>
    <row r="93" spans="2:11" ht="15" customHeight="1" x14ac:dyDescent="0.3">
      <c r="B93" s="232"/>
      <c r="C93" s="212" t="s">
        <v>1053</v>
      </c>
      <c r="D93" s="212"/>
      <c r="E93" s="212"/>
      <c r="F93" s="231" t="s">
        <v>1018</v>
      </c>
      <c r="G93" s="230"/>
      <c r="H93" s="212" t="s">
        <v>1053</v>
      </c>
      <c r="I93" s="212" t="s">
        <v>1052</v>
      </c>
      <c r="J93" s="212"/>
      <c r="K93" s="223"/>
    </row>
    <row r="94" spans="2:11" ht="15" customHeight="1" x14ac:dyDescent="0.3">
      <c r="B94" s="232"/>
      <c r="C94" s="212" t="s">
        <v>26</v>
      </c>
      <c r="D94" s="212"/>
      <c r="E94" s="212"/>
      <c r="F94" s="231" t="s">
        <v>1018</v>
      </c>
      <c r="G94" s="230"/>
      <c r="H94" s="212" t="s">
        <v>1054</v>
      </c>
      <c r="I94" s="212" t="s">
        <v>1052</v>
      </c>
      <c r="J94" s="212"/>
      <c r="K94" s="223"/>
    </row>
    <row r="95" spans="2:11" ht="15" customHeight="1" x14ac:dyDescent="0.3">
      <c r="B95" s="232"/>
      <c r="C95" s="212" t="s">
        <v>36</v>
      </c>
      <c r="D95" s="212"/>
      <c r="E95" s="212"/>
      <c r="F95" s="231" t="s">
        <v>1018</v>
      </c>
      <c r="G95" s="230"/>
      <c r="H95" s="212" t="s">
        <v>1055</v>
      </c>
      <c r="I95" s="212" t="s">
        <v>1052</v>
      </c>
      <c r="J95" s="212"/>
      <c r="K95" s="223"/>
    </row>
    <row r="96" spans="2:11" ht="15" customHeight="1" x14ac:dyDescent="0.3">
      <c r="B96" s="235"/>
      <c r="C96" s="236"/>
      <c r="D96" s="236"/>
      <c r="E96" s="236"/>
      <c r="F96" s="236"/>
      <c r="G96" s="236"/>
      <c r="H96" s="236"/>
      <c r="I96" s="236"/>
      <c r="J96" s="236"/>
      <c r="K96" s="237"/>
    </row>
    <row r="97" spans="2:11" ht="18.75" customHeight="1" x14ac:dyDescent="0.3">
      <c r="B97" s="238"/>
      <c r="C97" s="239"/>
      <c r="D97" s="239"/>
      <c r="E97" s="239"/>
      <c r="F97" s="239"/>
      <c r="G97" s="239"/>
      <c r="H97" s="239"/>
      <c r="I97" s="239"/>
      <c r="J97" s="239"/>
      <c r="K97" s="238"/>
    </row>
    <row r="98" spans="2:11" ht="18.75" customHeight="1" x14ac:dyDescent="0.3">
      <c r="B98" s="218"/>
      <c r="C98" s="218"/>
      <c r="D98" s="218"/>
      <c r="E98" s="218"/>
      <c r="F98" s="218"/>
      <c r="G98" s="218"/>
      <c r="H98" s="218"/>
      <c r="I98" s="218"/>
      <c r="J98" s="218"/>
      <c r="K98" s="218"/>
    </row>
    <row r="99" spans="2:11" ht="7.5" customHeight="1" x14ac:dyDescent="0.3">
      <c r="B99" s="219"/>
      <c r="C99" s="220"/>
      <c r="D99" s="220"/>
      <c r="E99" s="220"/>
      <c r="F99" s="220"/>
      <c r="G99" s="220"/>
      <c r="H99" s="220"/>
      <c r="I99" s="220"/>
      <c r="J99" s="220"/>
      <c r="K99" s="221"/>
    </row>
    <row r="100" spans="2:11" ht="45" customHeight="1" x14ac:dyDescent="0.3">
      <c r="B100" s="222"/>
      <c r="C100" s="351" t="s">
        <v>1056</v>
      </c>
      <c r="D100" s="351"/>
      <c r="E100" s="351"/>
      <c r="F100" s="351"/>
      <c r="G100" s="351"/>
      <c r="H100" s="351"/>
      <c r="I100" s="351"/>
      <c r="J100" s="351"/>
      <c r="K100" s="223"/>
    </row>
    <row r="101" spans="2:11" ht="17.25" customHeight="1" x14ac:dyDescent="0.3">
      <c r="B101" s="222"/>
      <c r="C101" s="224" t="s">
        <v>1012</v>
      </c>
      <c r="D101" s="224"/>
      <c r="E101" s="224"/>
      <c r="F101" s="224" t="s">
        <v>1013</v>
      </c>
      <c r="G101" s="225"/>
      <c r="H101" s="224" t="s">
        <v>88</v>
      </c>
      <c r="I101" s="224" t="s">
        <v>44</v>
      </c>
      <c r="J101" s="224" t="s">
        <v>1014</v>
      </c>
      <c r="K101" s="223"/>
    </row>
    <row r="102" spans="2:11" ht="17.25" customHeight="1" x14ac:dyDescent="0.3">
      <c r="B102" s="222"/>
      <c r="C102" s="226" t="s">
        <v>1015</v>
      </c>
      <c r="D102" s="226"/>
      <c r="E102" s="226"/>
      <c r="F102" s="227" t="s">
        <v>1016</v>
      </c>
      <c r="G102" s="228"/>
      <c r="H102" s="226"/>
      <c r="I102" s="226"/>
      <c r="J102" s="226" t="s">
        <v>1017</v>
      </c>
      <c r="K102" s="223"/>
    </row>
    <row r="103" spans="2:11" ht="5.25" customHeight="1" x14ac:dyDescent="0.3">
      <c r="B103" s="222"/>
      <c r="C103" s="224"/>
      <c r="D103" s="224"/>
      <c r="E103" s="224"/>
      <c r="F103" s="224"/>
      <c r="G103" s="240"/>
      <c r="H103" s="224"/>
      <c r="I103" s="224"/>
      <c r="J103" s="224"/>
      <c r="K103" s="223"/>
    </row>
    <row r="104" spans="2:11" ht="15" customHeight="1" x14ac:dyDescent="0.3">
      <c r="B104" s="222"/>
      <c r="C104" s="212" t="s">
        <v>40</v>
      </c>
      <c r="D104" s="229"/>
      <c r="E104" s="229"/>
      <c r="F104" s="231" t="s">
        <v>1018</v>
      </c>
      <c r="G104" s="240"/>
      <c r="H104" s="212" t="s">
        <v>1057</v>
      </c>
      <c r="I104" s="212" t="s">
        <v>1020</v>
      </c>
      <c r="J104" s="212">
        <v>20</v>
      </c>
      <c r="K104" s="223"/>
    </row>
    <row r="105" spans="2:11" ht="15" customHeight="1" x14ac:dyDescent="0.3">
      <c r="B105" s="222"/>
      <c r="C105" s="212" t="s">
        <v>1021</v>
      </c>
      <c r="D105" s="212"/>
      <c r="E105" s="212"/>
      <c r="F105" s="231" t="s">
        <v>1018</v>
      </c>
      <c r="G105" s="212"/>
      <c r="H105" s="212" t="s">
        <v>1057</v>
      </c>
      <c r="I105" s="212" t="s">
        <v>1020</v>
      </c>
      <c r="J105" s="212">
        <v>120</v>
      </c>
      <c r="K105" s="223"/>
    </row>
    <row r="106" spans="2:11" ht="15" customHeight="1" x14ac:dyDescent="0.3">
      <c r="B106" s="232"/>
      <c r="C106" s="212" t="s">
        <v>1023</v>
      </c>
      <c r="D106" s="212"/>
      <c r="E106" s="212"/>
      <c r="F106" s="231" t="s">
        <v>1024</v>
      </c>
      <c r="G106" s="212"/>
      <c r="H106" s="212" t="s">
        <v>1057</v>
      </c>
      <c r="I106" s="212" t="s">
        <v>1020</v>
      </c>
      <c r="J106" s="212">
        <v>50</v>
      </c>
      <c r="K106" s="223"/>
    </row>
    <row r="107" spans="2:11" ht="15" customHeight="1" x14ac:dyDescent="0.3">
      <c r="B107" s="232"/>
      <c r="C107" s="212" t="s">
        <v>1026</v>
      </c>
      <c r="D107" s="212"/>
      <c r="E107" s="212"/>
      <c r="F107" s="231" t="s">
        <v>1018</v>
      </c>
      <c r="G107" s="212"/>
      <c r="H107" s="212" t="s">
        <v>1057</v>
      </c>
      <c r="I107" s="212" t="s">
        <v>1028</v>
      </c>
      <c r="J107" s="212"/>
      <c r="K107" s="223"/>
    </row>
    <row r="108" spans="2:11" ht="15" customHeight="1" x14ac:dyDescent="0.3">
      <c r="B108" s="232"/>
      <c r="C108" s="212" t="s">
        <v>1037</v>
      </c>
      <c r="D108" s="212"/>
      <c r="E108" s="212"/>
      <c r="F108" s="231" t="s">
        <v>1024</v>
      </c>
      <c r="G108" s="212"/>
      <c r="H108" s="212" t="s">
        <v>1057</v>
      </c>
      <c r="I108" s="212" t="s">
        <v>1020</v>
      </c>
      <c r="J108" s="212">
        <v>50</v>
      </c>
      <c r="K108" s="223"/>
    </row>
    <row r="109" spans="2:11" ht="15" customHeight="1" x14ac:dyDescent="0.3">
      <c r="B109" s="232"/>
      <c r="C109" s="212" t="s">
        <v>1045</v>
      </c>
      <c r="D109" s="212"/>
      <c r="E109" s="212"/>
      <c r="F109" s="231" t="s">
        <v>1024</v>
      </c>
      <c r="G109" s="212"/>
      <c r="H109" s="212" t="s">
        <v>1057</v>
      </c>
      <c r="I109" s="212" t="s">
        <v>1020</v>
      </c>
      <c r="J109" s="212">
        <v>50</v>
      </c>
      <c r="K109" s="223"/>
    </row>
    <row r="110" spans="2:11" ht="15" customHeight="1" x14ac:dyDescent="0.3">
      <c r="B110" s="232"/>
      <c r="C110" s="212" t="s">
        <v>1043</v>
      </c>
      <c r="D110" s="212"/>
      <c r="E110" s="212"/>
      <c r="F110" s="231" t="s">
        <v>1024</v>
      </c>
      <c r="G110" s="212"/>
      <c r="H110" s="212" t="s">
        <v>1057</v>
      </c>
      <c r="I110" s="212" t="s">
        <v>1020</v>
      </c>
      <c r="J110" s="212">
        <v>50</v>
      </c>
      <c r="K110" s="223"/>
    </row>
    <row r="111" spans="2:11" ht="15" customHeight="1" x14ac:dyDescent="0.3">
      <c r="B111" s="232"/>
      <c r="C111" s="212" t="s">
        <v>40</v>
      </c>
      <c r="D111" s="212"/>
      <c r="E111" s="212"/>
      <c r="F111" s="231" t="s">
        <v>1018</v>
      </c>
      <c r="G111" s="212"/>
      <c r="H111" s="212" t="s">
        <v>1058</v>
      </c>
      <c r="I111" s="212" t="s">
        <v>1020</v>
      </c>
      <c r="J111" s="212">
        <v>20</v>
      </c>
      <c r="K111" s="223"/>
    </row>
    <row r="112" spans="2:11" ht="15" customHeight="1" x14ac:dyDescent="0.3">
      <c r="B112" s="232"/>
      <c r="C112" s="212" t="s">
        <v>1059</v>
      </c>
      <c r="D112" s="212"/>
      <c r="E112" s="212"/>
      <c r="F112" s="231" t="s">
        <v>1018</v>
      </c>
      <c r="G112" s="212"/>
      <c r="H112" s="212" t="s">
        <v>1060</v>
      </c>
      <c r="I112" s="212" t="s">
        <v>1020</v>
      </c>
      <c r="J112" s="212">
        <v>120</v>
      </c>
      <c r="K112" s="223"/>
    </row>
    <row r="113" spans="2:11" ht="15" customHeight="1" x14ac:dyDescent="0.3">
      <c r="B113" s="232"/>
      <c r="C113" s="212" t="s">
        <v>26</v>
      </c>
      <c r="D113" s="212"/>
      <c r="E113" s="212"/>
      <c r="F113" s="231" t="s">
        <v>1018</v>
      </c>
      <c r="G113" s="212"/>
      <c r="H113" s="212" t="s">
        <v>1061</v>
      </c>
      <c r="I113" s="212" t="s">
        <v>1052</v>
      </c>
      <c r="J113" s="212"/>
      <c r="K113" s="223"/>
    </row>
    <row r="114" spans="2:11" ht="15" customHeight="1" x14ac:dyDescent="0.3">
      <c r="B114" s="232"/>
      <c r="C114" s="212" t="s">
        <v>36</v>
      </c>
      <c r="D114" s="212"/>
      <c r="E114" s="212"/>
      <c r="F114" s="231" t="s">
        <v>1018</v>
      </c>
      <c r="G114" s="212"/>
      <c r="H114" s="212" t="s">
        <v>1062</v>
      </c>
      <c r="I114" s="212" t="s">
        <v>1052</v>
      </c>
      <c r="J114" s="212"/>
      <c r="K114" s="223"/>
    </row>
    <row r="115" spans="2:11" ht="15" customHeight="1" x14ac:dyDescent="0.3">
      <c r="B115" s="232"/>
      <c r="C115" s="212" t="s">
        <v>44</v>
      </c>
      <c r="D115" s="212"/>
      <c r="E115" s="212"/>
      <c r="F115" s="231" t="s">
        <v>1018</v>
      </c>
      <c r="G115" s="212"/>
      <c r="H115" s="212" t="s">
        <v>1063</v>
      </c>
      <c r="I115" s="212" t="s">
        <v>1064</v>
      </c>
      <c r="J115" s="212"/>
      <c r="K115" s="223"/>
    </row>
    <row r="116" spans="2:11" ht="15" customHeight="1" x14ac:dyDescent="0.3">
      <c r="B116" s="235"/>
      <c r="C116" s="241"/>
      <c r="D116" s="241"/>
      <c r="E116" s="241"/>
      <c r="F116" s="241"/>
      <c r="G116" s="241"/>
      <c r="H116" s="241"/>
      <c r="I116" s="241"/>
      <c r="J116" s="241"/>
      <c r="K116" s="237"/>
    </row>
    <row r="117" spans="2:11" ht="18.75" customHeight="1" x14ac:dyDescent="0.3">
      <c r="B117" s="242"/>
      <c r="C117" s="208"/>
      <c r="D117" s="208"/>
      <c r="E117" s="208"/>
      <c r="F117" s="243"/>
      <c r="G117" s="208"/>
      <c r="H117" s="208"/>
      <c r="I117" s="208"/>
      <c r="J117" s="208"/>
      <c r="K117" s="242"/>
    </row>
    <row r="118" spans="2:11" ht="18.75" customHeight="1" x14ac:dyDescent="0.3">
      <c r="B118" s="218"/>
      <c r="C118" s="218"/>
      <c r="D118" s="218"/>
      <c r="E118" s="218"/>
      <c r="F118" s="218"/>
      <c r="G118" s="218"/>
      <c r="H118" s="218"/>
      <c r="I118" s="218"/>
      <c r="J118" s="218"/>
      <c r="K118" s="218"/>
    </row>
    <row r="119" spans="2:11" ht="7.5" customHeight="1" x14ac:dyDescent="0.3">
      <c r="B119" s="244"/>
      <c r="C119" s="245"/>
      <c r="D119" s="245"/>
      <c r="E119" s="245"/>
      <c r="F119" s="245"/>
      <c r="G119" s="245"/>
      <c r="H119" s="245"/>
      <c r="I119" s="245"/>
      <c r="J119" s="245"/>
      <c r="K119" s="246"/>
    </row>
    <row r="120" spans="2:11" ht="45" customHeight="1" x14ac:dyDescent="0.3">
      <c r="B120" s="247"/>
      <c r="C120" s="346" t="s">
        <v>1065</v>
      </c>
      <c r="D120" s="346"/>
      <c r="E120" s="346"/>
      <c r="F120" s="346"/>
      <c r="G120" s="346"/>
      <c r="H120" s="346"/>
      <c r="I120" s="346"/>
      <c r="J120" s="346"/>
      <c r="K120" s="248"/>
    </row>
    <row r="121" spans="2:11" ht="17.25" customHeight="1" x14ac:dyDescent="0.3">
      <c r="B121" s="249"/>
      <c r="C121" s="224" t="s">
        <v>1012</v>
      </c>
      <c r="D121" s="224"/>
      <c r="E121" s="224"/>
      <c r="F121" s="224" t="s">
        <v>1013</v>
      </c>
      <c r="G121" s="225"/>
      <c r="H121" s="224" t="s">
        <v>88</v>
      </c>
      <c r="I121" s="224" t="s">
        <v>44</v>
      </c>
      <c r="J121" s="224" t="s">
        <v>1014</v>
      </c>
      <c r="K121" s="250"/>
    </row>
    <row r="122" spans="2:11" ht="17.25" customHeight="1" x14ac:dyDescent="0.3">
      <c r="B122" s="249"/>
      <c r="C122" s="226" t="s">
        <v>1015</v>
      </c>
      <c r="D122" s="226"/>
      <c r="E122" s="226"/>
      <c r="F122" s="227" t="s">
        <v>1016</v>
      </c>
      <c r="G122" s="228"/>
      <c r="H122" s="226"/>
      <c r="I122" s="226"/>
      <c r="J122" s="226" t="s">
        <v>1017</v>
      </c>
      <c r="K122" s="250"/>
    </row>
    <row r="123" spans="2:11" ht="5.25" customHeight="1" x14ac:dyDescent="0.3">
      <c r="B123" s="251"/>
      <c r="C123" s="229"/>
      <c r="D123" s="229"/>
      <c r="E123" s="229"/>
      <c r="F123" s="229"/>
      <c r="G123" s="212"/>
      <c r="H123" s="229"/>
      <c r="I123" s="229"/>
      <c r="J123" s="229"/>
      <c r="K123" s="252"/>
    </row>
    <row r="124" spans="2:11" ht="15" customHeight="1" x14ac:dyDescent="0.3">
      <c r="B124" s="251"/>
      <c r="C124" s="212" t="s">
        <v>1021</v>
      </c>
      <c r="D124" s="229"/>
      <c r="E124" s="229"/>
      <c r="F124" s="231" t="s">
        <v>1018</v>
      </c>
      <c r="G124" s="212"/>
      <c r="H124" s="212" t="s">
        <v>1057</v>
      </c>
      <c r="I124" s="212" t="s">
        <v>1020</v>
      </c>
      <c r="J124" s="212">
        <v>120</v>
      </c>
      <c r="K124" s="253"/>
    </row>
    <row r="125" spans="2:11" ht="15" customHeight="1" x14ac:dyDescent="0.3">
      <c r="B125" s="251"/>
      <c r="C125" s="212" t="s">
        <v>1066</v>
      </c>
      <c r="D125" s="212"/>
      <c r="E125" s="212"/>
      <c r="F125" s="231" t="s">
        <v>1018</v>
      </c>
      <c r="G125" s="212"/>
      <c r="H125" s="212" t="s">
        <v>1067</v>
      </c>
      <c r="I125" s="212" t="s">
        <v>1020</v>
      </c>
      <c r="J125" s="212" t="s">
        <v>1068</v>
      </c>
      <c r="K125" s="253"/>
    </row>
    <row r="126" spans="2:11" ht="15" customHeight="1" x14ac:dyDescent="0.3">
      <c r="B126" s="251"/>
      <c r="C126" s="212" t="s">
        <v>967</v>
      </c>
      <c r="D126" s="212"/>
      <c r="E126" s="212"/>
      <c r="F126" s="231" t="s">
        <v>1018</v>
      </c>
      <c r="G126" s="212"/>
      <c r="H126" s="212" t="s">
        <v>1069</v>
      </c>
      <c r="I126" s="212" t="s">
        <v>1020</v>
      </c>
      <c r="J126" s="212" t="s">
        <v>1068</v>
      </c>
      <c r="K126" s="253"/>
    </row>
    <row r="127" spans="2:11" ht="15" customHeight="1" x14ac:dyDescent="0.3">
      <c r="B127" s="251"/>
      <c r="C127" s="212" t="s">
        <v>1029</v>
      </c>
      <c r="D127" s="212"/>
      <c r="E127" s="212"/>
      <c r="F127" s="231" t="s">
        <v>1024</v>
      </c>
      <c r="G127" s="212"/>
      <c r="H127" s="212" t="s">
        <v>1030</v>
      </c>
      <c r="I127" s="212" t="s">
        <v>1020</v>
      </c>
      <c r="J127" s="212">
        <v>15</v>
      </c>
      <c r="K127" s="253"/>
    </row>
    <row r="128" spans="2:11" ht="15" customHeight="1" x14ac:dyDescent="0.3">
      <c r="B128" s="251"/>
      <c r="C128" s="233" t="s">
        <v>1031</v>
      </c>
      <c r="D128" s="233"/>
      <c r="E128" s="233"/>
      <c r="F128" s="234" t="s">
        <v>1024</v>
      </c>
      <c r="G128" s="233"/>
      <c r="H128" s="233" t="s">
        <v>1032</v>
      </c>
      <c r="I128" s="233" t="s">
        <v>1020</v>
      </c>
      <c r="J128" s="233">
        <v>15</v>
      </c>
      <c r="K128" s="253"/>
    </row>
    <row r="129" spans="2:11" ht="15" customHeight="1" x14ac:dyDescent="0.3">
      <c r="B129" s="251"/>
      <c r="C129" s="233" t="s">
        <v>1033</v>
      </c>
      <c r="D129" s="233"/>
      <c r="E129" s="233"/>
      <c r="F129" s="234" t="s">
        <v>1024</v>
      </c>
      <c r="G129" s="233"/>
      <c r="H129" s="233" t="s">
        <v>1034</v>
      </c>
      <c r="I129" s="233" t="s">
        <v>1020</v>
      </c>
      <c r="J129" s="233">
        <v>20</v>
      </c>
      <c r="K129" s="253"/>
    </row>
    <row r="130" spans="2:11" ht="15" customHeight="1" x14ac:dyDescent="0.3">
      <c r="B130" s="251"/>
      <c r="C130" s="233" t="s">
        <v>1035</v>
      </c>
      <c r="D130" s="233"/>
      <c r="E130" s="233"/>
      <c r="F130" s="234" t="s">
        <v>1024</v>
      </c>
      <c r="G130" s="233"/>
      <c r="H130" s="233" t="s">
        <v>1036</v>
      </c>
      <c r="I130" s="233" t="s">
        <v>1020</v>
      </c>
      <c r="J130" s="233">
        <v>20</v>
      </c>
      <c r="K130" s="253"/>
    </row>
    <row r="131" spans="2:11" ht="15" customHeight="1" x14ac:dyDescent="0.3">
      <c r="B131" s="251"/>
      <c r="C131" s="212" t="s">
        <v>1023</v>
      </c>
      <c r="D131" s="212"/>
      <c r="E131" s="212"/>
      <c r="F131" s="231" t="s">
        <v>1024</v>
      </c>
      <c r="G131" s="212"/>
      <c r="H131" s="212" t="s">
        <v>1057</v>
      </c>
      <c r="I131" s="212" t="s">
        <v>1020</v>
      </c>
      <c r="J131" s="212">
        <v>50</v>
      </c>
      <c r="K131" s="253"/>
    </row>
    <row r="132" spans="2:11" ht="15" customHeight="1" x14ac:dyDescent="0.3">
      <c r="B132" s="251"/>
      <c r="C132" s="212" t="s">
        <v>1037</v>
      </c>
      <c r="D132" s="212"/>
      <c r="E132" s="212"/>
      <c r="F132" s="231" t="s">
        <v>1024</v>
      </c>
      <c r="G132" s="212"/>
      <c r="H132" s="212" t="s">
        <v>1057</v>
      </c>
      <c r="I132" s="212" t="s">
        <v>1020</v>
      </c>
      <c r="J132" s="212">
        <v>50</v>
      </c>
      <c r="K132" s="253"/>
    </row>
    <row r="133" spans="2:11" ht="15" customHeight="1" x14ac:dyDescent="0.3">
      <c r="B133" s="251"/>
      <c r="C133" s="212" t="s">
        <v>1043</v>
      </c>
      <c r="D133" s="212"/>
      <c r="E133" s="212"/>
      <c r="F133" s="231" t="s">
        <v>1024</v>
      </c>
      <c r="G133" s="212"/>
      <c r="H133" s="212" t="s">
        <v>1057</v>
      </c>
      <c r="I133" s="212" t="s">
        <v>1020</v>
      </c>
      <c r="J133" s="212">
        <v>50</v>
      </c>
      <c r="K133" s="253"/>
    </row>
    <row r="134" spans="2:11" ht="15" customHeight="1" x14ac:dyDescent="0.3">
      <c r="B134" s="251"/>
      <c r="C134" s="212" t="s">
        <v>1045</v>
      </c>
      <c r="D134" s="212"/>
      <c r="E134" s="212"/>
      <c r="F134" s="231" t="s">
        <v>1024</v>
      </c>
      <c r="G134" s="212"/>
      <c r="H134" s="212" t="s">
        <v>1057</v>
      </c>
      <c r="I134" s="212" t="s">
        <v>1020</v>
      </c>
      <c r="J134" s="212">
        <v>50</v>
      </c>
      <c r="K134" s="253"/>
    </row>
    <row r="135" spans="2:11" ht="15" customHeight="1" x14ac:dyDescent="0.3">
      <c r="B135" s="251"/>
      <c r="C135" s="212" t="s">
        <v>93</v>
      </c>
      <c r="D135" s="212"/>
      <c r="E135" s="212"/>
      <c r="F135" s="231" t="s">
        <v>1024</v>
      </c>
      <c r="G135" s="212"/>
      <c r="H135" s="212" t="s">
        <v>1070</v>
      </c>
      <c r="I135" s="212" t="s">
        <v>1020</v>
      </c>
      <c r="J135" s="212">
        <v>255</v>
      </c>
      <c r="K135" s="253"/>
    </row>
    <row r="136" spans="2:11" ht="15" customHeight="1" x14ac:dyDescent="0.3">
      <c r="B136" s="251"/>
      <c r="C136" s="212" t="s">
        <v>1047</v>
      </c>
      <c r="D136" s="212"/>
      <c r="E136" s="212"/>
      <c r="F136" s="231" t="s">
        <v>1018</v>
      </c>
      <c r="G136" s="212"/>
      <c r="H136" s="212" t="s">
        <v>1071</v>
      </c>
      <c r="I136" s="212" t="s">
        <v>1049</v>
      </c>
      <c r="J136" s="212"/>
      <c r="K136" s="253"/>
    </row>
    <row r="137" spans="2:11" ht="15" customHeight="1" x14ac:dyDescent="0.3">
      <c r="B137" s="251"/>
      <c r="C137" s="212" t="s">
        <v>1050</v>
      </c>
      <c r="D137" s="212"/>
      <c r="E137" s="212"/>
      <c r="F137" s="231" t="s">
        <v>1018</v>
      </c>
      <c r="G137" s="212"/>
      <c r="H137" s="212" t="s">
        <v>1072</v>
      </c>
      <c r="I137" s="212" t="s">
        <v>1052</v>
      </c>
      <c r="J137" s="212"/>
      <c r="K137" s="253"/>
    </row>
    <row r="138" spans="2:11" ht="15" customHeight="1" x14ac:dyDescent="0.3">
      <c r="B138" s="251"/>
      <c r="C138" s="212" t="s">
        <v>1053</v>
      </c>
      <c r="D138" s="212"/>
      <c r="E138" s="212"/>
      <c r="F138" s="231" t="s">
        <v>1018</v>
      </c>
      <c r="G138" s="212"/>
      <c r="H138" s="212" t="s">
        <v>1053</v>
      </c>
      <c r="I138" s="212" t="s">
        <v>1052</v>
      </c>
      <c r="J138" s="212"/>
      <c r="K138" s="253"/>
    </row>
    <row r="139" spans="2:11" ht="15" customHeight="1" x14ac:dyDescent="0.3">
      <c r="B139" s="251"/>
      <c r="C139" s="212" t="s">
        <v>26</v>
      </c>
      <c r="D139" s="212"/>
      <c r="E139" s="212"/>
      <c r="F139" s="231" t="s">
        <v>1018</v>
      </c>
      <c r="G139" s="212"/>
      <c r="H139" s="212" t="s">
        <v>1073</v>
      </c>
      <c r="I139" s="212" t="s">
        <v>1052</v>
      </c>
      <c r="J139" s="212"/>
      <c r="K139" s="253"/>
    </row>
    <row r="140" spans="2:11" ht="15" customHeight="1" x14ac:dyDescent="0.3">
      <c r="B140" s="251"/>
      <c r="C140" s="212" t="s">
        <v>1074</v>
      </c>
      <c r="D140" s="212"/>
      <c r="E140" s="212"/>
      <c r="F140" s="231" t="s">
        <v>1018</v>
      </c>
      <c r="G140" s="212"/>
      <c r="H140" s="212" t="s">
        <v>1075</v>
      </c>
      <c r="I140" s="212" t="s">
        <v>1052</v>
      </c>
      <c r="J140" s="212"/>
      <c r="K140" s="253"/>
    </row>
    <row r="141" spans="2:11" ht="15" customHeight="1" x14ac:dyDescent="0.3">
      <c r="B141" s="254"/>
      <c r="C141" s="255"/>
      <c r="D141" s="255"/>
      <c r="E141" s="255"/>
      <c r="F141" s="255"/>
      <c r="G141" s="255"/>
      <c r="H141" s="255"/>
      <c r="I141" s="255"/>
      <c r="J141" s="255"/>
      <c r="K141" s="256"/>
    </row>
    <row r="142" spans="2:11" ht="18.75" customHeight="1" x14ac:dyDescent="0.3">
      <c r="B142" s="208"/>
      <c r="C142" s="208"/>
      <c r="D142" s="208"/>
      <c r="E142" s="208"/>
      <c r="F142" s="243"/>
      <c r="G142" s="208"/>
      <c r="H142" s="208"/>
      <c r="I142" s="208"/>
      <c r="J142" s="208"/>
      <c r="K142" s="208"/>
    </row>
    <row r="143" spans="2:11" ht="18.75" customHeight="1" x14ac:dyDescent="0.3">
      <c r="B143" s="218"/>
      <c r="C143" s="218"/>
      <c r="D143" s="218"/>
      <c r="E143" s="218"/>
      <c r="F143" s="218"/>
      <c r="G143" s="218"/>
      <c r="H143" s="218"/>
      <c r="I143" s="218"/>
      <c r="J143" s="218"/>
      <c r="K143" s="218"/>
    </row>
    <row r="144" spans="2:11" ht="7.5" customHeight="1" x14ac:dyDescent="0.3">
      <c r="B144" s="219"/>
      <c r="C144" s="220"/>
      <c r="D144" s="220"/>
      <c r="E144" s="220"/>
      <c r="F144" s="220"/>
      <c r="G144" s="220"/>
      <c r="H144" s="220"/>
      <c r="I144" s="220"/>
      <c r="J144" s="220"/>
      <c r="K144" s="221"/>
    </row>
    <row r="145" spans="2:11" ht="45" customHeight="1" x14ac:dyDescent="0.3">
      <c r="B145" s="222"/>
      <c r="C145" s="351" t="s">
        <v>1076</v>
      </c>
      <c r="D145" s="351"/>
      <c r="E145" s="351"/>
      <c r="F145" s="351"/>
      <c r="G145" s="351"/>
      <c r="H145" s="351"/>
      <c r="I145" s="351"/>
      <c r="J145" s="351"/>
      <c r="K145" s="223"/>
    </row>
    <row r="146" spans="2:11" ht="17.25" customHeight="1" x14ac:dyDescent="0.3">
      <c r="B146" s="222"/>
      <c r="C146" s="224" t="s">
        <v>1012</v>
      </c>
      <c r="D146" s="224"/>
      <c r="E146" s="224"/>
      <c r="F146" s="224" t="s">
        <v>1013</v>
      </c>
      <c r="G146" s="225"/>
      <c r="H146" s="224" t="s">
        <v>88</v>
      </c>
      <c r="I146" s="224" t="s">
        <v>44</v>
      </c>
      <c r="J146" s="224" t="s">
        <v>1014</v>
      </c>
      <c r="K146" s="223"/>
    </row>
    <row r="147" spans="2:11" ht="17.25" customHeight="1" x14ac:dyDescent="0.3">
      <c r="B147" s="222"/>
      <c r="C147" s="226" t="s">
        <v>1015</v>
      </c>
      <c r="D147" s="226"/>
      <c r="E147" s="226"/>
      <c r="F147" s="227" t="s">
        <v>1016</v>
      </c>
      <c r="G147" s="228"/>
      <c r="H147" s="226"/>
      <c r="I147" s="226"/>
      <c r="J147" s="226" t="s">
        <v>1017</v>
      </c>
      <c r="K147" s="223"/>
    </row>
    <row r="148" spans="2:11" ht="5.25" customHeight="1" x14ac:dyDescent="0.3">
      <c r="B148" s="232"/>
      <c r="C148" s="229"/>
      <c r="D148" s="229"/>
      <c r="E148" s="229"/>
      <c r="F148" s="229"/>
      <c r="G148" s="230"/>
      <c r="H148" s="229"/>
      <c r="I148" s="229"/>
      <c r="J148" s="229"/>
      <c r="K148" s="253"/>
    </row>
    <row r="149" spans="2:11" ht="15" customHeight="1" x14ac:dyDescent="0.3">
      <c r="B149" s="232"/>
      <c r="C149" s="257" t="s">
        <v>1021</v>
      </c>
      <c r="D149" s="212"/>
      <c r="E149" s="212"/>
      <c r="F149" s="258" t="s">
        <v>1018</v>
      </c>
      <c r="G149" s="212"/>
      <c r="H149" s="257" t="s">
        <v>1057</v>
      </c>
      <c r="I149" s="257" t="s">
        <v>1020</v>
      </c>
      <c r="J149" s="257">
        <v>120</v>
      </c>
      <c r="K149" s="253"/>
    </row>
    <row r="150" spans="2:11" ht="15" customHeight="1" x14ac:dyDescent="0.3">
      <c r="B150" s="232"/>
      <c r="C150" s="257" t="s">
        <v>1066</v>
      </c>
      <c r="D150" s="212"/>
      <c r="E150" s="212"/>
      <c r="F150" s="258" t="s">
        <v>1018</v>
      </c>
      <c r="G150" s="212"/>
      <c r="H150" s="257" t="s">
        <v>1077</v>
      </c>
      <c r="I150" s="257" t="s">
        <v>1020</v>
      </c>
      <c r="J150" s="257" t="s">
        <v>1068</v>
      </c>
      <c r="K150" s="253"/>
    </row>
    <row r="151" spans="2:11" ht="15" customHeight="1" x14ac:dyDescent="0.3">
      <c r="B151" s="232"/>
      <c r="C151" s="257" t="s">
        <v>967</v>
      </c>
      <c r="D151" s="212"/>
      <c r="E151" s="212"/>
      <c r="F151" s="258" t="s">
        <v>1018</v>
      </c>
      <c r="G151" s="212"/>
      <c r="H151" s="257" t="s">
        <v>1078</v>
      </c>
      <c r="I151" s="257" t="s">
        <v>1020</v>
      </c>
      <c r="J151" s="257" t="s">
        <v>1068</v>
      </c>
      <c r="K151" s="253"/>
    </row>
    <row r="152" spans="2:11" ht="15" customHeight="1" x14ac:dyDescent="0.3">
      <c r="B152" s="232"/>
      <c r="C152" s="257" t="s">
        <v>1023</v>
      </c>
      <c r="D152" s="212"/>
      <c r="E152" s="212"/>
      <c r="F152" s="258" t="s">
        <v>1024</v>
      </c>
      <c r="G152" s="212"/>
      <c r="H152" s="257" t="s">
        <v>1057</v>
      </c>
      <c r="I152" s="257" t="s">
        <v>1020</v>
      </c>
      <c r="J152" s="257">
        <v>50</v>
      </c>
      <c r="K152" s="253"/>
    </row>
    <row r="153" spans="2:11" ht="15" customHeight="1" x14ac:dyDescent="0.3">
      <c r="B153" s="232"/>
      <c r="C153" s="257" t="s">
        <v>1026</v>
      </c>
      <c r="D153" s="212"/>
      <c r="E153" s="212"/>
      <c r="F153" s="258" t="s">
        <v>1018</v>
      </c>
      <c r="G153" s="212"/>
      <c r="H153" s="257" t="s">
        <v>1057</v>
      </c>
      <c r="I153" s="257" t="s">
        <v>1028</v>
      </c>
      <c r="J153" s="257"/>
      <c r="K153" s="253"/>
    </row>
    <row r="154" spans="2:11" ht="15" customHeight="1" x14ac:dyDescent="0.3">
      <c r="B154" s="232"/>
      <c r="C154" s="257" t="s">
        <v>1037</v>
      </c>
      <c r="D154" s="212"/>
      <c r="E154" s="212"/>
      <c r="F154" s="258" t="s">
        <v>1024</v>
      </c>
      <c r="G154" s="212"/>
      <c r="H154" s="257" t="s">
        <v>1057</v>
      </c>
      <c r="I154" s="257" t="s">
        <v>1020</v>
      </c>
      <c r="J154" s="257">
        <v>50</v>
      </c>
      <c r="K154" s="253"/>
    </row>
    <row r="155" spans="2:11" ht="15" customHeight="1" x14ac:dyDescent="0.3">
      <c r="B155" s="232"/>
      <c r="C155" s="257" t="s">
        <v>1045</v>
      </c>
      <c r="D155" s="212"/>
      <c r="E155" s="212"/>
      <c r="F155" s="258" t="s">
        <v>1024</v>
      </c>
      <c r="G155" s="212"/>
      <c r="H155" s="257" t="s">
        <v>1057</v>
      </c>
      <c r="I155" s="257" t="s">
        <v>1020</v>
      </c>
      <c r="J155" s="257">
        <v>50</v>
      </c>
      <c r="K155" s="253"/>
    </row>
    <row r="156" spans="2:11" ht="15" customHeight="1" x14ac:dyDescent="0.3">
      <c r="B156" s="232"/>
      <c r="C156" s="257" t="s">
        <v>1043</v>
      </c>
      <c r="D156" s="212"/>
      <c r="E156" s="212"/>
      <c r="F156" s="258" t="s">
        <v>1024</v>
      </c>
      <c r="G156" s="212"/>
      <c r="H156" s="257" t="s">
        <v>1057</v>
      </c>
      <c r="I156" s="257" t="s">
        <v>1020</v>
      </c>
      <c r="J156" s="257">
        <v>50</v>
      </c>
      <c r="K156" s="253"/>
    </row>
    <row r="157" spans="2:11" ht="15" customHeight="1" x14ac:dyDescent="0.3">
      <c r="B157" s="232"/>
      <c r="C157" s="257" t="s">
        <v>66</v>
      </c>
      <c r="D157" s="212"/>
      <c r="E157" s="212"/>
      <c r="F157" s="258" t="s">
        <v>1018</v>
      </c>
      <c r="G157" s="212"/>
      <c r="H157" s="257" t="s">
        <v>1079</v>
      </c>
      <c r="I157" s="257" t="s">
        <v>1020</v>
      </c>
      <c r="J157" s="257" t="s">
        <v>1080</v>
      </c>
      <c r="K157" s="253"/>
    </row>
    <row r="158" spans="2:11" ht="15" customHeight="1" x14ac:dyDescent="0.3">
      <c r="B158" s="232"/>
      <c r="C158" s="257" t="s">
        <v>1081</v>
      </c>
      <c r="D158" s="212"/>
      <c r="E158" s="212"/>
      <c r="F158" s="258" t="s">
        <v>1018</v>
      </c>
      <c r="G158" s="212"/>
      <c r="H158" s="257" t="s">
        <v>1082</v>
      </c>
      <c r="I158" s="257" t="s">
        <v>1052</v>
      </c>
      <c r="J158" s="257"/>
      <c r="K158" s="253"/>
    </row>
    <row r="159" spans="2:11" ht="15" customHeight="1" x14ac:dyDescent="0.3">
      <c r="B159" s="259"/>
      <c r="C159" s="241"/>
      <c r="D159" s="241"/>
      <c r="E159" s="241"/>
      <c r="F159" s="241"/>
      <c r="G159" s="241"/>
      <c r="H159" s="241"/>
      <c r="I159" s="241"/>
      <c r="J159" s="241"/>
      <c r="K159" s="260"/>
    </row>
    <row r="160" spans="2:11" ht="18.75" customHeight="1" x14ac:dyDescent="0.3">
      <c r="B160" s="208"/>
      <c r="C160" s="212"/>
      <c r="D160" s="212"/>
      <c r="E160" s="212"/>
      <c r="F160" s="231"/>
      <c r="G160" s="212"/>
      <c r="H160" s="212"/>
      <c r="I160" s="212"/>
      <c r="J160" s="212"/>
      <c r="K160" s="208"/>
    </row>
    <row r="161" spans="2:11" ht="18.75" customHeight="1" x14ac:dyDescent="0.3">
      <c r="B161" s="218"/>
      <c r="C161" s="218"/>
      <c r="D161" s="218"/>
      <c r="E161" s="218"/>
      <c r="F161" s="218"/>
      <c r="G161" s="218"/>
      <c r="H161" s="218"/>
      <c r="I161" s="218"/>
      <c r="J161" s="218"/>
      <c r="K161" s="218"/>
    </row>
    <row r="162" spans="2:11" ht="7.5" customHeight="1" x14ac:dyDescent="0.3">
      <c r="B162" s="200"/>
      <c r="C162" s="201"/>
      <c r="D162" s="201"/>
      <c r="E162" s="201"/>
      <c r="F162" s="201"/>
      <c r="G162" s="201"/>
      <c r="H162" s="201"/>
      <c r="I162" s="201"/>
      <c r="J162" s="201"/>
      <c r="K162" s="202"/>
    </row>
    <row r="163" spans="2:11" ht="45" customHeight="1" x14ac:dyDescent="0.3">
      <c r="B163" s="203"/>
      <c r="C163" s="346" t="s">
        <v>1083</v>
      </c>
      <c r="D163" s="346"/>
      <c r="E163" s="346"/>
      <c r="F163" s="346"/>
      <c r="G163" s="346"/>
      <c r="H163" s="346"/>
      <c r="I163" s="346"/>
      <c r="J163" s="346"/>
      <c r="K163" s="204"/>
    </row>
    <row r="164" spans="2:11" ht="17.25" customHeight="1" x14ac:dyDescent="0.3">
      <c r="B164" s="203"/>
      <c r="C164" s="224" t="s">
        <v>1012</v>
      </c>
      <c r="D164" s="224"/>
      <c r="E164" s="224"/>
      <c r="F164" s="224" t="s">
        <v>1013</v>
      </c>
      <c r="G164" s="261"/>
      <c r="H164" s="262" t="s">
        <v>88</v>
      </c>
      <c r="I164" s="262" t="s">
        <v>44</v>
      </c>
      <c r="J164" s="224" t="s">
        <v>1014</v>
      </c>
      <c r="K164" s="204"/>
    </row>
    <row r="165" spans="2:11" ht="17.25" customHeight="1" x14ac:dyDescent="0.3">
      <c r="B165" s="205"/>
      <c r="C165" s="226" t="s">
        <v>1015</v>
      </c>
      <c r="D165" s="226"/>
      <c r="E165" s="226"/>
      <c r="F165" s="227" t="s">
        <v>1016</v>
      </c>
      <c r="G165" s="263"/>
      <c r="H165" s="264"/>
      <c r="I165" s="264"/>
      <c r="J165" s="226" t="s">
        <v>1017</v>
      </c>
      <c r="K165" s="206"/>
    </row>
    <row r="166" spans="2:11" ht="5.25" customHeight="1" x14ac:dyDescent="0.3">
      <c r="B166" s="232"/>
      <c r="C166" s="229"/>
      <c r="D166" s="229"/>
      <c r="E166" s="229"/>
      <c r="F166" s="229"/>
      <c r="G166" s="230"/>
      <c r="H166" s="229"/>
      <c r="I166" s="229"/>
      <c r="J166" s="229"/>
      <c r="K166" s="253"/>
    </row>
    <row r="167" spans="2:11" ht="15" customHeight="1" x14ac:dyDescent="0.3">
      <c r="B167" s="232"/>
      <c r="C167" s="212" t="s">
        <v>1021</v>
      </c>
      <c r="D167" s="212"/>
      <c r="E167" s="212"/>
      <c r="F167" s="231" t="s">
        <v>1018</v>
      </c>
      <c r="G167" s="212"/>
      <c r="H167" s="212" t="s">
        <v>1057</v>
      </c>
      <c r="I167" s="212" t="s">
        <v>1020</v>
      </c>
      <c r="J167" s="212">
        <v>120</v>
      </c>
      <c r="K167" s="253"/>
    </row>
    <row r="168" spans="2:11" ht="15" customHeight="1" x14ac:dyDescent="0.3">
      <c r="B168" s="232"/>
      <c r="C168" s="212" t="s">
        <v>1066</v>
      </c>
      <c r="D168" s="212"/>
      <c r="E168" s="212"/>
      <c r="F168" s="231" t="s">
        <v>1018</v>
      </c>
      <c r="G168" s="212"/>
      <c r="H168" s="212" t="s">
        <v>1067</v>
      </c>
      <c r="I168" s="212" t="s">
        <v>1020</v>
      </c>
      <c r="J168" s="212" t="s">
        <v>1068</v>
      </c>
      <c r="K168" s="253"/>
    </row>
    <row r="169" spans="2:11" ht="15" customHeight="1" x14ac:dyDescent="0.3">
      <c r="B169" s="232"/>
      <c r="C169" s="212" t="s">
        <v>967</v>
      </c>
      <c r="D169" s="212"/>
      <c r="E169" s="212"/>
      <c r="F169" s="231" t="s">
        <v>1018</v>
      </c>
      <c r="G169" s="212"/>
      <c r="H169" s="212" t="s">
        <v>1084</v>
      </c>
      <c r="I169" s="212" t="s">
        <v>1020</v>
      </c>
      <c r="J169" s="212" t="s">
        <v>1068</v>
      </c>
      <c r="K169" s="253"/>
    </row>
    <row r="170" spans="2:11" ht="15" customHeight="1" x14ac:dyDescent="0.3">
      <c r="B170" s="232"/>
      <c r="C170" s="212" t="s">
        <v>1023</v>
      </c>
      <c r="D170" s="212"/>
      <c r="E170" s="212"/>
      <c r="F170" s="231" t="s">
        <v>1024</v>
      </c>
      <c r="G170" s="212"/>
      <c r="H170" s="212" t="s">
        <v>1084</v>
      </c>
      <c r="I170" s="212" t="s">
        <v>1020</v>
      </c>
      <c r="J170" s="212">
        <v>50</v>
      </c>
      <c r="K170" s="253"/>
    </row>
    <row r="171" spans="2:11" ht="15" customHeight="1" x14ac:dyDescent="0.3">
      <c r="B171" s="232"/>
      <c r="C171" s="212" t="s">
        <v>1026</v>
      </c>
      <c r="D171" s="212"/>
      <c r="E171" s="212"/>
      <c r="F171" s="231" t="s">
        <v>1018</v>
      </c>
      <c r="G171" s="212"/>
      <c r="H171" s="212" t="s">
        <v>1084</v>
      </c>
      <c r="I171" s="212" t="s">
        <v>1028</v>
      </c>
      <c r="J171" s="212"/>
      <c r="K171" s="253"/>
    </row>
    <row r="172" spans="2:11" ht="15" customHeight="1" x14ac:dyDescent="0.3">
      <c r="B172" s="232"/>
      <c r="C172" s="212" t="s">
        <v>1037</v>
      </c>
      <c r="D172" s="212"/>
      <c r="E172" s="212"/>
      <c r="F172" s="231" t="s">
        <v>1024</v>
      </c>
      <c r="G172" s="212"/>
      <c r="H172" s="212" t="s">
        <v>1084</v>
      </c>
      <c r="I172" s="212" t="s">
        <v>1020</v>
      </c>
      <c r="J172" s="212">
        <v>50</v>
      </c>
      <c r="K172" s="253"/>
    </row>
    <row r="173" spans="2:11" ht="15" customHeight="1" x14ac:dyDescent="0.3">
      <c r="B173" s="232"/>
      <c r="C173" s="212" t="s">
        <v>1045</v>
      </c>
      <c r="D173" s="212"/>
      <c r="E173" s="212"/>
      <c r="F173" s="231" t="s">
        <v>1024</v>
      </c>
      <c r="G173" s="212"/>
      <c r="H173" s="212" t="s">
        <v>1084</v>
      </c>
      <c r="I173" s="212" t="s">
        <v>1020</v>
      </c>
      <c r="J173" s="212">
        <v>50</v>
      </c>
      <c r="K173" s="253"/>
    </row>
    <row r="174" spans="2:11" ht="15" customHeight="1" x14ac:dyDescent="0.3">
      <c r="B174" s="232"/>
      <c r="C174" s="212" t="s">
        <v>1043</v>
      </c>
      <c r="D174" s="212"/>
      <c r="E174" s="212"/>
      <c r="F174" s="231" t="s">
        <v>1024</v>
      </c>
      <c r="G174" s="212"/>
      <c r="H174" s="212" t="s">
        <v>1084</v>
      </c>
      <c r="I174" s="212" t="s">
        <v>1020</v>
      </c>
      <c r="J174" s="212">
        <v>50</v>
      </c>
      <c r="K174" s="253"/>
    </row>
    <row r="175" spans="2:11" ht="15" customHeight="1" x14ac:dyDescent="0.3">
      <c r="B175" s="232"/>
      <c r="C175" s="212" t="s">
        <v>87</v>
      </c>
      <c r="D175" s="212"/>
      <c r="E175" s="212"/>
      <c r="F175" s="231" t="s">
        <v>1018</v>
      </c>
      <c r="G175" s="212"/>
      <c r="H175" s="212" t="s">
        <v>1085</v>
      </c>
      <c r="I175" s="212" t="s">
        <v>1086</v>
      </c>
      <c r="J175" s="212"/>
      <c r="K175" s="253"/>
    </row>
    <row r="176" spans="2:11" ht="15" customHeight="1" x14ac:dyDescent="0.3">
      <c r="B176" s="232"/>
      <c r="C176" s="212" t="s">
        <v>44</v>
      </c>
      <c r="D176" s="212"/>
      <c r="E176" s="212"/>
      <c r="F176" s="231" t="s">
        <v>1018</v>
      </c>
      <c r="G176" s="212"/>
      <c r="H176" s="212" t="s">
        <v>1087</v>
      </c>
      <c r="I176" s="212" t="s">
        <v>1088</v>
      </c>
      <c r="J176" s="212">
        <v>1</v>
      </c>
      <c r="K176" s="253"/>
    </row>
    <row r="177" spans="2:11" ht="15" customHeight="1" x14ac:dyDescent="0.3">
      <c r="B177" s="232"/>
      <c r="C177" s="212" t="s">
        <v>40</v>
      </c>
      <c r="D177" s="212"/>
      <c r="E177" s="212"/>
      <c r="F177" s="231" t="s">
        <v>1018</v>
      </c>
      <c r="G177" s="212"/>
      <c r="H177" s="212" t="s">
        <v>1089</v>
      </c>
      <c r="I177" s="212" t="s">
        <v>1020</v>
      </c>
      <c r="J177" s="212">
        <v>20</v>
      </c>
      <c r="K177" s="253"/>
    </row>
    <row r="178" spans="2:11" ht="15" customHeight="1" x14ac:dyDescent="0.3">
      <c r="B178" s="232"/>
      <c r="C178" s="212" t="s">
        <v>88</v>
      </c>
      <c r="D178" s="212"/>
      <c r="E178" s="212"/>
      <c r="F178" s="231" t="s">
        <v>1018</v>
      </c>
      <c r="G178" s="212"/>
      <c r="H178" s="212" t="s">
        <v>1090</v>
      </c>
      <c r="I178" s="212" t="s">
        <v>1020</v>
      </c>
      <c r="J178" s="212">
        <v>255</v>
      </c>
      <c r="K178" s="253"/>
    </row>
    <row r="179" spans="2:11" ht="15" customHeight="1" x14ac:dyDescent="0.3">
      <c r="B179" s="232"/>
      <c r="C179" s="212" t="s">
        <v>89</v>
      </c>
      <c r="D179" s="212"/>
      <c r="E179" s="212"/>
      <c r="F179" s="231" t="s">
        <v>1018</v>
      </c>
      <c r="G179" s="212"/>
      <c r="H179" s="212" t="s">
        <v>983</v>
      </c>
      <c r="I179" s="212" t="s">
        <v>1020</v>
      </c>
      <c r="J179" s="212">
        <v>10</v>
      </c>
      <c r="K179" s="253"/>
    </row>
    <row r="180" spans="2:11" ht="15" customHeight="1" x14ac:dyDescent="0.3">
      <c r="B180" s="232"/>
      <c r="C180" s="212" t="s">
        <v>90</v>
      </c>
      <c r="D180" s="212"/>
      <c r="E180" s="212"/>
      <c r="F180" s="231" t="s">
        <v>1018</v>
      </c>
      <c r="G180" s="212"/>
      <c r="H180" s="212" t="s">
        <v>1091</v>
      </c>
      <c r="I180" s="212" t="s">
        <v>1052</v>
      </c>
      <c r="J180" s="212"/>
      <c r="K180" s="253"/>
    </row>
    <row r="181" spans="2:11" ht="15" customHeight="1" x14ac:dyDescent="0.3">
      <c r="B181" s="232"/>
      <c r="C181" s="212" t="s">
        <v>1092</v>
      </c>
      <c r="D181" s="212"/>
      <c r="E181" s="212"/>
      <c r="F181" s="231" t="s">
        <v>1018</v>
      </c>
      <c r="G181" s="212"/>
      <c r="H181" s="212" t="s">
        <v>1093</v>
      </c>
      <c r="I181" s="212" t="s">
        <v>1052</v>
      </c>
      <c r="J181" s="212"/>
      <c r="K181" s="253"/>
    </row>
    <row r="182" spans="2:11" ht="15" customHeight="1" x14ac:dyDescent="0.3">
      <c r="B182" s="232"/>
      <c r="C182" s="212" t="s">
        <v>1081</v>
      </c>
      <c r="D182" s="212"/>
      <c r="E182" s="212"/>
      <c r="F182" s="231" t="s">
        <v>1018</v>
      </c>
      <c r="G182" s="212"/>
      <c r="H182" s="212" t="s">
        <v>1094</v>
      </c>
      <c r="I182" s="212" t="s">
        <v>1052</v>
      </c>
      <c r="J182" s="212"/>
      <c r="K182" s="253"/>
    </row>
    <row r="183" spans="2:11" ht="15" customHeight="1" x14ac:dyDescent="0.3">
      <c r="B183" s="232"/>
      <c r="C183" s="212" t="s">
        <v>92</v>
      </c>
      <c r="D183" s="212"/>
      <c r="E183" s="212"/>
      <c r="F183" s="231" t="s">
        <v>1024</v>
      </c>
      <c r="G183" s="212"/>
      <c r="H183" s="212" t="s">
        <v>1095</v>
      </c>
      <c r="I183" s="212" t="s">
        <v>1020</v>
      </c>
      <c r="J183" s="212">
        <v>50</v>
      </c>
      <c r="K183" s="253"/>
    </row>
    <row r="184" spans="2:11" ht="15" customHeight="1" x14ac:dyDescent="0.3">
      <c r="B184" s="232"/>
      <c r="C184" s="212" t="s">
        <v>1096</v>
      </c>
      <c r="D184" s="212"/>
      <c r="E184" s="212"/>
      <c r="F184" s="231" t="s">
        <v>1024</v>
      </c>
      <c r="G184" s="212"/>
      <c r="H184" s="212" t="s">
        <v>1097</v>
      </c>
      <c r="I184" s="212" t="s">
        <v>1098</v>
      </c>
      <c r="J184" s="212"/>
      <c r="K184" s="253"/>
    </row>
    <row r="185" spans="2:11" ht="15" customHeight="1" x14ac:dyDescent="0.3">
      <c r="B185" s="232"/>
      <c r="C185" s="212" t="s">
        <v>1099</v>
      </c>
      <c r="D185" s="212"/>
      <c r="E185" s="212"/>
      <c r="F185" s="231" t="s">
        <v>1024</v>
      </c>
      <c r="G185" s="212"/>
      <c r="H185" s="212" t="s">
        <v>1100</v>
      </c>
      <c r="I185" s="212" t="s">
        <v>1098</v>
      </c>
      <c r="J185" s="212"/>
      <c r="K185" s="253"/>
    </row>
    <row r="186" spans="2:11" ht="15" customHeight="1" x14ac:dyDescent="0.3">
      <c r="B186" s="232"/>
      <c r="C186" s="212" t="s">
        <v>1101</v>
      </c>
      <c r="D186" s="212"/>
      <c r="E186" s="212"/>
      <c r="F186" s="231" t="s">
        <v>1024</v>
      </c>
      <c r="G186" s="212"/>
      <c r="H186" s="212" t="s">
        <v>1102</v>
      </c>
      <c r="I186" s="212" t="s">
        <v>1098</v>
      </c>
      <c r="J186" s="212"/>
      <c r="K186" s="253"/>
    </row>
    <row r="187" spans="2:11" ht="15" customHeight="1" x14ac:dyDescent="0.3">
      <c r="B187" s="232"/>
      <c r="C187" s="265" t="s">
        <v>1103</v>
      </c>
      <c r="D187" s="212"/>
      <c r="E187" s="212"/>
      <c r="F187" s="231" t="s">
        <v>1024</v>
      </c>
      <c r="G187" s="212"/>
      <c r="H187" s="212" t="s">
        <v>1104</v>
      </c>
      <c r="I187" s="212" t="s">
        <v>1105</v>
      </c>
      <c r="J187" s="266" t="s">
        <v>1106</v>
      </c>
      <c r="K187" s="253"/>
    </row>
    <row r="188" spans="2:11" ht="15" customHeight="1" x14ac:dyDescent="0.3">
      <c r="B188" s="232"/>
      <c r="C188" s="217" t="s">
        <v>30</v>
      </c>
      <c r="D188" s="212"/>
      <c r="E188" s="212"/>
      <c r="F188" s="231" t="s">
        <v>1018</v>
      </c>
      <c r="G188" s="212"/>
      <c r="H188" s="208" t="s">
        <v>1107</v>
      </c>
      <c r="I188" s="212" t="s">
        <v>1108</v>
      </c>
      <c r="J188" s="212"/>
      <c r="K188" s="253"/>
    </row>
    <row r="189" spans="2:11" ht="15" customHeight="1" x14ac:dyDescent="0.3">
      <c r="B189" s="232"/>
      <c r="C189" s="217" t="s">
        <v>1109</v>
      </c>
      <c r="D189" s="212"/>
      <c r="E189" s="212"/>
      <c r="F189" s="231" t="s">
        <v>1018</v>
      </c>
      <c r="G189" s="212"/>
      <c r="H189" s="212" t="s">
        <v>1110</v>
      </c>
      <c r="I189" s="212" t="s">
        <v>1052</v>
      </c>
      <c r="J189" s="212"/>
      <c r="K189" s="253"/>
    </row>
    <row r="190" spans="2:11" ht="15" customHeight="1" x14ac:dyDescent="0.3">
      <c r="B190" s="232"/>
      <c r="C190" s="217" t="s">
        <v>1111</v>
      </c>
      <c r="D190" s="212"/>
      <c r="E190" s="212"/>
      <c r="F190" s="231" t="s">
        <v>1018</v>
      </c>
      <c r="G190" s="212"/>
      <c r="H190" s="212" t="s">
        <v>1112</v>
      </c>
      <c r="I190" s="212" t="s">
        <v>1052</v>
      </c>
      <c r="J190" s="212"/>
      <c r="K190" s="253"/>
    </row>
    <row r="191" spans="2:11" ht="15" customHeight="1" x14ac:dyDescent="0.3">
      <c r="B191" s="232"/>
      <c r="C191" s="217" t="s">
        <v>1113</v>
      </c>
      <c r="D191" s="212"/>
      <c r="E191" s="212"/>
      <c r="F191" s="231" t="s">
        <v>1024</v>
      </c>
      <c r="G191" s="212"/>
      <c r="H191" s="212" t="s">
        <v>1114</v>
      </c>
      <c r="I191" s="212" t="s">
        <v>1052</v>
      </c>
      <c r="J191" s="212"/>
      <c r="K191" s="253"/>
    </row>
    <row r="192" spans="2:11" ht="15" customHeight="1" x14ac:dyDescent="0.3">
      <c r="B192" s="259"/>
      <c r="C192" s="267"/>
      <c r="D192" s="241"/>
      <c r="E192" s="241"/>
      <c r="F192" s="241"/>
      <c r="G192" s="241"/>
      <c r="H192" s="241"/>
      <c r="I192" s="241"/>
      <c r="J192" s="241"/>
      <c r="K192" s="260"/>
    </row>
    <row r="193" spans="2:11" ht="18.75" customHeight="1" x14ac:dyDescent="0.3">
      <c r="B193" s="208"/>
      <c r="C193" s="212"/>
      <c r="D193" s="212"/>
      <c r="E193" s="212"/>
      <c r="F193" s="231"/>
      <c r="G193" s="212"/>
      <c r="H193" s="212"/>
      <c r="I193" s="212"/>
      <c r="J193" s="212"/>
      <c r="K193" s="208"/>
    </row>
    <row r="194" spans="2:11" ht="18.75" customHeight="1" x14ac:dyDescent="0.3">
      <c r="B194" s="208"/>
      <c r="C194" s="212"/>
      <c r="D194" s="212"/>
      <c r="E194" s="212"/>
      <c r="F194" s="231"/>
      <c r="G194" s="212"/>
      <c r="H194" s="212"/>
      <c r="I194" s="212"/>
      <c r="J194" s="212"/>
      <c r="K194" s="208"/>
    </row>
    <row r="195" spans="2:11" ht="18.75" customHeight="1" x14ac:dyDescent="0.3">
      <c r="B195" s="218"/>
      <c r="C195" s="218"/>
      <c r="D195" s="218"/>
      <c r="E195" s="218"/>
      <c r="F195" s="218"/>
      <c r="G195" s="218"/>
      <c r="H195" s="218"/>
      <c r="I195" s="218"/>
      <c r="J195" s="218"/>
      <c r="K195" s="218"/>
    </row>
    <row r="196" spans="2:11" x14ac:dyDescent="0.3">
      <c r="B196" s="200"/>
      <c r="C196" s="201"/>
      <c r="D196" s="201"/>
      <c r="E196" s="201"/>
      <c r="F196" s="201"/>
      <c r="G196" s="201"/>
      <c r="H196" s="201"/>
      <c r="I196" s="201"/>
      <c r="J196" s="201"/>
      <c r="K196" s="202"/>
    </row>
    <row r="197" spans="2:11" ht="22.2" x14ac:dyDescent="0.3">
      <c r="B197" s="203"/>
      <c r="C197" s="346" t="s">
        <v>1115</v>
      </c>
      <c r="D197" s="346"/>
      <c r="E197" s="346"/>
      <c r="F197" s="346"/>
      <c r="G197" s="346"/>
      <c r="H197" s="346"/>
      <c r="I197" s="346"/>
      <c r="J197" s="346"/>
      <c r="K197" s="204"/>
    </row>
    <row r="198" spans="2:11" ht="25.5" customHeight="1" x14ac:dyDescent="0.3">
      <c r="B198" s="203"/>
      <c r="C198" s="268" t="s">
        <v>1116</v>
      </c>
      <c r="D198" s="268"/>
      <c r="E198" s="268"/>
      <c r="F198" s="268" t="s">
        <v>1117</v>
      </c>
      <c r="G198" s="269"/>
      <c r="H198" s="352" t="s">
        <v>1118</v>
      </c>
      <c r="I198" s="352"/>
      <c r="J198" s="352"/>
      <c r="K198" s="204"/>
    </row>
    <row r="199" spans="2:11" ht="5.25" customHeight="1" x14ac:dyDescent="0.3">
      <c r="B199" s="232"/>
      <c r="C199" s="229"/>
      <c r="D199" s="229"/>
      <c r="E199" s="229"/>
      <c r="F199" s="229"/>
      <c r="G199" s="212"/>
      <c r="H199" s="229"/>
      <c r="I199" s="229"/>
      <c r="J199" s="229"/>
      <c r="K199" s="253"/>
    </row>
    <row r="200" spans="2:11" ht="15" customHeight="1" x14ac:dyDescent="0.3">
      <c r="B200" s="232"/>
      <c r="C200" s="212" t="s">
        <v>1108</v>
      </c>
      <c r="D200" s="212"/>
      <c r="E200" s="212"/>
      <c r="F200" s="231" t="s">
        <v>31</v>
      </c>
      <c r="G200" s="212"/>
      <c r="H200" s="348" t="s">
        <v>1119</v>
      </c>
      <c r="I200" s="348"/>
      <c r="J200" s="348"/>
      <c r="K200" s="253"/>
    </row>
    <row r="201" spans="2:11" ht="15" customHeight="1" x14ac:dyDescent="0.3">
      <c r="B201" s="232"/>
      <c r="C201" s="238"/>
      <c r="D201" s="212"/>
      <c r="E201" s="212"/>
      <c r="F201" s="231" t="s">
        <v>32</v>
      </c>
      <c r="G201" s="212"/>
      <c r="H201" s="348" t="s">
        <v>1120</v>
      </c>
      <c r="I201" s="348"/>
      <c r="J201" s="348"/>
      <c r="K201" s="253"/>
    </row>
    <row r="202" spans="2:11" ht="15" customHeight="1" x14ac:dyDescent="0.3">
      <c r="B202" s="232"/>
      <c r="C202" s="238"/>
      <c r="D202" s="212"/>
      <c r="E202" s="212"/>
      <c r="F202" s="231" t="s">
        <v>35</v>
      </c>
      <c r="G202" s="212"/>
      <c r="H202" s="348" t="s">
        <v>1121</v>
      </c>
      <c r="I202" s="348"/>
      <c r="J202" s="348"/>
      <c r="K202" s="253"/>
    </row>
    <row r="203" spans="2:11" ht="15" customHeight="1" x14ac:dyDescent="0.3">
      <c r="B203" s="232"/>
      <c r="C203" s="212"/>
      <c r="D203" s="212"/>
      <c r="E203" s="212"/>
      <c r="F203" s="231" t="s">
        <v>33</v>
      </c>
      <c r="G203" s="212"/>
      <c r="H203" s="348" t="s">
        <v>1122</v>
      </c>
      <c r="I203" s="348"/>
      <c r="J203" s="348"/>
      <c r="K203" s="253"/>
    </row>
    <row r="204" spans="2:11" ht="15" customHeight="1" x14ac:dyDescent="0.3">
      <c r="B204" s="232"/>
      <c r="C204" s="212"/>
      <c r="D204" s="212"/>
      <c r="E204" s="212"/>
      <c r="F204" s="231" t="s">
        <v>34</v>
      </c>
      <c r="G204" s="212"/>
      <c r="H204" s="348" t="s">
        <v>1123</v>
      </c>
      <c r="I204" s="348"/>
      <c r="J204" s="348"/>
      <c r="K204" s="253"/>
    </row>
    <row r="205" spans="2:11" ht="15" customHeight="1" x14ac:dyDescent="0.3">
      <c r="B205" s="232"/>
      <c r="C205" s="212"/>
      <c r="D205" s="212"/>
      <c r="E205" s="212"/>
      <c r="F205" s="231"/>
      <c r="G205" s="212"/>
      <c r="H205" s="212"/>
      <c r="I205" s="212"/>
      <c r="J205" s="212"/>
      <c r="K205" s="253"/>
    </row>
    <row r="206" spans="2:11" ht="15" customHeight="1" x14ac:dyDescent="0.3">
      <c r="B206" s="232"/>
      <c r="C206" s="212" t="s">
        <v>1064</v>
      </c>
      <c r="D206" s="212"/>
      <c r="E206" s="212"/>
      <c r="F206" s="231" t="s">
        <v>48</v>
      </c>
      <c r="G206" s="212"/>
      <c r="H206" s="348" t="s">
        <v>1124</v>
      </c>
      <c r="I206" s="348"/>
      <c r="J206" s="348"/>
      <c r="K206" s="253"/>
    </row>
    <row r="207" spans="2:11" ht="15" customHeight="1" x14ac:dyDescent="0.3">
      <c r="B207" s="232"/>
      <c r="C207" s="238"/>
      <c r="D207" s="212"/>
      <c r="E207" s="212"/>
      <c r="F207" s="231" t="s">
        <v>963</v>
      </c>
      <c r="G207" s="212"/>
      <c r="H207" s="348" t="s">
        <v>964</v>
      </c>
      <c r="I207" s="348"/>
      <c r="J207" s="348"/>
      <c r="K207" s="253"/>
    </row>
    <row r="208" spans="2:11" ht="15" customHeight="1" x14ac:dyDescent="0.3">
      <c r="B208" s="232"/>
      <c r="C208" s="212"/>
      <c r="D208" s="212"/>
      <c r="E208" s="212"/>
      <c r="F208" s="231" t="s">
        <v>961</v>
      </c>
      <c r="G208" s="212"/>
      <c r="H208" s="348" t="s">
        <v>1125</v>
      </c>
      <c r="I208" s="348"/>
      <c r="J208" s="348"/>
      <c r="K208" s="253"/>
    </row>
    <row r="209" spans="2:11" ht="15" customHeight="1" x14ac:dyDescent="0.3">
      <c r="B209" s="270"/>
      <c r="C209" s="238"/>
      <c r="D209" s="238"/>
      <c r="E209" s="238"/>
      <c r="F209" s="231" t="s">
        <v>54</v>
      </c>
      <c r="G209" s="217"/>
      <c r="H209" s="347" t="s">
        <v>55</v>
      </c>
      <c r="I209" s="347"/>
      <c r="J209" s="347"/>
      <c r="K209" s="271"/>
    </row>
    <row r="210" spans="2:11" ht="15" customHeight="1" x14ac:dyDescent="0.3">
      <c r="B210" s="270"/>
      <c r="C210" s="238"/>
      <c r="D210" s="238"/>
      <c r="E210" s="238"/>
      <c r="F210" s="231" t="s">
        <v>965</v>
      </c>
      <c r="G210" s="217"/>
      <c r="H210" s="347" t="s">
        <v>1126</v>
      </c>
      <c r="I210" s="347"/>
      <c r="J210" s="347"/>
      <c r="K210" s="271"/>
    </row>
    <row r="211" spans="2:11" ht="15" customHeight="1" x14ac:dyDescent="0.3">
      <c r="B211" s="270"/>
      <c r="C211" s="238"/>
      <c r="D211" s="238"/>
      <c r="E211" s="238"/>
      <c r="F211" s="272"/>
      <c r="G211" s="217"/>
      <c r="H211" s="273"/>
      <c r="I211" s="273"/>
      <c r="J211" s="273"/>
      <c r="K211" s="271"/>
    </row>
    <row r="212" spans="2:11" ht="15" customHeight="1" x14ac:dyDescent="0.3">
      <c r="B212" s="270"/>
      <c r="C212" s="212" t="s">
        <v>1088</v>
      </c>
      <c r="D212" s="238"/>
      <c r="E212" s="238"/>
      <c r="F212" s="231">
        <v>1</v>
      </c>
      <c r="G212" s="217"/>
      <c r="H212" s="347" t="s">
        <v>1127</v>
      </c>
      <c r="I212" s="347"/>
      <c r="J212" s="347"/>
      <c r="K212" s="271"/>
    </row>
    <row r="213" spans="2:11" ht="15" customHeight="1" x14ac:dyDescent="0.3">
      <c r="B213" s="270"/>
      <c r="C213" s="238"/>
      <c r="D213" s="238"/>
      <c r="E213" s="238"/>
      <c r="F213" s="231">
        <v>2</v>
      </c>
      <c r="G213" s="217"/>
      <c r="H213" s="347" t="s">
        <v>1128</v>
      </c>
      <c r="I213" s="347"/>
      <c r="J213" s="347"/>
      <c r="K213" s="271"/>
    </row>
    <row r="214" spans="2:11" ht="15" customHeight="1" x14ac:dyDescent="0.3">
      <c r="B214" s="270"/>
      <c r="C214" s="238"/>
      <c r="D214" s="238"/>
      <c r="E214" s="238"/>
      <c r="F214" s="231">
        <v>3</v>
      </c>
      <c r="G214" s="217"/>
      <c r="H214" s="347" t="s">
        <v>1129</v>
      </c>
      <c r="I214" s="347"/>
      <c r="J214" s="347"/>
      <c r="K214" s="271"/>
    </row>
    <row r="215" spans="2:11" ht="15" customHeight="1" x14ac:dyDescent="0.3">
      <c r="B215" s="270"/>
      <c r="C215" s="238"/>
      <c r="D215" s="238"/>
      <c r="E215" s="238"/>
      <c r="F215" s="231">
        <v>4</v>
      </c>
      <c r="G215" s="217"/>
      <c r="H215" s="347" t="s">
        <v>1130</v>
      </c>
      <c r="I215" s="347"/>
      <c r="J215" s="347"/>
      <c r="K215" s="271"/>
    </row>
    <row r="216" spans="2:11" ht="12.75" customHeight="1" x14ac:dyDescent="0.3">
      <c r="B216" s="274"/>
      <c r="C216" s="275"/>
      <c r="D216" s="275"/>
      <c r="E216" s="275"/>
      <c r="F216" s="275"/>
      <c r="G216" s="275"/>
      <c r="H216" s="275"/>
      <c r="I216" s="275"/>
      <c r="J216" s="275"/>
      <c r="K216" s="276"/>
    </row>
  </sheetData>
  <sheetProtection password="CC35" sheet="1" objects="1" scenarios="1" formatCells="0" formatColumns="0" formatRows="0" sort="0" autoFilter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Rekapitulace</vt:lpstr>
      <vt:lpstr>SO-02 - Objekt Mírová 35</vt:lpstr>
      <vt:lpstr>VON - Vedlejší a ostatní ...</vt:lpstr>
      <vt:lpstr>Pokyny pro vyplnění</vt:lpstr>
      <vt:lpstr>'SO-02 - Objekt Mírová 35'!Názvy_tisku</vt:lpstr>
      <vt:lpstr>'VON - Vedlejší a ostatní ...'!Názvy_tisku</vt:lpstr>
      <vt:lpstr>'Pokyny pro vyplnění'!Oblast_tisku</vt:lpstr>
      <vt:lpstr>'SO-02 - Objekt Mírová 35'!Oblast_tisku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Pavlik\pavel</dc:creator>
  <cp:lastModifiedBy>Chalupski Martin</cp:lastModifiedBy>
  <cp:lastPrinted>2018-12-05T06:19:51Z</cp:lastPrinted>
  <dcterms:created xsi:type="dcterms:W3CDTF">2017-07-28T11:07:01Z</dcterms:created>
  <dcterms:modified xsi:type="dcterms:W3CDTF">2018-12-11T05:39:19Z</dcterms:modified>
</cp:coreProperties>
</file>