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10020" activeTab="0"/>
  </bookViews>
  <sheets>
    <sheet name="Rekapitulace" sheetId="1" r:id="rId1"/>
    <sheet name="Rozpočet" sheetId="2" r:id="rId2"/>
    <sheet name="Parametry" sheetId="3" r:id="rId3"/>
  </sheets>
  <definedNames>
    <definedName name="_xlnm.Print_Area" localSheetId="2">'Parametry'!$A$1:$B$22</definedName>
    <definedName name="_xlnm.Print_Area" localSheetId="0">'Rekapitulace'!$A$1:$C$18</definedName>
    <definedName name="_xlnm.Print_Area" localSheetId="1">'Rozpočet'!$A$1:$K$66</definedName>
  </definedNames>
  <calcPr fullCalcOnLoad="1"/>
</workbook>
</file>

<file path=xl/sharedStrings.xml><?xml version="1.0" encoding="utf-8"?>
<sst xmlns="http://schemas.openxmlformats.org/spreadsheetml/2006/main" count="337" uniqueCount="187">
  <si>
    <t>Název</t>
  </si>
  <si>
    <t>Hodnota</t>
  </si>
  <si>
    <t>Nadpis rekapitulace</t>
  </si>
  <si>
    <t>Seznam prací a dodávek elektrotechnických zařízení</t>
  </si>
  <si>
    <t>Akce</t>
  </si>
  <si>
    <t>Horní náměstí 33,34,35
Výměna oken a zateplení</t>
  </si>
  <si>
    <t>Projekt</t>
  </si>
  <si>
    <t xml:space="preserve">BLESKOSVOD
</t>
  </si>
  <si>
    <t>Investor</t>
  </si>
  <si>
    <t>Statutární město Opava</t>
  </si>
  <si>
    <t>Z. č.</t>
  </si>
  <si>
    <t>RP-021-04-DPS</t>
  </si>
  <si>
    <t>A. č.</t>
  </si>
  <si>
    <t>Smlouva</t>
  </si>
  <si>
    <t/>
  </si>
  <si>
    <t>Vypracoval</t>
  </si>
  <si>
    <t>Paščák R.</t>
  </si>
  <si>
    <t>Kontroloval</t>
  </si>
  <si>
    <t>Datum</t>
  </si>
  <si>
    <t>Zpracovatel</t>
  </si>
  <si>
    <t>CÚ</t>
  </si>
  <si>
    <t>Poznámka</t>
  </si>
  <si>
    <t>Uvedené ceny jsou v Kč a nezahrnují DPH, pokud to není uvedeno.</t>
  </si>
  <si>
    <t>1. sazba DPH %
- i pro přirážky rekapitulace</t>
  </si>
  <si>
    <t>21</t>
  </si>
  <si>
    <t>2. sazba DPH %</t>
  </si>
  <si>
    <t>Procento PM %</t>
  </si>
  <si>
    <t>Věta</t>
  </si>
  <si>
    <t>Mj</t>
  </si>
  <si>
    <t>Počet</t>
  </si>
  <si>
    <t>Materiál</t>
  </si>
  <si>
    <t>Materiál celkem</t>
  </si>
  <si>
    <t>DM</t>
  </si>
  <si>
    <t>Montáž</t>
  </si>
  <si>
    <t>Montáž celkem</t>
  </si>
  <si>
    <t>Cena</t>
  </si>
  <si>
    <t>Cena celkem</t>
  </si>
  <si>
    <t>Elektromontáže-Bleskosvod</t>
  </si>
  <si>
    <t>1030-200098</t>
  </si>
  <si>
    <t>810 304 Pásek 30x4mm FeZn Z500</t>
  </si>
  <si>
    <t>m</t>
  </si>
  <si>
    <t>1030-18730</t>
  </si>
  <si>
    <t>840 008 Vodič AlMgSi Rd 8 polotvrdý</t>
  </si>
  <si>
    <t>1030-18761</t>
  </si>
  <si>
    <t>800 110 Vodič FeZn Rd 10/13 s izolací</t>
  </si>
  <si>
    <t>1030-200714</t>
  </si>
  <si>
    <t>106 150 Izolovaná podpěra s MMV svorkou L=675</t>
  </si>
  <si>
    <t>ks</t>
  </si>
  <si>
    <t>1030-200650</t>
  </si>
  <si>
    <t>102 075 Betonový podstavec s klínem d=280mm, 8,5 kg</t>
  </si>
  <si>
    <t>1030-200649</t>
  </si>
  <si>
    <t>102 060 Podložka plast  d=280 mm</t>
  </si>
  <si>
    <t>1030-201279</t>
  </si>
  <si>
    <t>Jímací stožár volně stojící 10 m</t>
  </si>
  <si>
    <t>1030-200042</t>
  </si>
  <si>
    <t>105 200 Skládací stojan pro jímací tyče</t>
  </si>
  <si>
    <t>1030-200049</t>
  </si>
  <si>
    <t>105 301 Podpůrná trubka D 50 mm L 4700mm</t>
  </si>
  <si>
    <t>1030-200038</t>
  </si>
  <si>
    <t>105 071 Jímací tyč Al L 1000mm m. svorka M</t>
  </si>
  <si>
    <t>1030-200718</t>
  </si>
  <si>
    <t>106 175 Izolovaný držák vedení L=1015 mm</t>
  </si>
  <si>
    <t>1030-200393</t>
  </si>
  <si>
    <t>"106 352 Objímka d=1 1/2-2"s upev.obj.pro rozp.NIRO</t>
  </si>
  <si>
    <t>1030-57814</t>
  </si>
  <si>
    <t>102 010 Betonový podstavec s klínem d=337mm, 17 kg</t>
  </si>
  <si>
    <t>1030-45996</t>
  </si>
  <si>
    <t>102 050 Podložka plast  d=440 mm</t>
  </si>
  <si>
    <t>1030-31791</t>
  </si>
  <si>
    <t>390 209 SU MMVnirou 8-10mm/200kA</t>
  </si>
  <si>
    <t>1030-201184</t>
  </si>
  <si>
    <t>819 125 vodič HVI light šedý D 20 bal. 100m na bubnu&lt;br&gt;*** Vodič HVIlight bude dodán jako 100m buben + 45m zvlášť bez ohledu na prostřihy. ***</t>
  </si>
  <si>
    <t>1030-201097</t>
  </si>
  <si>
    <t>819 299 Koncovka HVIlight</t>
  </si>
  <si>
    <t>1030-2201181</t>
  </si>
  <si>
    <t>275 251 Kovová podpěra vodoče HVI  20/23 mm  M6</t>
  </si>
  <si>
    <t>1030-201008</t>
  </si>
  <si>
    <t>410 219 Svorka PA (pro HVI light)</t>
  </si>
  <si>
    <t>1030-201091</t>
  </si>
  <si>
    <t>819 140 Příslušenství HVI long šedý D 23</t>
  </si>
  <si>
    <t>1030-200426</t>
  </si>
  <si>
    <t>374 011 Dilatační propojka Ø 8 Al-drát</t>
  </si>
  <si>
    <t>1030-200424</t>
  </si>
  <si>
    <t>321 045 Křížová svorka pro vodiče Ø8/10 a pásky do 40 mm FeZn se středovou destičkou</t>
  </si>
  <si>
    <t>1030-200921</t>
  </si>
  <si>
    <t>318 219 Křížová svorka pro vodiče Ø8/10 a tyče Ø 16 nebo pásky 30 NerezV4A bez středové destičky</t>
  </si>
  <si>
    <t>1030-200466</t>
  </si>
  <si>
    <t>649 150 Trubkový zemnič Nerez V4A Ø 25 - 1500 mm</t>
  </si>
  <si>
    <t>1030-21938</t>
  </si>
  <si>
    <t>620 001 Zatloukací hrot litina/Zn  Rd 20</t>
  </si>
  <si>
    <t>1030-26629</t>
  </si>
  <si>
    <t>620 915 Připojovací svorka pro Rd 7-10/Fl 40 k hloubk.zemniči Ø 20 nerez V4A</t>
  </si>
  <si>
    <t>1030-200437</t>
  </si>
  <si>
    <t>459 129 Svorka UNI Zkušební  pro Rd 8-10/ Rd 8-10 Nerez</t>
  </si>
  <si>
    <t>1030-200439</t>
  </si>
  <si>
    <t>476 016 Měřící krabice do Cu 16 (pružné přívody)</t>
  </si>
  <si>
    <t>1030-200308</t>
  </si>
  <si>
    <t>472 239 Ekvipotenciální přípojnice Industrie 505x40x6 V2A</t>
  </si>
  <si>
    <t>1030-201043</t>
  </si>
  <si>
    <t>476 020 Revizní dvířka nerez 200x 140 mm, klíč</t>
  </si>
  <si>
    <t>1030-200445</t>
  </si>
  <si>
    <t>480 005 Štítky na označení svodů s číslem  7-10 / 30 mm</t>
  </si>
  <si>
    <t>1.4181.PB Výstražná tabulka"Během bouřky odstup min.3m od bleskosvodu</t>
  </si>
  <si>
    <t>1030-200118</t>
  </si>
  <si>
    <t>860 115 Vývod uzemnění z vyrovnaného drátu Rd 10- 1500 mm, nerez V4A</t>
  </si>
  <si>
    <t>9999-1296</t>
  </si>
  <si>
    <t>PROVEDENI REVIZNICH ZKOUSEK</t>
  </si>
  <si>
    <t>9999-1297</t>
  </si>
  <si>
    <t>DLE CSN 331500</t>
  </si>
  <si>
    <t>9999-1298</t>
  </si>
  <si>
    <t xml:space="preserve"> Revizni technik</t>
  </si>
  <si>
    <t>hod</t>
  </si>
  <si>
    <t>9999-1299</t>
  </si>
  <si>
    <t xml:space="preserve"> Spoluprace s reviz.technikem</t>
  </si>
  <si>
    <t>7002-1</t>
  </si>
  <si>
    <t>VODIČ JEDNOŽILOVÝ  (CY)</t>
  </si>
  <si>
    <t>7002-7</t>
  </si>
  <si>
    <t>H07V-U 6   mm2 , pevně</t>
  </si>
  <si>
    <t>Podružný materiál</t>
  </si>
  <si>
    <t>Elektromontáže bleskosvod - celkem</t>
  </si>
  <si>
    <t>Zemní práce</t>
  </si>
  <si>
    <t>9999-878</t>
  </si>
  <si>
    <t>VYTÝČENÍ TRATI</t>
  </si>
  <si>
    <t>9999-880</t>
  </si>
  <si>
    <t xml:space="preserve"> Venkovní vedení nn v přehledném terénu</t>
  </si>
  <si>
    <t>km</t>
  </si>
  <si>
    <t>9999-904</t>
  </si>
  <si>
    <t>VYTRHÁNÍ DLAŽBY</t>
  </si>
  <si>
    <t>9999-918</t>
  </si>
  <si>
    <t xml:space="preserve"> Kostky mozaikové, spáry nezalité</t>
  </si>
  <si>
    <t>m2</t>
  </si>
  <si>
    <t>9999-963</t>
  </si>
  <si>
    <t>ROZBOURÁNÍ BETONOVÉHO ZÁKLADU</t>
  </si>
  <si>
    <t>9999-964</t>
  </si>
  <si>
    <t xml:space="preserve"> Premist.mater.nalozeni,odvoz</t>
  </si>
  <si>
    <t>m3</t>
  </si>
  <si>
    <t>9999-985</t>
  </si>
  <si>
    <t>ODVOZ ZEMINY</t>
  </si>
  <si>
    <t>9999-986</t>
  </si>
  <si>
    <t xml:space="preserve"> Naložení,rozhoz,úprava povrchu</t>
  </si>
  <si>
    <t>9999-987</t>
  </si>
  <si>
    <t>NÁSYP ZEMINY VČETNĚ DUSÁNÍ</t>
  </si>
  <si>
    <t>9999-988</t>
  </si>
  <si>
    <t xml:space="preserve"> Násyp v zemine třídy 1-2</t>
  </si>
  <si>
    <t>9999-991</t>
  </si>
  <si>
    <t>HLOUBENÍ KABELOVÉ RÝHY</t>
  </si>
  <si>
    <t>9999-999</t>
  </si>
  <si>
    <t xml:space="preserve"> Zemina třídy 3, šíře 0mm,hloubka 0mm</t>
  </si>
  <si>
    <t>9999-1175</t>
  </si>
  <si>
    <t>ZÁHOZ KABELOVÉ RÝHY</t>
  </si>
  <si>
    <t>9999-1180</t>
  </si>
  <si>
    <t>9999-1185</t>
  </si>
  <si>
    <t>9999-1186</t>
  </si>
  <si>
    <t xml:space="preserve"> Do vzdálenosti 1 km</t>
  </si>
  <si>
    <t>9999-1187</t>
  </si>
  <si>
    <t xml:space="preserve"> Za každý další km</t>
  </si>
  <si>
    <t>9999-1204</t>
  </si>
  <si>
    <t>JEDNOVRSTVOVÁ VOZOVKA Z BETONU</t>
  </si>
  <si>
    <t>9999-1206</t>
  </si>
  <si>
    <t xml:space="preserve"> Vrstva betonu 10cm</t>
  </si>
  <si>
    <t>9999-1188</t>
  </si>
  <si>
    <t>ÚPRAVA POVRCHU</t>
  </si>
  <si>
    <t>9999-1197</t>
  </si>
  <si>
    <t xml:space="preserve"> Provizorní úprava terénu v zemina třídy 5 položení dlažby</t>
  </si>
  <si>
    <t>Zemní práce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</si>
  <si>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</si>
  <si>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</si>
  <si>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</si>
  <si>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</si>
  <si>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</si>
  <si>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</si>
  <si>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</si>
  <si>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</si>
  <si>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</si>
  <si>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PPV 1,00% z nátěrů a zemních prací</t>
  </si>
  <si>
    <t>Mezisoučet 2</t>
  </si>
  <si>
    <t>Základní náklady celkem</t>
  </si>
  <si>
    <t>Základ a hodnota DPH 21%</t>
  </si>
  <si>
    <t>Základ a hodnota DPH 15%</t>
  </si>
  <si>
    <t>Náklady celkem s DPH</t>
  </si>
  <si>
    <t>Součty odstavců</t>
  </si>
  <si>
    <t>0</t>
  </si>
  <si>
    <t>Doprava dodávek  (x) %</t>
  </si>
  <si>
    <t>Přesun dodávek  (x) %</t>
  </si>
  <si>
    <t>PPV  (x) %</t>
  </si>
  <si>
    <t>PPV zemních prací, nátěrů  (x) %</t>
  </si>
  <si>
    <t>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</si>
</sst>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敓潧⁥䥕ᬀ璂㕐{☸7_x0008_"/>
      <family val="0"/>
    </font>
    <font>
      <b/>
      <sz val="11"/>
      <color indexed="8"/>
      <name val="敓潧⁥䥕ᬀ璂㕐{☸7_x0008_"/>
      <family val="0"/>
    </font>
    <font>
      <b/>
      <sz val="10"/>
      <color indexed="8"/>
      <name val="敓潧⁥䥕ᬀ璂㕐{☸7_x0008_"/>
      <family val="0"/>
    </font>
    <font>
      <b/>
      <sz val="9"/>
      <color indexed="8"/>
      <name val="敓潧⁥䥕ᬀ璂㕐{☸7_x0008_"/>
      <family val="0"/>
    </font>
    <font>
      <i/>
      <sz val="10"/>
      <color indexed="8"/>
      <name val="敓潧⁥䥕ᬀ璂㕐{☸7_x0008_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9"/>
      <color rgb="FF000000"/>
      <name val="敓潧⁥䥕ᬀ璂㕐{☸7_x0008_"/>
      <family val="0"/>
    </font>
    <font>
      <b/>
      <sz val="11"/>
      <color rgb="FF000000"/>
      <name val="敓潧⁥䥕ᬀ璂㕐{☸7_x0008_"/>
      <family val="0"/>
    </font>
    <font>
      <b/>
      <sz val="10"/>
      <color rgb="FF000000"/>
      <name val="敓潧⁥䥕ᬀ璂㕐{☸7_x0008_"/>
      <family val="0"/>
    </font>
    <font>
      <b/>
      <sz val="9"/>
      <color rgb="FF000000"/>
      <name val="敓潧⁥䥕ᬀ璂㕐{☸7_x0008_"/>
      <family val="0"/>
    </font>
    <font>
      <i/>
      <sz val="10"/>
      <color rgb="FF000000"/>
      <name val="敓潧⁥䥕ᬀ璂㕐{☸7_x0008_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9" fillId="33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49" fontId="40" fillId="34" borderId="10" xfId="0" applyNumberFormat="1" applyFont="1" applyFill="1" applyBorder="1" applyAlignment="1">
      <alignment horizontal="left"/>
    </xf>
    <xf numFmtId="49" fontId="41" fillId="35" borderId="10" xfId="0" applyNumberFormat="1" applyFont="1" applyFill="1" applyBorder="1" applyAlignment="1">
      <alignment horizontal="left" wrapText="1"/>
    </xf>
    <xf numFmtId="49" fontId="41" fillId="35" borderId="10" xfId="0" applyNumberFormat="1" applyFont="1" applyFill="1" applyBorder="1" applyAlignment="1">
      <alignment horizontal="left"/>
    </xf>
    <xf numFmtId="49" fontId="39" fillId="36" borderId="10" xfId="0" applyNumberFormat="1" applyFont="1" applyFill="1" applyBorder="1" applyAlignment="1">
      <alignment horizontal="left"/>
    </xf>
    <xf numFmtId="49" fontId="42" fillId="37" borderId="10" xfId="0" applyNumberFormat="1" applyFont="1" applyFill="1" applyBorder="1" applyAlignment="1">
      <alignment horizontal="left"/>
    </xf>
    <xf numFmtId="49" fontId="39" fillId="33" borderId="10" xfId="0" applyNumberFormat="1" applyFont="1" applyFill="1" applyBorder="1" applyAlignment="1">
      <alignment horizontal="left" wrapText="1"/>
    </xf>
    <xf numFmtId="0" fontId="0" fillId="0" borderId="0" xfId="0" applyAlignment="1" applyProtection="1">
      <alignment/>
      <protection/>
    </xf>
    <xf numFmtId="4" fontId="0" fillId="0" borderId="0" xfId="0" applyNumberFormat="1" applyAlignment="1">
      <alignment/>
    </xf>
    <xf numFmtId="4" fontId="39" fillId="33" borderId="10" xfId="0" applyNumberFormat="1" applyFont="1" applyFill="1" applyBorder="1" applyAlignment="1">
      <alignment horizontal="left"/>
    </xf>
    <xf numFmtId="4" fontId="40" fillId="34" borderId="10" xfId="0" applyNumberFormat="1" applyFont="1" applyFill="1" applyBorder="1" applyAlignment="1">
      <alignment horizontal="right"/>
    </xf>
    <xf numFmtId="4" fontId="39" fillId="36" borderId="10" xfId="0" applyNumberFormat="1" applyFont="1" applyFill="1" applyBorder="1" applyAlignment="1">
      <alignment horizontal="right"/>
    </xf>
    <xf numFmtId="49" fontId="43" fillId="38" borderId="10" xfId="0" applyNumberFormat="1" applyFont="1" applyFill="1" applyBorder="1" applyAlignment="1">
      <alignment horizontal="left"/>
    </xf>
    <xf numFmtId="4" fontId="43" fillId="38" borderId="10" xfId="0" applyNumberFormat="1" applyFont="1" applyFill="1" applyBorder="1" applyAlignment="1">
      <alignment horizontal="right"/>
    </xf>
    <xf numFmtId="4" fontId="41" fillId="35" borderId="10" xfId="0" applyNumberFormat="1" applyFont="1" applyFill="1" applyBorder="1" applyAlignment="1">
      <alignment horizontal="right"/>
    </xf>
    <xf numFmtId="4" fontId="42" fillId="37" borderId="10" xfId="0" applyNumberFormat="1" applyFont="1" applyFill="1" applyBorder="1" applyAlignment="1">
      <alignment horizontal="right"/>
    </xf>
    <xf numFmtId="49" fontId="41" fillId="35" borderId="10" xfId="0" applyNumberFormat="1" applyFont="1" applyFill="1" applyBorder="1" applyAlignment="1">
      <alignment horizontal="center"/>
    </xf>
    <xf numFmtId="49" fontId="39" fillId="33" borderId="10" xfId="0" applyNumberFormat="1" applyFont="1" applyFill="1" applyBorder="1" applyAlignment="1">
      <alignment wrapText="1"/>
    </xf>
    <xf numFmtId="49" fontId="40" fillId="34" borderId="10" xfId="0" applyNumberFormat="1" applyFont="1" applyFill="1" applyBorder="1" applyAlignment="1">
      <alignment wrapText="1"/>
    </xf>
    <xf numFmtId="49" fontId="39" fillId="36" borderId="10" xfId="0" applyNumberFormat="1" applyFont="1" applyFill="1" applyBorder="1" applyAlignment="1">
      <alignment wrapText="1"/>
    </xf>
    <xf numFmtId="49" fontId="43" fillId="38" borderId="10" xfId="0" applyNumberFormat="1" applyFont="1" applyFill="1" applyBorder="1" applyAlignment="1">
      <alignment wrapText="1"/>
    </xf>
    <xf numFmtId="49" fontId="0" fillId="0" borderId="0" xfId="0" applyNumberForma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32.28125" style="1" bestFit="1" customWidth="1"/>
    <col min="2" max="2" width="11.28125" style="11" bestFit="1" customWidth="1"/>
    <col min="3" max="3" width="11.7109375" style="11" bestFit="1" customWidth="1"/>
    <col min="6" max="6" width="0" style="10" hidden="1" customWidth="1"/>
  </cols>
  <sheetData>
    <row r="1" spans="1:4" ht="15">
      <c r="A1" s="2" t="s">
        <v>0</v>
      </c>
      <c r="B1" s="12" t="s">
        <v>165</v>
      </c>
      <c r="C1" s="12" t="s">
        <v>166</v>
      </c>
      <c r="D1" s="3"/>
    </row>
    <row r="2" spans="1:4" ht="15">
      <c r="A2" s="6" t="s">
        <v>167</v>
      </c>
      <c r="B2" s="17"/>
      <c r="C2" s="17"/>
      <c r="D2" s="3"/>
    </row>
    <row r="3" spans="1:4" ht="15">
      <c r="A3" s="7" t="s">
        <v>168</v>
      </c>
      <c r="B3" s="14">
        <f>0</f>
        <v>0</v>
      </c>
      <c r="C3" s="14"/>
      <c r="D3" s="3"/>
    </row>
    <row r="4" spans="1:4" ht="15">
      <c r="A4" s="7" t="s">
        <v>169</v>
      </c>
      <c r="B4" s="14">
        <f>B3*Parametry!B16/100</f>
        <v>0</v>
      </c>
      <c r="C4" s="14">
        <f>B3*Parametry!B17/100</f>
        <v>0</v>
      </c>
      <c r="D4" s="3"/>
    </row>
    <row r="5" spans="1:4" ht="15">
      <c r="A5" s="7" t="s">
        <v>170</v>
      </c>
      <c r="B5" s="14"/>
      <c r="C5" s="14">
        <f>(Rozpočet!F43)+0</f>
        <v>0</v>
      </c>
      <c r="D5" s="3"/>
    </row>
    <row r="6" spans="1:4" ht="15">
      <c r="A6" s="7" t="s">
        <v>171</v>
      </c>
      <c r="B6" s="14"/>
      <c r="C6" s="14">
        <f>0+(Rozpočet!I43)+0</f>
        <v>0</v>
      </c>
      <c r="D6" s="3"/>
    </row>
    <row r="7" spans="1:4" ht="15">
      <c r="A7" s="8" t="s">
        <v>172</v>
      </c>
      <c r="B7" s="18">
        <f>B3+B4</f>
        <v>0</v>
      </c>
      <c r="C7" s="18">
        <f>C3+C4+C5+C6</f>
        <v>0</v>
      </c>
      <c r="D7" s="3"/>
    </row>
    <row r="8" spans="1:4" ht="15">
      <c r="A8" s="7" t="s">
        <v>173</v>
      </c>
      <c r="B8" s="14"/>
      <c r="C8" s="14">
        <f>(C5+C6)*Parametry!B18/100</f>
        <v>0</v>
      </c>
      <c r="D8" s="3"/>
    </row>
    <row r="9" spans="1:4" ht="15">
      <c r="A9" s="7" t="s">
        <v>120</v>
      </c>
      <c r="B9" s="14"/>
      <c r="C9" s="14">
        <f>(Rozpočet!F66)+(Rozpočet!I66)</f>
        <v>0</v>
      </c>
      <c r="D9" s="3"/>
    </row>
    <row r="10" spans="1:4" ht="15">
      <c r="A10" s="7" t="s">
        <v>174</v>
      </c>
      <c r="B10" s="14"/>
      <c r="C10" s="14">
        <f>(C19+C9)*Parametry!B19/100</f>
        <v>0</v>
      </c>
      <c r="D10" s="3"/>
    </row>
    <row r="11" spans="1:4" ht="15">
      <c r="A11" s="8" t="s">
        <v>175</v>
      </c>
      <c r="B11" s="18">
        <f>B7</f>
        <v>0</v>
      </c>
      <c r="C11" s="18">
        <f>C7+C8+C19+C9+C10</f>
        <v>0</v>
      </c>
      <c r="D11" s="3"/>
    </row>
    <row r="12" spans="1:4" ht="15">
      <c r="A12" s="6" t="s">
        <v>176</v>
      </c>
      <c r="B12" s="17"/>
      <c r="C12" s="17">
        <f>B11+C11+C19+C19+C19</f>
        <v>0</v>
      </c>
      <c r="D12" s="3"/>
    </row>
    <row r="13" spans="1:4" ht="15">
      <c r="A13" s="7" t="s">
        <v>178</v>
      </c>
      <c r="B13" s="14">
        <f>(SUM(Rozpočet!F3:F42)+SUM(Rozpočet!F45:F65))+(SUM(Rozpočet!I3:I41)+SUM(Rozpočet!I45:I65))+B4+C4+C8+C10+C19+C19+C19+C19+C19</f>
        <v>0</v>
      </c>
      <c r="C13" s="14">
        <f>B13*Parametry!B20/100</f>
        <v>0</v>
      </c>
      <c r="D13" s="3"/>
    </row>
    <row r="14" spans="1:4" ht="15">
      <c r="A14" s="7" t="s">
        <v>177</v>
      </c>
      <c r="B14" s="14">
        <f>(SUM(Rozpočet!F9,Rozpočet!F36:F37,Rozpočet!F40)+SUM(Rozpočet!F45,Rozpočet!F47,Rozpočet!F49,Rozpočet!F51,Rozpočet!F53,Rozpočet!F55,Rozpočet!F57,Rozpočet!F59,Rozpočet!F62,Rozpočet!F64))+(SUM(Rozpočet!I9,Rozpočet!I36:I37,Rozpočet!I40)+SUM(Rozpočet!I45,Rozpočet!I47,Rozpočet!I49,Rozpočet!I51,Rozpočet!I53,Rozpočet!I55,Rozpočet!I57,Rozpočet!I59,Rozpočet!I62,Rozpočet!I64))</f>
        <v>0</v>
      </c>
      <c r="C14" s="14">
        <f>B14*Parametry!B21/100</f>
        <v>0</v>
      </c>
      <c r="D14" s="3"/>
    </row>
    <row r="15" spans="1:4" ht="15">
      <c r="A15" s="4" t="s">
        <v>179</v>
      </c>
      <c r="B15" s="13"/>
      <c r="C15" s="13">
        <f>C19+C13+C14</f>
        <v>0</v>
      </c>
      <c r="D15" s="3"/>
    </row>
    <row r="16" spans="1:4" ht="15">
      <c r="A16" s="6" t="s">
        <v>180</v>
      </c>
      <c r="B16" s="19" t="s">
        <v>30</v>
      </c>
      <c r="C16" s="19" t="s">
        <v>33</v>
      </c>
      <c r="D16" s="3"/>
    </row>
    <row r="17" spans="1:4" ht="15">
      <c r="A17" s="7" t="s">
        <v>37</v>
      </c>
      <c r="B17" s="14">
        <f>(Rozpočet!F43)</f>
        <v>0</v>
      </c>
      <c r="C17" s="14">
        <f>(Rozpočet!I43)</f>
        <v>0</v>
      </c>
      <c r="D17" s="3"/>
    </row>
    <row r="18" spans="1:4" ht="15">
      <c r="A18" s="7" t="s">
        <v>120</v>
      </c>
      <c r="B18" s="14">
        <f>(Rozpočet!F66)</f>
        <v>0</v>
      </c>
      <c r="C18" s="14">
        <f>(Rozpočet!I66)</f>
        <v>0</v>
      </c>
      <c r="D18" s="3"/>
    </row>
  </sheetData>
  <sheetProtection/>
  <printOptions horizontalCentered="1"/>
  <pageMargins left="0.7086614173228347" right="0.7086614173228347" top="0.7874015748031497" bottom="0.787401574803149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34">
      <selection activeCell="A60" sqref="A60"/>
    </sheetView>
  </sheetViews>
  <sheetFormatPr defaultColWidth="9.140625" defaultRowHeight="15"/>
  <cols>
    <col min="1" max="1" width="12.57421875" style="1" bestFit="1" customWidth="1"/>
    <col min="2" max="2" width="54.57421875" style="24" customWidth="1"/>
    <col min="3" max="3" width="4.00390625" style="1" bestFit="1" customWidth="1"/>
    <col min="4" max="4" width="6.421875" style="11" bestFit="1" customWidth="1"/>
    <col min="5" max="5" width="7.8515625" style="11" bestFit="1" customWidth="1"/>
    <col min="6" max="6" width="13.421875" style="11" bestFit="1" customWidth="1"/>
    <col min="7" max="7" width="3.57421875" style="1" bestFit="1" customWidth="1"/>
    <col min="8" max="8" width="6.421875" style="11" bestFit="1" customWidth="1"/>
    <col min="9" max="9" width="12.57421875" style="11" bestFit="1" customWidth="1"/>
    <col min="10" max="10" width="7.8515625" style="11" bestFit="1" customWidth="1"/>
    <col min="11" max="11" width="11.421875" style="11" bestFit="1" customWidth="1"/>
    <col min="14" max="14" width="9.00390625" style="10" hidden="1" customWidth="1"/>
  </cols>
  <sheetData>
    <row r="1" spans="1:14" ht="15">
      <c r="A1" s="2" t="s">
        <v>27</v>
      </c>
      <c r="B1" s="20" t="s">
        <v>0</v>
      </c>
      <c r="C1" s="2" t="s">
        <v>28</v>
      </c>
      <c r="D1" s="12" t="s">
        <v>29</v>
      </c>
      <c r="E1" s="12" t="s">
        <v>30</v>
      </c>
      <c r="F1" s="12" t="s">
        <v>31</v>
      </c>
      <c r="G1" s="2" t="s">
        <v>32</v>
      </c>
      <c r="H1" s="12" t="s">
        <v>33</v>
      </c>
      <c r="I1" s="12" t="s">
        <v>34</v>
      </c>
      <c r="J1" s="12" t="s">
        <v>35</v>
      </c>
      <c r="K1" s="12" t="s">
        <v>36</v>
      </c>
      <c r="L1" s="3"/>
      <c r="M1" s="3"/>
      <c r="N1" s="10">
        <f>Parametry!B22/100*F3+Parametry!B22/100*F4+Parametry!B22/100*F5+Parametry!B22/100*F6+Parametry!B22/100*F7+Parametry!B22/100*F8+Parametry!B22/100*F10+Parametry!B22/100*F11+Parametry!B22/100*F12+Parametry!B22/100*F13+Parametry!B22/100*F14+Parametry!B22/100*F15+Parametry!B22/100*F16+Parametry!B22/100*F17+Parametry!B22/100*F18+Parametry!B22/100*F19+Parametry!B22/100*F20+Parametry!B22/100*F21+Parametry!B22/100*F22+Parametry!B22/100*F23+Parametry!B22/100*F24+Parametry!B22/100*F25+Parametry!B22/100*F26</f>
        <v>0</v>
      </c>
    </row>
    <row r="2" spans="1:13" ht="15">
      <c r="A2" s="4" t="s">
        <v>14</v>
      </c>
      <c r="B2" s="21" t="s">
        <v>37</v>
      </c>
      <c r="C2" s="4" t="s">
        <v>14</v>
      </c>
      <c r="D2" s="13"/>
      <c r="E2" s="13"/>
      <c r="F2" s="13"/>
      <c r="G2" s="4" t="s">
        <v>14</v>
      </c>
      <c r="H2" s="13"/>
      <c r="I2" s="13"/>
      <c r="J2" s="13"/>
      <c r="K2" s="13"/>
      <c r="L2" s="3"/>
      <c r="M2" s="3"/>
    </row>
    <row r="3" spans="1:13" ht="15">
      <c r="A3" s="7" t="s">
        <v>38</v>
      </c>
      <c r="B3" s="22" t="s">
        <v>39</v>
      </c>
      <c r="C3" s="7" t="s">
        <v>40</v>
      </c>
      <c r="D3" s="14">
        <v>145</v>
      </c>
      <c r="E3" s="14">
        <v>0</v>
      </c>
      <c r="F3" s="14">
        <f aca="true" t="shared" si="0" ref="F3:F8">D3*E3</f>
        <v>0</v>
      </c>
      <c r="G3" s="7" t="s">
        <v>14</v>
      </c>
      <c r="H3" s="14">
        <v>0</v>
      </c>
      <c r="I3" s="14">
        <f aca="true" t="shared" si="1" ref="I3:I8">D3*H3</f>
        <v>0</v>
      </c>
      <c r="J3" s="14">
        <f aca="true" t="shared" si="2" ref="J3:K8">E3+H3</f>
        <v>0</v>
      </c>
      <c r="K3" s="14">
        <f t="shared" si="2"/>
        <v>0</v>
      </c>
      <c r="L3" s="3"/>
      <c r="M3" s="3"/>
    </row>
    <row r="4" spans="1:13" ht="15">
      <c r="A4" s="7" t="s">
        <v>41</v>
      </c>
      <c r="B4" s="22" t="s">
        <v>42</v>
      </c>
      <c r="C4" s="7" t="s">
        <v>40</v>
      </c>
      <c r="D4" s="14">
        <v>360</v>
      </c>
      <c r="E4" s="14">
        <v>0</v>
      </c>
      <c r="F4" s="14">
        <f t="shared" si="0"/>
        <v>0</v>
      </c>
      <c r="G4" s="7" t="s">
        <v>14</v>
      </c>
      <c r="H4" s="14">
        <v>0</v>
      </c>
      <c r="I4" s="14">
        <f t="shared" si="1"/>
        <v>0</v>
      </c>
      <c r="J4" s="14">
        <f t="shared" si="2"/>
        <v>0</v>
      </c>
      <c r="K4" s="14">
        <f t="shared" si="2"/>
        <v>0</v>
      </c>
      <c r="L4" s="3"/>
      <c r="M4" s="3"/>
    </row>
    <row r="5" spans="1:13" ht="15">
      <c r="A5" s="7" t="s">
        <v>43</v>
      </c>
      <c r="B5" s="22" t="s">
        <v>44</v>
      </c>
      <c r="C5" s="7" t="s">
        <v>40</v>
      </c>
      <c r="D5" s="14">
        <v>150</v>
      </c>
      <c r="E5" s="14">
        <v>0</v>
      </c>
      <c r="F5" s="14">
        <f t="shared" si="0"/>
        <v>0</v>
      </c>
      <c r="G5" s="7" t="s">
        <v>14</v>
      </c>
      <c r="H5" s="14">
        <v>0</v>
      </c>
      <c r="I5" s="14">
        <f t="shared" si="1"/>
        <v>0</v>
      </c>
      <c r="J5" s="14">
        <f t="shared" si="2"/>
        <v>0</v>
      </c>
      <c r="K5" s="14">
        <f t="shared" si="2"/>
        <v>0</v>
      </c>
      <c r="L5" s="3"/>
      <c r="M5" s="3"/>
    </row>
    <row r="6" spans="1:13" ht="15">
      <c r="A6" s="7" t="s">
        <v>45</v>
      </c>
      <c r="B6" s="22" t="s">
        <v>46</v>
      </c>
      <c r="C6" s="7" t="s">
        <v>47</v>
      </c>
      <c r="D6" s="14">
        <v>360</v>
      </c>
      <c r="E6" s="14">
        <v>0</v>
      </c>
      <c r="F6" s="14">
        <f t="shared" si="0"/>
        <v>0</v>
      </c>
      <c r="G6" s="7" t="s">
        <v>14</v>
      </c>
      <c r="H6" s="14">
        <v>0</v>
      </c>
      <c r="I6" s="14">
        <f t="shared" si="1"/>
        <v>0</v>
      </c>
      <c r="J6" s="14">
        <f t="shared" si="2"/>
        <v>0</v>
      </c>
      <c r="K6" s="14">
        <f t="shared" si="2"/>
        <v>0</v>
      </c>
      <c r="L6" s="3"/>
      <c r="M6" s="3"/>
    </row>
    <row r="7" spans="1:13" ht="15">
      <c r="A7" s="7" t="s">
        <v>48</v>
      </c>
      <c r="B7" s="22" t="s">
        <v>49</v>
      </c>
      <c r="C7" s="7" t="s">
        <v>47</v>
      </c>
      <c r="D7" s="14">
        <v>360</v>
      </c>
      <c r="E7" s="14">
        <v>0</v>
      </c>
      <c r="F7" s="14">
        <f t="shared" si="0"/>
        <v>0</v>
      </c>
      <c r="G7" s="7" t="s">
        <v>14</v>
      </c>
      <c r="H7" s="14">
        <v>0</v>
      </c>
      <c r="I7" s="14">
        <f t="shared" si="1"/>
        <v>0</v>
      </c>
      <c r="J7" s="14">
        <f t="shared" si="2"/>
        <v>0</v>
      </c>
      <c r="K7" s="14">
        <f t="shared" si="2"/>
        <v>0</v>
      </c>
      <c r="L7" s="3"/>
      <c r="M7" s="3"/>
    </row>
    <row r="8" spans="1:13" ht="15">
      <c r="A8" s="7" t="s">
        <v>50</v>
      </c>
      <c r="B8" s="22" t="s">
        <v>51</v>
      </c>
      <c r="C8" s="7" t="s">
        <v>47</v>
      </c>
      <c r="D8" s="14">
        <v>360</v>
      </c>
      <c r="E8" s="14">
        <v>0</v>
      </c>
      <c r="F8" s="14">
        <f t="shared" si="0"/>
        <v>0</v>
      </c>
      <c r="G8" s="7" t="s">
        <v>14</v>
      </c>
      <c r="H8" s="14">
        <v>0</v>
      </c>
      <c r="I8" s="14">
        <f t="shared" si="1"/>
        <v>0</v>
      </c>
      <c r="J8" s="14">
        <f t="shared" si="2"/>
        <v>0</v>
      </c>
      <c r="K8" s="14">
        <f t="shared" si="2"/>
        <v>0</v>
      </c>
      <c r="L8" s="3"/>
      <c r="M8" s="3"/>
    </row>
    <row r="9" spans="1:13" ht="15">
      <c r="A9" s="15" t="s">
        <v>52</v>
      </c>
      <c r="B9" s="23" t="s">
        <v>53</v>
      </c>
      <c r="C9" s="15" t="s">
        <v>14</v>
      </c>
      <c r="D9" s="16"/>
      <c r="E9" s="16"/>
      <c r="F9" s="16"/>
      <c r="G9" s="15" t="s">
        <v>14</v>
      </c>
      <c r="H9" s="16"/>
      <c r="I9" s="16"/>
      <c r="J9" s="16"/>
      <c r="K9" s="16"/>
      <c r="L9" s="3"/>
      <c r="M9" s="3"/>
    </row>
    <row r="10" spans="1:13" ht="15">
      <c r="A10" s="7" t="s">
        <v>54</v>
      </c>
      <c r="B10" s="22" t="s">
        <v>55</v>
      </c>
      <c r="C10" s="7" t="s">
        <v>47</v>
      </c>
      <c r="D10" s="14">
        <v>14</v>
      </c>
      <c r="E10" s="14">
        <v>0</v>
      </c>
      <c r="F10" s="14">
        <f aca="true" t="shared" si="3" ref="F10:F35">D10*E10</f>
        <v>0</v>
      </c>
      <c r="G10" s="7" t="s">
        <v>14</v>
      </c>
      <c r="H10" s="14">
        <v>0</v>
      </c>
      <c r="I10" s="14">
        <f aca="true" t="shared" si="4" ref="I10:I35">D10*H10</f>
        <v>0</v>
      </c>
      <c r="J10" s="14">
        <f aca="true" t="shared" si="5" ref="J10:J35">E10+H10</f>
        <v>0</v>
      </c>
      <c r="K10" s="14">
        <f aca="true" t="shared" si="6" ref="K10:K35">F10+I10</f>
        <v>0</v>
      </c>
      <c r="L10" s="3"/>
      <c r="M10" s="3"/>
    </row>
    <row r="11" spans="1:13" ht="15">
      <c r="A11" s="7" t="s">
        <v>56</v>
      </c>
      <c r="B11" s="22" t="s">
        <v>57</v>
      </c>
      <c r="C11" s="7" t="s">
        <v>47</v>
      </c>
      <c r="D11" s="14">
        <v>4</v>
      </c>
      <c r="E11" s="14">
        <v>0</v>
      </c>
      <c r="F11" s="14">
        <f t="shared" si="3"/>
        <v>0</v>
      </c>
      <c r="G11" s="7" t="s">
        <v>14</v>
      </c>
      <c r="H11" s="14">
        <v>0</v>
      </c>
      <c r="I11" s="14">
        <f t="shared" si="4"/>
        <v>0</v>
      </c>
      <c r="J11" s="14">
        <f t="shared" si="5"/>
        <v>0</v>
      </c>
      <c r="K11" s="14">
        <f t="shared" si="6"/>
        <v>0</v>
      </c>
      <c r="L11" s="3"/>
      <c r="M11" s="3"/>
    </row>
    <row r="12" spans="1:13" ht="15">
      <c r="A12" s="7" t="s">
        <v>58</v>
      </c>
      <c r="B12" s="22" t="s">
        <v>59</v>
      </c>
      <c r="C12" s="7" t="s">
        <v>47</v>
      </c>
      <c r="D12" s="14">
        <v>14</v>
      </c>
      <c r="E12" s="14">
        <v>0</v>
      </c>
      <c r="F12" s="14">
        <f t="shared" si="3"/>
        <v>0</v>
      </c>
      <c r="G12" s="7" t="s">
        <v>14</v>
      </c>
      <c r="H12" s="14">
        <v>0</v>
      </c>
      <c r="I12" s="14">
        <f t="shared" si="4"/>
        <v>0</v>
      </c>
      <c r="J12" s="14">
        <f t="shared" si="5"/>
        <v>0</v>
      </c>
      <c r="K12" s="14">
        <f t="shared" si="6"/>
        <v>0</v>
      </c>
      <c r="L12" s="3"/>
      <c r="M12" s="3"/>
    </row>
    <row r="13" spans="1:13" ht="15">
      <c r="A13" s="7" t="s">
        <v>60</v>
      </c>
      <c r="B13" s="22" t="s">
        <v>61</v>
      </c>
      <c r="C13" s="7" t="s">
        <v>47</v>
      </c>
      <c r="D13" s="14">
        <v>36</v>
      </c>
      <c r="E13" s="14">
        <v>0</v>
      </c>
      <c r="F13" s="14">
        <f t="shared" si="3"/>
        <v>0</v>
      </c>
      <c r="G13" s="7" t="s">
        <v>14</v>
      </c>
      <c r="H13" s="14">
        <v>0</v>
      </c>
      <c r="I13" s="14">
        <f t="shared" si="4"/>
        <v>0</v>
      </c>
      <c r="J13" s="14">
        <f t="shared" si="5"/>
        <v>0</v>
      </c>
      <c r="K13" s="14">
        <f t="shared" si="6"/>
        <v>0</v>
      </c>
      <c r="L13" s="3"/>
      <c r="M13" s="3"/>
    </row>
    <row r="14" spans="1:13" ht="15">
      <c r="A14" s="7" t="s">
        <v>62</v>
      </c>
      <c r="B14" s="22" t="s">
        <v>63</v>
      </c>
      <c r="C14" s="7" t="s">
        <v>47</v>
      </c>
      <c r="D14" s="14">
        <v>36</v>
      </c>
      <c r="E14" s="14">
        <v>0</v>
      </c>
      <c r="F14" s="14">
        <f t="shared" si="3"/>
        <v>0</v>
      </c>
      <c r="G14" s="7" t="s">
        <v>14</v>
      </c>
      <c r="H14" s="14">
        <v>0</v>
      </c>
      <c r="I14" s="14">
        <f t="shared" si="4"/>
        <v>0</v>
      </c>
      <c r="J14" s="14">
        <f t="shared" si="5"/>
        <v>0</v>
      </c>
      <c r="K14" s="14">
        <f t="shared" si="6"/>
        <v>0</v>
      </c>
      <c r="L14" s="3"/>
      <c r="M14" s="3"/>
    </row>
    <row r="15" spans="1:13" ht="15">
      <c r="A15" s="7" t="s">
        <v>64</v>
      </c>
      <c r="B15" s="22" t="s">
        <v>65</v>
      </c>
      <c r="C15" s="7" t="s">
        <v>47</v>
      </c>
      <c r="D15" s="14">
        <v>42</v>
      </c>
      <c r="E15" s="14">
        <v>0</v>
      </c>
      <c r="F15" s="14">
        <f t="shared" si="3"/>
        <v>0</v>
      </c>
      <c r="G15" s="7" t="s">
        <v>14</v>
      </c>
      <c r="H15" s="14">
        <v>0</v>
      </c>
      <c r="I15" s="14">
        <f t="shared" si="4"/>
        <v>0</v>
      </c>
      <c r="J15" s="14">
        <f t="shared" si="5"/>
        <v>0</v>
      </c>
      <c r="K15" s="14">
        <f t="shared" si="6"/>
        <v>0</v>
      </c>
      <c r="L15" s="3"/>
      <c r="M15" s="3"/>
    </row>
    <row r="16" spans="1:13" ht="15">
      <c r="A16" s="7" t="s">
        <v>66</v>
      </c>
      <c r="B16" s="22" t="s">
        <v>67</v>
      </c>
      <c r="C16" s="7" t="s">
        <v>47</v>
      </c>
      <c r="D16" s="14">
        <v>42</v>
      </c>
      <c r="E16" s="14">
        <v>0</v>
      </c>
      <c r="F16" s="14">
        <f t="shared" si="3"/>
        <v>0</v>
      </c>
      <c r="G16" s="7" t="s">
        <v>14</v>
      </c>
      <c r="H16" s="14">
        <v>0</v>
      </c>
      <c r="I16" s="14">
        <f t="shared" si="4"/>
        <v>0</v>
      </c>
      <c r="J16" s="14">
        <f t="shared" si="5"/>
        <v>0</v>
      </c>
      <c r="K16" s="14">
        <f t="shared" si="6"/>
        <v>0</v>
      </c>
      <c r="L16" s="3"/>
      <c r="M16" s="3"/>
    </row>
    <row r="17" spans="1:13" ht="15">
      <c r="A17" s="7" t="s">
        <v>68</v>
      </c>
      <c r="B17" s="22" t="s">
        <v>69</v>
      </c>
      <c r="C17" s="7" t="s">
        <v>47</v>
      </c>
      <c r="D17" s="14">
        <v>1</v>
      </c>
      <c r="E17" s="14">
        <v>0</v>
      </c>
      <c r="F17" s="14">
        <f t="shared" si="3"/>
        <v>0</v>
      </c>
      <c r="G17" s="7" t="s">
        <v>14</v>
      </c>
      <c r="H17" s="14">
        <v>0</v>
      </c>
      <c r="I17" s="14">
        <f t="shared" si="4"/>
        <v>0</v>
      </c>
      <c r="J17" s="14">
        <f t="shared" si="5"/>
        <v>0</v>
      </c>
      <c r="K17" s="14">
        <f t="shared" si="6"/>
        <v>0</v>
      </c>
      <c r="L17" s="3"/>
      <c r="M17" s="3"/>
    </row>
    <row r="18" spans="1:13" ht="36.75">
      <c r="A18" s="7" t="s">
        <v>70</v>
      </c>
      <c r="B18" s="22" t="s">
        <v>71</v>
      </c>
      <c r="C18" s="7" t="s">
        <v>40</v>
      </c>
      <c r="D18" s="14">
        <v>160</v>
      </c>
      <c r="E18" s="14">
        <v>0</v>
      </c>
      <c r="F18" s="14">
        <f t="shared" si="3"/>
        <v>0</v>
      </c>
      <c r="G18" s="7" t="s">
        <v>14</v>
      </c>
      <c r="H18" s="14">
        <v>0</v>
      </c>
      <c r="I18" s="14">
        <f t="shared" si="4"/>
        <v>0</v>
      </c>
      <c r="J18" s="14">
        <f t="shared" si="5"/>
        <v>0</v>
      </c>
      <c r="K18" s="14">
        <f t="shared" si="6"/>
        <v>0</v>
      </c>
      <c r="L18" s="3"/>
      <c r="M18" s="3"/>
    </row>
    <row r="19" spans="1:13" ht="15">
      <c r="A19" s="7" t="s">
        <v>72</v>
      </c>
      <c r="B19" s="22" t="s">
        <v>73</v>
      </c>
      <c r="C19" s="7" t="s">
        <v>47</v>
      </c>
      <c r="D19" s="14">
        <v>10</v>
      </c>
      <c r="E19" s="14">
        <v>0</v>
      </c>
      <c r="F19" s="14">
        <f t="shared" si="3"/>
        <v>0</v>
      </c>
      <c r="G19" s="7" t="s">
        <v>14</v>
      </c>
      <c r="H19" s="14">
        <v>0</v>
      </c>
      <c r="I19" s="14">
        <f t="shared" si="4"/>
        <v>0</v>
      </c>
      <c r="J19" s="14">
        <f t="shared" si="5"/>
        <v>0</v>
      </c>
      <c r="K19" s="14">
        <f t="shared" si="6"/>
        <v>0</v>
      </c>
      <c r="L19" s="3"/>
      <c r="M19" s="3"/>
    </row>
    <row r="20" spans="1:13" ht="15">
      <c r="A20" s="7" t="s">
        <v>74</v>
      </c>
      <c r="B20" s="22" t="s">
        <v>75</v>
      </c>
      <c r="C20" s="7" t="s">
        <v>47</v>
      </c>
      <c r="D20" s="14">
        <v>160</v>
      </c>
      <c r="E20" s="14">
        <v>0</v>
      </c>
      <c r="F20" s="14">
        <f t="shared" si="3"/>
        <v>0</v>
      </c>
      <c r="G20" s="7" t="s">
        <v>14</v>
      </c>
      <c r="H20" s="14">
        <v>0</v>
      </c>
      <c r="I20" s="14">
        <f t="shared" si="4"/>
        <v>0</v>
      </c>
      <c r="J20" s="14">
        <f t="shared" si="5"/>
        <v>0</v>
      </c>
      <c r="K20" s="14">
        <f t="shared" si="6"/>
        <v>0</v>
      </c>
      <c r="L20" s="3"/>
      <c r="M20" s="3"/>
    </row>
    <row r="21" spans="1:13" ht="15">
      <c r="A21" s="7" t="s">
        <v>76</v>
      </c>
      <c r="B21" s="22" t="s">
        <v>77</v>
      </c>
      <c r="C21" s="7" t="s">
        <v>47</v>
      </c>
      <c r="D21" s="14">
        <v>10</v>
      </c>
      <c r="E21" s="14">
        <v>0</v>
      </c>
      <c r="F21" s="14">
        <f t="shared" si="3"/>
        <v>0</v>
      </c>
      <c r="G21" s="7" t="s">
        <v>14</v>
      </c>
      <c r="H21" s="14">
        <v>0</v>
      </c>
      <c r="I21" s="14">
        <f t="shared" si="4"/>
        <v>0</v>
      </c>
      <c r="J21" s="14">
        <f t="shared" si="5"/>
        <v>0</v>
      </c>
      <c r="K21" s="14">
        <f t="shared" si="6"/>
        <v>0</v>
      </c>
      <c r="L21" s="3"/>
      <c r="M21" s="3"/>
    </row>
    <row r="22" spans="1:13" ht="15">
      <c r="A22" s="7" t="s">
        <v>78</v>
      </c>
      <c r="B22" s="22" t="s">
        <v>79</v>
      </c>
      <c r="C22" s="7" t="s">
        <v>47</v>
      </c>
      <c r="D22" s="14">
        <v>14</v>
      </c>
      <c r="E22" s="14">
        <v>0</v>
      </c>
      <c r="F22" s="14">
        <f t="shared" si="3"/>
        <v>0</v>
      </c>
      <c r="G22" s="7" t="s">
        <v>14</v>
      </c>
      <c r="H22" s="14">
        <v>0</v>
      </c>
      <c r="I22" s="14">
        <f t="shared" si="4"/>
        <v>0</v>
      </c>
      <c r="J22" s="14">
        <f t="shared" si="5"/>
        <v>0</v>
      </c>
      <c r="K22" s="14">
        <f t="shared" si="6"/>
        <v>0</v>
      </c>
      <c r="L22" s="3"/>
      <c r="M22" s="3"/>
    </row>
    <row r="23" spans="1:13" ht="15">
      <c r="A23" s="7" t="s">
        <v>80</v>
      </c>
      <c r="B23" s="22" t="s">
        <v>81</v>
      </c>
      <c r="C23" s="7" t="s">
        <v>47</v>
      </c>
      <c r="D23" s="14">
        <v>3</v>
      </c>
      <c r="E23" s="14">
        <v>0</v>
      </c>
      <c r="F23" s="14">
        <f t="shared" si="3"/>
        <v>0</v>
      </c>
      <c r="G23" s="7" t="s">
        <v>14</v>
      </c>
      <c r="H23" s="14">
        <v>0</v>
      </c>
      <c r="I23" s="14">
        <f t="shared" si="4"/>
        <v>0</v>
      </c>
      <c r="J23" s="14">
        <f t="shared" si="5"/>
        <v>0</v>
      </c>
      <c r="K23" s="14">
        <f t="shared" si="6"/>
        <v>0</v>
      </c>
      <c r="L23" s="3"/>
      <c r="M23" s="3"/>
    </row>
    <row r="24" spans="1:13" ht="24.75">
      <c r="A24" s="7" t="s">
        <v>82</v>
      </c>
      <c r="B24" s="22" t="s">
        <v>83</v>
      </c>
      <c r="C24" s="7" t="s">
        <v>47</v>
      </c>
      <c r="D24" s="14">
        <v>50</v>
      </c>
      <c r="E24" s="14">
        <v>0</v>
      </c>
      <c r="F24" s="14">
        <f t="shared" si="3"/>
        <v>0</v>
      </c>
      <c r="G24" s="7" t="s">
        <v>14</v>
      </c>
      <c r="H24" s="14">
        <v>0</v>
      </c>
      <c r="I24" s="14">
        <f t="shared" si="4"/>
        <v>0</v>
      </c>
      <c r="J24" s="14">
        <f t="shared" si="5"/>
        <v>0</v>
      </c>
      <c r="K24" s="14">
        <f t="shared" si="6"/>
        <v>0</v>
      </c>
      <c r="L24" s="3"/>
      <c r="M24" s="3"/>
    </row>
    <row r="25" spans="1:13" ht="24.75">
      <c r="A25" s="7" t="s">
        <v>84</v>
      </c>
      <c r="B25" s="22" t="s">
        <v>85</v>
      </c>
      <c r="C25" s="7" t="s">
        <v>47</v>
      </c>
      <c r="D25" s="14">
        <v>46</v>
      </c>
      <c r="E25" s="14">
        <v>0</v>
      </c>
      <c r="F25" s="14">
        <f t="shared" si="3"/>
        <v>0</v>
      </c>
      <c r="G25" s="7" t="s">
        <v>14</v>
      </c>
      <c r="H25" s="14">
        <v>0</v>
      </c>
      <c r="I25" s="14">
        <f t="shared" si="4"/>
        <v>0</v>
      </c>
      <c r="J25" s="14">
        <f t="shared" si="5"/>
        <v>0</v>
      </c>
      <c r="K25" s="14">
        <f t="shared" si="6"/>
        <v>0</v>
      </c>
      <c r="L25" s="3"/>
      <c r="M25" s="3"/>
    </row>
    <row r="26" spans="1:13" ht="15">
      <c r="A26" s="7" t="s">
        <v>86</v>
      </c>
      <c r="B26" s="22" t="s">
        <v>87</v>
      </c>
      <c r="C26" s="7" t="s">
        <v>47</v>
      </c>
      <c r="D26" s="14">
        <v>20</v>
      </c>
      <c r="E26" s="14">
        <v>0</v>
      </c>
      <c r="F26" s="14">
        <f t="shared" si="3"/>
        <v>0</v>
      </c>
      <c r="G26" s="7" t="s">
        <v>14</v>
      </c>
      <c r="H26" s="14">
        <v>0</v>
      </c>
      <c r="I26" s="14">
        <f t="shared" si="4"/>
        <v>0</v>
      </c>
      <c r="J26" s="14">
        <f t="shared" si="5"/>
        <v>0</v>
      </c>
      <c r="K26" s="14">
        <f t="shared" si="6"/>
        <v>0</v>
      </c>
      <c r="L26" s="3"/>
      <c r="M26" s="3"/>
    </row>
    <row r="27" spans="1:13" ht="15">
      <c r="A27" s="7" t="s">
        <v>88</v>
      </c>
      <c r="B27" s="22" t="s">
        <v>89</v>
      </c>
      <c r="C27" s="7" t="s">
        <v>47</v>
      </c>
      <c r="D27" s="14">
        <v>20</v>
      </c>
      <c r="E27" s="14">
        <v>0</v>
      </c>
      <c r="F27" s="14">
        <f t="shared" si="3"/>
        <v>0</v>
      </c>
      <c r="G27" s="7" t="s">
        <v>14</v>
      </c>
      <c r="H27" s="14">
        <v>0</v>
      </c>
      <c r="I27" s="14">
        <f t="shared" si="4"/>
        <v>0</v>
      </c>
      <c r="J27" s="14">
        <f t="shared" si="5"/>
        <v>0</v>
      </c>
      <c r="K27" s="14">
        <f t="shared" si="6"/>
        <v>0</v>
      </c>
      <c r="L27" s="3"/>
      <c r="M27" s="3"/>
    </row>
    <row r="28" spans="1:13" ht="24.75">
      <c r="A28" s="7" t="s">
        <v>90</v>
      </c>
      <c r="B28" s="22" t="s">
        <v>91</v>
      </c>
      <c r="C28" s="7" t="s">
        <v>47</v>
      </c>
      <c r="D28" s="14">
        <v>20</v>
      </c>
      <c r="E28" s="14">
        <v>0</v>
      </c>
      <c r="F28" s="14">
        <f t="shared" si="3"/>
        <v>0</v>
      </c>
      <c r="G28" s="7" t="s">
        <v>14</v>
      </c>
      <c r="H28" s="14">
        <v>0</v>
      </c>
      <c r="I28" s="14">
        <f t="shared" si="4"/>
        <v>0</v>
      </c>
      <c r="J28" s="14">
        <f t="shared" si="5"/>
        <v>0</v>
      </c>
      <c r="K28" s="14">
        <f t="shared" si="6"/>
        <v>0</v>
      </c>
      <c r="L28" s="3"/>
      <c r="M28" s="3"/>
    </row>
    <row r="29" spans="1:13" ht="15">
      <c r="A29" s="7" t="s">
        <v>92</v>
      </c>
      <c r="B29" s="22" t="s">
        <v>93</v>
      </c>
      <c r="C29" s="7" t="s">
        <v>47</v>
      </c>
      <c r="D29" s="14">
        <v>5</v>
      </c>
      <c r="E29" s="14">
        <v>0</v>
      </c>
      <c r="F29" s="14">
        <f t="shared" si="3"/>
        <v>0</v>
      </c>
      <c r="G29" s="7" t="s">
        <v>14</v>
      </c>
      <c r="H29" s="14">
        <v>0</v>
      </c>
      <c r="I29" s="14">
        <f t="shared" si="4"/>
        <v>0</v>
      </c>
      <c r="J29" s="14">
        <f t="shared" si="5"/>
        <v>0</v>
      </c>
      <c r="K29" s="14">
        <f t="shared" si="6"/>
        <v>0</v>
      </c>
      <c r="L29" s="3"/>
      <c r="M29" s="3"/>
    </row>
    <row r="30" spans="1:13" ht="15">
      <c r="A30" s="7" t="s">
        <v>94</v>
      </c>
      <c r="B30" s="22" t="s">
        <v>95</v>
      </c>
      <c r="C30" s="7" t="s">
        <v>47</v>
      </c>
      <c r="D30" s="14">
        <v>12</v>
      </c>
      <c r="E30" s="14">
        <v>0</v>
      </c>
      <c r="F30" s="14">
        <f t="shared" si="3"/>
        <v>0</v>
      </c>
      <c r="G30" s="7" t="s">
        <v>14</v>
      </c>
      <c r="H30" s="14">
        <v>0</v>
      </c>
      <c r="I30" s="14">
        <f t="shared" si="4"/>
        <v>0</v>
      </c>
      <c r="J30" s="14">
        <f t="shared" si="5"/>
        <v>0</v>
      </c>
      <c r="K30" s="14">
        <f t="shared" si="6"/>
        <v>0</v>
      </c>
      <c r="L30" s="3"/>
      <c r="M30" s="3"/>
    </row>
    <row r="31" spans="1:13" ht="15">
      <c r="A31" s="7" t="s">
        <v>96</v>
      </c>
      <c r="B31" s="22" t="s">
        <v>97</v>
      </c>
      <c r="C31" s="7" t="s">
        <v>47</v>
      </c>
      <c r="D31" s="14">
        <v>7</v>
      </c>
      <c r="E31" s="14">
        <v>0</v>
      </c>
      <c r="F31" s="14">
        <f t="shared" si="3"/>
        <v>0</v>
      </c>
      <c r="G31" s="7" t="s">
        <v>14</v>
      </c>
      <c r="H31" s="14">
        <v>0</v>
      </c>
      <c r="I31" s="14">
        <f t="shared" si="4"/>
        <v>0</v>
      </c>
      <c r="J31" s="14">
        <f t="shared" si="5"/>
        <v>0</v>
      </c>
      <c r="K31" s="14">
        <f t="shared" si="6"/>
        <v>0</v>
      </c>
      <c r="L31" s="3"/>
      <c r="M31" s="3"/>
    </row>
    <row r="32" spans="1:13" ht="15">
      <c r="A32" s="7" t="s">
        <v>98</v>
      </c>
      <c r="B32" s="22" t="s">
        <v>99</v>
      </c>
      <c r="C32" s="7" t="s">
        <v>47</v>
      </c>
      <c r="D32" s="14">
        <v>12</v>
      </c>
      <c r="E32" s="14">
        <v>0</v>
      </c>
      <c r="F32" s="14">
        <f t="shared" si="3"/>
        <v>0</v>
      </c>
      <c r="G32" s="7" t="s">
        <v>14</v>
      </c>
      <c r="H32" s="14">
        <v>0</v>
      </c>
      <c r="I32" s="14">
        <f t="shared" si="4"/>
        <v>0</v>
      </c>
      <c r="J32" s="14">
        <f t="shared" si="5"/>
        <v>0</v>
      </c>
      <c r="K32" s="14">
        <f t="shared" si="6"/>
        <v>0</v>
      </c>
      <c r="L32" s="3"/>
      <c r="M32" s="3"/>
    </row>
    <row r="33" spans="1:13" ht="15">
      <c r="A33" s="7" t="s">
        <v>100</v>
      </c>
      <c r="B33" s="22" t="s">
        <v>101</v>
      </c>
      <c r="C33" s="7" t="s">
        <v>47</v>
      </c>
      <c r="D33" s="14">
        <v>7</v>
      </c>
      <c r="E33" s="14">
        <v>0</v>
      </c>
      <c r="F33" s="14">
        <f t="shared" si="3"/>
        <v>0</v>
      </c>
      <c r="G33" s="7" t="s">
        <v>14</v>
      </c>
      <c r="H33" s="14">
        <v>0</v>
      </c>
      <c r="I33" s="14">
        <f t="shared" si="4"/>
        <v>0</v>
      </c>
      <c r="J33" s="14">
        <f t="shared" si="5"/>
        <v>0</v>
      </c>
      <c r="K33" s="14">
        <f t="shared" si="6"/>
        <v>0</v>
      </c>
      <c r="L33" s="3"/>
      <c r="M33" s="3"/>
    </row>
    <row r="34" spans="1:13" ht="24.75">
      <c r="A34" s="7" t="s">
        <v>100</v>
      </c>
      <c r="B34" s="22" t="s">
        <v>102</v>
      </c>
      <c r="C34" s="7" t="s">
        <v>47</v>
      </c>
      <c r="D34" s="14">
        <v>5</v>
      </c>
      <c r="E34" s="14">
        <v>0</v>
      </c>
      <c r="F34" s="14">
        <f t="shared" si="3"/>
        <v>0</v>
      </c>
      <c r="G34" s="7" t="s">
        <v>14</v>
      </c>
      <c r="H34" s="14">
        <v>0</v>
      </c>
      <c r="I34" s="14">
        <f t="shared" si="4"/>
        <v>0</v>
      </c>
      <c r="J34" s="14">
        <f t="shared" si="5"/>
        <v>0</v>
      </c>
      <c r="K34" s="14">
        <f t="shared" si="6"/>
        <v>0</v>
      </c>
      <c r="L34" s="3"/>
      <c r="M34" s="3"/>
    </row>
    <row r="35" spans="1:13" ht="24.75">
      <c r="A35" s="7" t="s">
        <v>103</v>
      </c>
      <c r="B35" s="22" t="s">
        <v>104</v>
      </c>
      <c r="C35" s="7" t="s">
        <v>47</v>
      </c>
      <c r="D35" s="14">
        <v>7</v>
      </c>
      <c r="E35" s="14">
        <v>0</v>
      </c>
      <c r="F35" s="14">
        <f t="shared" si="3"/>
        <v>0</v>
      </c>
      <c r="G35" s="7" t="s">
        <v>14</v>
      </c>
      <c r="H35" s="14">
        <v>0</v>
      </c>
      <c r="I35" s="14">
        <f t="shared" si="4"/>
        <v>0</v>
      </c>
      <c r="J35" s="14">
        <f t="shared" si="5"/>
        <v>0</v>
      </c>
      <c r="K35" s="14">
        <f t="shared" si="6"/>
        <v>0</v>
      </c>
      <c r="L35" s="3"/>
      <c r="M35" s="3"/>
    </row>
    <row r="36" spans="1:13" ht="15">
      <c r="A36" s="15" t="s">
        <v>105</v>
      </c>
      <c r="B36" s="23" t="s">
        <v>106</v>
      </c>
      <c r="C36" s="15" t="s">
        <v>14</v>
      </c>
      <c r="D36" s="16"/>
      <c r="E36" s="16"/>
      <c r="F36" s="16"/>
      <c r="G36" s="15" t="s">
        <v>14</v>
      </c>
      <c r="H36" s="16"/>
      <c r="I36" s="16"/>
      <c r="J36" s="16"/>
      <c r="K36" s="16"/>
      <c r="L36" s="3"/>
      <c r="M36" s="3"/>
    </row>
    <row r="37" spans="1:13" ht="15">
      <c r="A37" s="15" t="s">
        <v>107</v>
      </c>
      <c r="B37" s="23" t="s">
        <v>108</v>
      </c>
      <c r="C37" s="15" t="s">
        <v>14</v>
      </c>
      <c r="D37" s="16"/>
      <c r="E37" s="16"/>
      <c r="F37" s="16"/>
      <c r="G37" s="15" t="s">
        <v>14</v>
      </c>
      <c r="H37" s="16"/>
      <c r="I37" s="16"/>
      <c r="J37" s="16"/>
      <c r="K37" s="16"/>
      <c r="L37" s="3"/>
      <c r="M37" s="3"/>
    </row>
    <row r="38" spans="1:13" ht="15">
      <c r="A38" s="7" t="s">
        <v>109</v>
      </c>
      <c r="B38" s="22" t="s">
        <v>110</v>
      </c>
      <c r="C38" s="7" t="s">
        <v>111</v>
      </c>
      <c r="D38" s="14">
        <v>12</v>
      </c>
      <c r="E38" s="14">
        <v>0</v>
      </c>
      <c r="F38" s="14">
        <f>D38*E38</f>
        <v>0</v>
      </c>
      <c r="G38" s="7" t="s">
        <v>14</v>
      </c>
      <c r="H38" s="14">
        <v>0</v>
      </c>
      <c r="I38" s="14">
        <f>D38*H38</f>
        <v>0</v>
      </c>
      <c r="J38" s="14">
        <f>E38+H38</f>
        <v>0</v>
      </c>
      <c r="K38" s="14">
        <f>F38+I38</f>
        <v>0</v>
      </c>
      <c r="L38" s="3"/>
      <c r="M38" s="3"/>
    </row>
    <row r="39" spans="1:13" ht="15">
      <c r="A39" s="7" t="s">
        <v>112</v>
      </c>
      <c r="B39" s="22" t="s">
        <v>113</v>
      </c>
      <c r="C39" s="7" t="s">
        <v>111</v>
      </c>
      <c r="D39" s="14">
        <v>48</v>
      </c>
      <c r="E39" s="14">
        <v>0</v>
      </c>
      <c r="F39" s="14">
        <f>D39*E39</f>
        <v>0</v>
      </c>
      <c r="G39" s="7" t="s">
        <v>14</v>
      </c>
      <c r="H39" s="14">
        <v>0</v>
      </c>
      <c r="I39" s="14">
        <f>D39*H39</f>
        <v>0</v>
      </c>
      <c r="J39" s="14">
        <f>E39+H39</f>
        <v>0</v>
      </c>
      <c r="K39" s="14">
        <f>F39+I39</f>
        <v>0</v>
      </c>
      <c r="L39" s="3"/>
      <c r="M39" s="3"/>
    </row>
    <row r="40" spans="1:13" ht="15">
      <c r="A40" s="15" t="s">
        <v>114</v>
      </c>
      <c r="B40" s="23" t="s">
        <v>115</v>
      </c>
      <c r="C40" s="15" t="s">
        <v>14</v>
      </c>
      <c r="D40" s="16"/>
      <c r="E40" s="16"/>
      <c r="F40" s="16"/>
      <c r="G40" s="15" t="s">
        <v>14</v>
      </c>
      <c r="H40" s="16"/>
      <c r="I40" s="16"/>
      <c r="J40" s="16"/>
      <c r="K40" s="16"/>
      <c r="L40" s="3"/>
      <c r="M40" s="3"/>
    </row>
    <row r="41" spans="1:13" ht="15">
      <c r="A41" s="7" t="s">
        <v>116</v>
      </c>
      <c r="B41" s="22" t="s">
        <v>117</v>
      </c>
      <c r="C41" s="7" t="s">
        <v>40</v>
      </c>
      <c r="D41" s="14">
        <v>160</v>
      </c>
      <c r="E41" s="14">
        <v>0</v>
      </c>
      <c r="F41" s="14">
        <f>D41*E41</f>
        <v>0</v>
      </c>
      <c r="G41" s="7" t="s">
        <v>14</v>
      </c>
      <c r="H41" s="14">
        <v>0</v>
      </c>
      <c r="I41" s="14">
        <f>D41*H41</f>
        <v>0</v>
      </c>
      <c r="J41" s="14">
        <f>E41+H41</f>
        <v>0</v>
      </c>
      <c r="K41" s="14">
        <f>F41+I41</f>
        <v>0</v>
      </c>
      <c r="L41" s="3"/>
      <c r="M41" s="3"/>
    </row>
    <row r="42" spans="1:13" ht="15">
      <c r="A42" s="7" t="s">
        <v>14</v>
      </c>
      <c r="B42" s="22" t="s">
        <v>118</v>
      </c>
      <c r="C42" s="7" t="s">
        <v>14</v>
      </c>
      <c r="D42" s="14"/>
      <c r="E42" s="14"/>
      <c r="F42" s="14">
        <f>N1+Parametry!B22/100*F27+Parametry!B22/100*F28+Parametry!B22/100*F29+Parametry!B22/100*F30+Parametry!B22/100*F31+Parametry!B22/100*F32+Parametry!B22/100*F33+Parametry!B22/100*F34+Parametry!B22/100*F35+Parametry!B22/100*F38+Parametry!B22/100*F39+Parametry!B22/100*F41</f>
        <v>0</v>
      </c>
      <c r="G42" s="7" t="s">
        <v>14</v>
      </c>
      <c r="H42" s="14"/>
      <c r="I42" s="14"/>
      <c r="J42" s="14">
        <f>E42+H42</f>
        <v>0</v>
      </c>
      <c r="K42" s="14">
        <f>F42+I42</f>
        <v>0</v>
      </c>
      <c r="L42" s="3"/>
      <c r="M42" s="3"/>
    </row>
    <row r="43" spans="1:13" ht="15">
      <c r="A43" s="4" t="s">
        <v>14</v>
      </c>
      <c r="B43" s="21" t="s">
        <v>119</v>
      </c>
      <c r="C43" s="4" t="s">
        <v>14</v>
      </c>
      <c r="D43" s="13"/>
      <c r="E43" s="13"/>
      <c r="F43" s="13">
        <f>SUM(F3:F42)</f>
        <v>0</v>
      </c>
      <c r="G43" s="4" t="s">
        <v>14</v>
      </c>
      <c r="H43" s="13"/>
      <c r="I43" s="13">
        <f>SUM(I3:I42)</f>
        <v>0</v>
      </c>
      <c r="J43" s="13"/>
      <c r="K43" s="13">
        <f>SUM(K3:K42)</f>
        <v>0</v>
      </c>
      <c r="L43" s="3"/>
      <c r="M43" s="3"/>
    </row>
    <row r="44" spans="1:13" ht="15">
      <c r="A44" s="4" t="s">
        <v>14</v>
      </c>
      <c r="B44" s="21" t="s">
        <v>120</v>
      </c>
      <c r="C44" s="4" t="s">
        <v>14</v>
      </c>
      <c r="D44" s="13"/>
      <c r="E44" s="13"/>
      <c r="F44" s="13"/>
      <c r="G44" s="4" t="s">
        <v>14</v>
      </c>
      <c r="H44" s="13"/>
      <c r="I44" s="13"/>
      <c r="J44" s="13"/>
      <c r="K44" s="13"/>
      <c r="L44" s="3"/>
      <c r="M44" s="3"/>
    </row>
    <row r="45" spans="1:13" ht="15">
      <c r="A45" s="15" t="s">
        <v>121</v>
      </c>
      <c r="B45" s="23" t="s">
        <v>122</v>
      </c>
      <c r="C45" s="15" t="s">
        <v>14</v>
      </c>
      <c r="D45" s="16"/>
      <c r="E45" s="16"/>
      <c r="F45" s="16"/>
      <c r="G45" s="15" t="s">
        <v>14</v>
      </c>
      <c r="H45" s="16"/>
      <c r="I45" s="16"/>
      <c r="J45" s="16"/>
      <c r="K45" s="16"/>
      <c r="L45" s="3"/>
      <c r="M45" s="3"/>
    </row>
    <row r="46" spans="1:13" ht="15">
      <c r="A46" s="7" t="s">
        <v>123</v>
      </c>
      <c r="B46" s="22" t="s">
        <v>124</v>
      </c>
      <c r="C46" s="7" t="s">
        <v>125</v>
      </c>
      <c r="D46" s="14">
        <v>0.2</v>
      </c>
      <c r="E46" s="14">
        <v>0</v>
      </c>
      <c r="F46" s="14">
        <f>D46*E46</f>
        <v>0</v>
      </c>
      <c r="G46" s="7" t="s">
        <v>14</v>
      </c>
      <c r="H46" s="14">
        <v>0</v>
      </c>
      <c r="I46" s="14">
        <f>D46*H46</f>
        <v>0</v>
      </c>
      <c r="J46" s="14">
        <f>E46+H46</f>
        <v>0</v>
      </c>
      <c r="K46" s="14">
        <f>F46+I46</f>
        <v>0</v>
      </c>
      <c r="L46" s="3"/>
      <c r="M46" s="3"/>
    </row>
    <row r="47" spans="1:13" ht="15">
      <c r="A47" s="15" t="s">
        <v>126</v>
      </c>
      <c r="B47" s="23" t="s">
        <v>127</v>
      </c>
      <c r="C47" s="15" t="s">
        <v>14</v>
      </c>
      <c r="D47" s="16"/>
      <c r="E47" s="16"/>
      <c r="F47" s="16"/>
      <c r="G47" s="15" t="s">
        <v>14</v>
      </c>
      <c r="H47" s="16"/>
      <c r="I47" s="16"/>
      <c r="J47" s="16"/>
      <c r="K47" s="16"/>
      <c r="L47" s="3"/>
      <c r="M47" s="3"/>
    </row>
    <row r="48" spans="1:13" ht="15">
      <c r="A48" s="7" t="s">
        <v>128</v>
      </c>
      <c r="B48" s="22" t="s">
        <v>129</v>
      </c>
      <c r="C48" s="7" t="s">
        <v>130</v>
      </c>
      <c r="D48" s="14">
        <v>100</v>
      </c>
      <c r="E48" s="14">
        <v>0</v>
      </c>
      <c r="F48" s="14">
        <f>D48*E48</f>
        <v>0</v>
      </c>
      <c r="G48" s="7" t="s">
        <v>14</v>
      </c>
      <c r="H48" s="14">
        <v>0</v>
      </c>
      <c r="I48" s="14">
        <f>D48*H48</f>
        <v>0</v>
      </c>
      <c r="J48" s="14">
        <f>E48+H48</f>
        <v>0</v>
      </c>
      <c r="K48" s="14">
        <f>F48+I48</f>
        <v>0</v>
      </c>
      <c r="L48" s="3"/>
      <c r="M48" s="3"/>
    </row>
    <row r="49" spans="1:13" ht="15">
      <c r="A49" s="15" t="s">
        <v>131</v>
      </c>
      <c r="B49" s="23" t="s">
        <v>132</v>
      </c>
      <c r="C49" s="15" t="s">
        <v>14</v>
      </c>
      <c r="D49" s="16"/>
      <c r="E49" s="16"/>
      <c r="F49" s="16"/>
      <c r="G49" s="15" t="s">
        <v>14</v>
      </c>
      <c r="H49" s="16"/>
      <c r="I49" s="16"/>
      <c r="J49" s="16"/>
      <c r="K49" s="16"/>
      <c r="L49" s="3"/>
      <c r="M49" s="3"/>
    </row>
    <row r="50" spans="1:13" ht="15">
      <c r="A50" s="7" t="s">
        <v>133</v>
      </c>
      <c r="B50" s="22" t="s">
        <v>134</v>
      </c>
      <c r="C50" s="7" t="s">
        <v>135</v>
      </c>
      <c r="D50" s="14">
        <v>20</v>
      </c>
      <c r="E50" s="14">
        <v>0</v>
      </c>
      <c r="F50" s="14">
        <f>D50*E50</f>
        <v>0</v>
      </c>
      <c r="G50" s="7" t="s">
        <v>14</v>
      </c>
      <c r="H50" s="14">
        <v>0</v>
      </c>
      <c r="I50" s="14">
        <f>D50*H50</f>
        <v>0</v>
      </c>
      <c r="J50" s="14">
        <f>E50+H50</f>
        <v>0</v>
      </c>
      <c r="K50" s="14">
        <f>F50+I50</f>
        <v>0</v>
      </c>
      <c r="L50" s="3"/>
      <c r="M50" s="3"/>
    </row>
    <row r="51" spans="1:13" ht="15">
      <c r="A51" s="15" t="s">
        <v>136</v>
      </c>
      <c r="B51" s="23" t="s">
        <v>137</v>
      </c>
      <c r="C51" s="15" t="s">
        <v>14</v>
      </c>
      <c r="D51" s="16"/>
      <c r="E51" s="16"/>
      <c r="F51" s="16"/>
      <c r="G51" s="15" t="s">
        <v>14</v>
      </c>
      <c r="H51" s="16"/>
      <c r="I51" s="16"/>
      <c r="J51" s="16"/>
      <c r="K51" s="16"/>
      <c r="L51" s="3"/>
      <c r="M51" s="3"/>
    </row>
    <row r="52" spans="1:13" ht="15">
      <c r="A52" s="7" t="s">
        <v>138</v>
      </c>
      <c r="B52" s="22" t="s">
        <v>139</v>
      </c>
      <c r="C52" s="7" t="s">
        <v>135</v>
      </c>
      <c r="D52" s="14">
        <v>20</v>
      </c>
      <c r="E52" s="14">
        <v>0</v>
      </c>
      <c r="F52" s="14">
        <f>D52*E52</f>
        <v>0</v>
      </c>
      <c r="G52" s="7" t="s">
        <v>14</v>
      </c>
      <c r="H52" s="14">
        <v>0</v>
      </c>
      <c r="I52" s="14">
        <f>D52*H52</f>
        <v>0</v>
      </c>
      <c r="J52" s="14">
        <f>E52+H52</f>
        <v>0</v>
      </c>
      <c r="K52" s="14">
        <f>F52+I52</f>
        <v>0</v>
      </c>
      <c r="L52" s="3"/>
      <c r="M52" s="3"/>
    </row>
    <row r="53" spans="1:13" ht="15">
      <c r="A53" s="15" t="s">
        <v>140</v>
      </c>
      <c r="B53" s="23" t="s">
        <v>141</v>
      </c>
      <c r="C53" s="15" t="s">
        <v>14</v>
      </c>
      <c r="D53" s="16"/>
      <c r="E53" s="16"/>
      <c r="F53" s="16"/>
      <c r="G53" s="15" t="s">
        <v>14</v>
      </c>
      <c r="H53" s="16"/>
      <c r="I53" s="16"/>
      <c r="J53" s="16"/>
      <c r="K53" s="16"/>
      <c r="L53" s="3"/>
      <c r="M53" s="3"/>
    </row>
    <row r="54" spans="1:13" ht="15">
      <c r="A54" s="7" t="s">
        <v>142</v>
      </c>
      <c r="B54" s="22" t="s">
        <v>143</v>
      </c>
      <c r="C54" s="7" t="s">
        <v>135</v>
      </c>
      <c r="D54" s="14">
        <v>70</v>
      </c>
      <c r="E54" s="14">
        <v>0</v>
      </c>
      <c r="F54" s="14">
        <f>D54*E54</f>
        <v>0</v>
      </c>
      <c r="G54" s="7" t="s">
        <v>14</v>
      </c>
      <c r="H54" s="14">
        <v>0</v>
      </c>
      <c r="I54" s="14">
        <f>D54*H54</f>
        <v>0</v>
      </c>
      <c r="J54" s="14">
        <f>E54+H54</f>
        <v>0</v>
      </c>
      <c r="K54" s="14">
        <f>F54+I54</f>
        <v>0</v>
      </c>
      <c r="L54" s="3"/>
      <c r="M54" s="3"/>
    </row>
    <row r="55" spans="1:13" ht="15">
      <c r="A55" s="15" t="s">
        <v>144</v>
      </c>
      <c r="B55" s="23" t="s">
        <v>145</v>
      </c>
      <c r="C55" s="15" t="s">
        <v>14</v>
      </c>
      <c r="D55" s="16"/>
      <c r="E55" s="16"/>
      <c r="F55" s="16"/>
      <c r="G55" s="15" t="s">
        <v>14</v>
      </c>
      <c r="H55" s="16"/>
      <c r="I55" s="16"/>
      <c r="J55" s="16"/>
      <c r="K55" s="16"/>
      <c r="L55" s="3"/>
      <c r="M55" s="3"/>
    </row>
    <row r="56" spans="1:13" ht="15">
      <c r="A56" s="7" t="s">
        <v>146</v>
      </c>
      <c r="B56" s="22" t="s">
        <v>147</v>
      </c>
      <c r="C56" s="7" t="s">
        <v>40</v>
      </c>
      <c r="D56" s="14">
        <v>100</v>
      </c>
      <c r="E56" s="14">
        <v>0</v>
      </c>
      <c r="F56" s="14">
        <f>D56*E56</f>
        <v>0</v>
      </c>
      <c r="G56" s="7" t="s">
        <v>14</v>
      </c>
      <c r="H56" s="14">
        <v>0</v>
      </c>
      <c r="I56" s="14">
        <f>D56*H56</f>
        <v>0</v>
      </c>
      <c r="J56" s="14">
        <f>E56+H56</f>
        <v>0</v>
      </c>
      <c r="K56" s="14">
        <f>F56+I56</f>
        <v>0</v>
      </c>
      <c r="L56" s="3"/>
      <c r="M56" s="3"/>
    </row>
    <row r="57" spans="1:13" ht="15">
      <c r="A57" s="15" t="s">
        <v>148</v>
      </c>
      <c r="B57" s="23" t="s">
        <v>149</v>
      </c>
      <c r="C57" s="15" t="s">
        <v>14</v>
      </c>
      <c r="D57" s="16"/>
      <c r="E57" s="16"/>
      <c r="F57" s="16"/>
      <c r="G57" s="15" t="s">
        <v>14</v>
      </c>
      <c r="H57" s="16"/>
      <c r="I57" s="16"/>
      <c r="J57" s="16"/>
      <c r="K57" s="16"/>
      <c r="L57" s="3"/>
      <c r="M57" s="3"/>
    </row>
    <row r="58" spans="1:13" ht="15">
      <c r="A58" s="7" t="s">
        <v>150</v>
      </c>
      <c r="B58" s="22" t="s">
        <v>147</v>
      </c>
      <c r="C58" s="7" t="s">
        <v>40</v>
      </c>
      <c r="D58" s="14">
        <v>100</v>
      </c>
      <c r="E58" s="14">
        <v>0</v>
      </c>
      <c r="F58" s="14">
        <f>D58*E58</f>
        <v>0</v>
      </c>
      <c r="G58" s="7" t="s">
        <v>14</v>
      </c>
      <c r="H58" s="14">
        <v>0</v>
      </c>
      <c r="I58" s="14">
        <f>D58*H58</f>
        <v>0</v>
      </c>
      <c r="J58" s="14">
        <f>E58+H58</f>
        <v>0</v>
      </c>
      <c r="K58" s="14">
        <f>F58+I58</f>
        <v>0</v>
      </c>
      <c r="L58" s="3"/>
      <c r="M58" s="3"/>
    </row>
    <row r="59" spans="1:13" ht="15">
      <c r="A59" s="15" t="s">
        <v>151</v>
      </c>
      <c r="B59" s="23" t="s">
        <v>137</v>
      </c>
      <c r="C59" s="15" t="s">
        <v>14</v>
      </c>
      <c r="D59" s="16"/>
      <c r="E59" s="16"/>
      <c r="F59" s="16"/>
      <c r="G59" s="15" t="s">
        <v>14</v>
      </c>
      <c r="H59" s="16"/>
      <c r="I59" s="16"/>
      <c r="J59" s="16"/>
      <c r="K59" s="16"/>
      <c r="L59" s="3"/>
      <c r="M59" s="3"/>
    </row>
    <row r="60" spans="1:13" ht="15">
      <c r="A60" s="7" t="s">
        <v>152</v>
      </c>
      <c r="B60" s="22" t="s">
        <v>153</v>
      </c>
      <c r="C60" s="7" t="s">
        <v>135</v>
      </c>
      <c r="D60" s="14">
        <v>70</v>
      </c>
      <c r="E60" s="14">
        <v>0</v>
      </c>
      <c r="F60" s="14">
        <f>D60*E60</f>
        <v>0</v>
      </c>
      <c r="G60" s="7" t="s">
        <v>14</v>
      </c>
      <c r="H60" s="14">
        <v>0</v>
      </c>
      <c r="I60" s="14">
        <f>D60*H60</f>
        <v>0</v>
      </c>
      <c r="J60" s="14">
        <f>E60+H60</f>
        <v>0</v>
      </c>
      <c r="K60" s="14">
        <f>F60+I60</f>
        <v>0</v>
      </c>
      <c r="L60" s="3"/>
      <c r="M60" s="3"/>
    </row>
    <row r="61" spans="1:13" ht="15">
      <c r="A61" s="7" t="s">
        <v>154</v>
      </c>
      <c r="B61" s="22" t="s">
        <v>155</v>
      </c>
      <c r="C61" s="7" t="s">
        <v>135</v>
      </c>
      <c r="D61" s="14">
        <v>70</v>
      </c>
      <c r="E61" s="14">
        <v>0</v>
      </c>
      <c r="F61" s="14">
        <f>D61*E61</f>
        <v>0</v>
      </c>
      <c r="G61" s="7" t="s">
        <v>14</v>
      </c>
      <c r="H61" s="14">
        <v>0</v>
      </c>
      <c r="I61" s="14">
        <f>D61*H61</f>
        <v>0</v>
      </c>
      <c r="J61" s="14">
        <f>E61+H61</f>
        <v>0</v>
      </c>
      <c r="K61" s="14">
        <f>F61+I61</f>
        <v>0</v>
      </c>
      <c r="L61" s="3"/>
      <c r="M61" s="3"/>
    </row>
    <row r="62" spans="1:13" ht="15">
      <c r="A62" s="15" t="s">
        <v>156</v>
      </c>
      <c r="B62" s="23" t="s">
        <v>157</v>
      </c>
      <c r="C62" s="15" t="s">
        <v>14</v>
      </c>
      <c r="D62" s="16"/>
      <c r="E62" s="16"/>
      <c r="F62" s="16"/>
      <c r="G62" s="15" t="s">
        <v>14</v>
      </c>
      <c r="H62" s="16"/>
      <c r="I62" s="16"/>
      <c r="J62" s="16"/>
      <c r="K62" s="16"/>
      <c r="L62" s="3"/>
      <c r="M62" s="3"/>
    </row>
    <row r="63" spans="1:13" ht="15">
      <c r="A63" s="7" t="s">
        <v>158</v>
      </c>
      <c r="B63" s="22" t="s">
        <v>159</v>
      </c>
      <c r="C63" s="7" t="s">
        <v>130</v>
      </c>
      <c r="D63" s="14">
        <v>100</v>
      </c>
      <c r="E63" s="14">
        <v>0</v>
      </c>
      <c r="F63" s="14">
        <f>D63*E63</f>
        <v>0</v>
      </c>
      <c r="G63" s="7" t="s">
        <v>14</v>
      </c>
      <c r="H63" s="14">
        <v>0</v>
      </c>
      <c r="I63" s="14">
        <f>D63*H63</f>
        <v>0</v>
      </c>
      <c r="J63" s="14">
        <f>E63+H63</f>
        <v>0</v>
      </c>
      <c r="K63" s="14">
        <f>F63+I63</f>
        <v>0</v>
      </c>
      <c r="L63" s="3"/>
      <c r="M63" s="3"/>
    </row>
    <row r="64" spans="1:13" ht="15">
      <c r="A64" s="15" t="s">
        <v>160</v>
      </c>
      <c r="B64" s="23" t="s">
        <v>161</v>
      </c>
      <c r="C64" s="15" t="s">
        <v>14</v>
      </c>
      <c r="D64" s="16"/>
      <c r="E64" s="16"/>
      <c r="F64" s="16"/>
      <c r="G64" s="15" t="s">
        <v>14</v>
      </c>
      <c r="H64" s="16"/>
      <c r="I64" s="16"/>
      <c r="J64" s="16"/>
      <c r="K64" s="16"/>
      <c r="L64" s="3"/>
      <c r="M64" s="3"/>
    </row>
    <row r="65" spans="1:13" ht="15">
      <c r="A65" s="7" t="s">
        <v>162</v>
      </c>
      <c r="B65" s="22" t="s">
        <v>163</v>
      </c>
      <c r="C65" s="7" t="s">
        <v>130</v>
      </c>
      <c r="D65" s="14">
        <v>100</v>
      </c>
      <c r="E65" s="14">
        <v>0</v>
      </c>
      <c r="F65" s="14">
        <f>D65*E65</f>
        <v>0</v>
      </c>
      <c r="G65" s="7" t="s">
        <v>14</v>
      </c>
      <c r="H65" s="14">
        <v>0</v>
      </c>
      <c r="I65" s="14">
        <f>D65*H65</f>
        <v>0</v>
      </c>
      <c r="J65" s="14">
        <f>E65+H65</f>
        <v>0</v>
      </c>
      <c r="K65" s="14">
        <f>F65+I65</f>
        <v>0</v>
      </c>
      <c r="L65" s="3"/>
      <c r="M65" s="3"/>
    </row>
    <row r="66" spans="1:13" ht="15">
      <c r="A66" s="4" t="s">
        <v>14</v>
      </c>
      <c r="B66" s="21" t="s">
        <v>164</v>
      </c>
      <c r="C66" s="4" t="s">
        <v>14</v>
      </c>
      <c r="D66" s="13"/>
      <c r="E66" s="13"/>
      <c r="F66" s="13">
        <f>SUM(F45:F65)</f>
        <v>0</v>
      </c>
      <c r="G66" s="4" t="s">
        <v>14</v>
      </c>
      <c r="H66" s="13"/>
      <c r="I66" s="13">
        <f>SUM(I45:I65)</f>
        <v>0</v>
      </c>
      <c r="J66" s="13"/>
      <c r="K66" s="13">
        <f>SUM(K45:K65)</f>
        <v>0</v>
      </c>
      <c r="L66" s="3"/>
      <c r="M66" s="3"/>
    </row>
  </sheetData>
  <sheetProtection/>
  <printOptions horizontalCentered="1"/>
  <pageMargins left="0.31496062992125984" right="0.31496062992125984" top="0.7874015748031497" bottom="0.984251968503937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27.00390625" style="1" bestFit="1" customWidth="1"/>
    <col min="2" max="2" width="63.421875" style="1" bestFit="1" customWidth="1"/>
    <col min="4" max="4" width="0" style="10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26.25">
      <c r="A3" s="2" t="s">
        <v>4</v>
      </c>
      <c r="B3" s="5" t="s">
        <v>5</v>
      </c>
      <c r="C3" s="3"/>
    </row>
    <row r="4" spans="1:3" ht="26.25">
      <c r="A4" s="2" t="s">
        <v>6</v>
      </c>
      <c r="B4" s="5" t="s">
        <v>7</v>
      </c>
      <c r="C4" s="3"/>
    </row>
    <row r="5" spans="1:3" ht="15">
      <c r="A5" s="2" t="s">
        <v>8</v>
      </c>
      <c r="B5" s="6" t="s">
        <v>9</v>
      </c>
      <c r="C5" s="3"/>
    </row>
    <row r="6" spans="1:3" ht="15">
      <c r="A6" s="2" t="s">
        <v>10</v>
      </c>
      <c r="B6" s="6" t="s">
        <v>11</v>
      </c>
      <c r="C6" s="3"/>
    </row>
    <row r="7" spans="1:3" ht="15">
      <c r="A7" s="2" t="s">
        <v>12</v>
      </c>
      <c r="B7" s="6" t="s">
        <v>11</v>
      </c>
      <c r="C7" s="3"/>
    </row>
    <row r="8" spans="1:3" ht="15">
      <c r="A8" s="2" t="s">
        <v>13</v>
      </c>
      <c r="B8" s="6" t="s">
        <v>14</v>
      </c>
      <c r="C8" s="3"/>
    </row>
    <row r="9" spans="1:3" ht="15">
      <c r="A9" s="2" t="s">
        <v>15</v>
      </c>
      <c r="B9" s="6" t="s">
        <v>16</v>
      </c>
      <c r="C9" s="3"/>
    </row>
    <row r="10" spans="1:3" ht="15">
      <c r="A10" s="2" t="s">
        <v>17</v>
      </c>
      <c r="B10" s="6" t="s">
        <v>16</v>
      </c>
      <c r="C10" s="3"/>
    </row>
    <row r="11" spans="1:3" ht="15">
      <c r="A11" s="2" t="s">
        <v>18</v>
      </c>
      <c r="B11" s="6" t="s">
        <v>14</v>
      </c>
      <c r="C11" s="3"/>
    </row>
    <row r="12" spans="1:3" ht="15">
      <c r="A12" s="2" t="s">
        <v>19</v>
      </c>
      <c r="B12" s="6" t="s">
        <v>14</v>
      </c>
      <c r="C12" s="3"/>
    </row>
    <row r="13" spans="1:3" ht="15">
      <c r="A13" s="2" t="s">
        <v>20</v>
      </c>
      <c r="B13" s="6" t="s">
        <v>14</v>
      </c>
      <c r="C13" s="3"/>
    </row>
    <row r="14" spans="1:3" ht="15">
      <c r="A14" s="2" t="s">
        <v>21</v>
      </c>
      <c r="B14" s="6" t="s">
        <v>22</v>
      </c>
      <c r="C14" s="3"/>
    </row>
    <row r="15" spans="1:3" ht="15">
      <c r="A15" s="2" t="s">
        <v>14</v>
      </c>
      <c r="B15" s="7" t="s">
        <v>14</v>
      </c>
      <c r="C15" s="3"/>
    </row>
    <row r="16" spans="1:3" ht="15">
      <c r="A16" s="2" t="s">
        <v>182</v>
      </c>
      <c r="B16" s="8" t="s">
        <v>181</v>
      </c>
      <c r="C16" s="3"/>
    </row>
    <row r="17" spans="1:3" ht="15">
      <c r="A17" s="2" t="s">
        <v>183</v>
      </c>
      <c r="B17" s="8" t="s">
        <v>181</v>
      </c>
      <c r="C17" s="3"/>
    </row>
    <row r="18" spans="1:3" ht="15">
      <c r="A18" s="2" t="s">
        <v>184</v>
      </c>
      <c r="B18" s="8" t="s">
        <v>181</v>
      </c>
      <c r="C18" s="3"/>
    </row>
    <row r="19" spans="1:3" ht="15">
      <c r="A19" s="2" t="s">
        <v>185</v>
      </c>
      <c r="B19" s="8" t="s">
        <v>181</v>
      </c>
      <c r="C19" s="3"/>
    </row>
    <row r="20" spans="1:3" ht="24.75">
      <c r="A20" s="9" t="s">
        <v>23</v>
      </c>
      <c r="B20" s="8" t="s">
        <v>186</v>
      </c>
      <c r="C20" s="3"/>
    </row>
    <row r="21" spans="1:3" ht="15">
      <c r="A21" s="2" t="s">
        <v>25</v>
      </c>
      <c r="B21" s="8" t="s">
        <v>24</v>
      </c>
      <c r="C21" s="3"/>
    </row>
    <row r="22" spans="1:2" ht="15">
      <c r="A22" s="1" t="s">
        <v>26</v>
      </c>
      <c r="B22" s="1" t="s">
        <v>181</v>
      </c>
    </row>
  </sheetData>
  <sheetProtection/>
  <printOptions horizontalCentered="1"/>
  <pageMargins left="0.5118110236220472" right="0.5118110236220472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Rudolf</dc:creator>
  <cp:keywords/>
  <dc:description/>
  <cp:lastModifiedBy>Wolfi</cp:lastModifiedBy>
  <cp:lastPrinted>2018-12-05T13:56:14Z</cp:lastPrinted>
  <dcterms:created xsi:type="dcterms:W3CDTF">2018-12-05T13:53:07Z</dcterms:created>
  <dcterms:modified xsi:type="dcterms:W3CDTF">2018-12-17T14:06:09Z</dcterms:modified>
  <cp:category/>
  <cp:version/>
  <cp:contentType/>
  <cp:contentStatus/>
</cp:coreProperties>
</file>