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7 - ZŠ Komárov rekonstru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'27 - ZŠ Komárov rekonstru...'!$C$115:$K$159</definedName>
    <definedName name="_xlnm.Print_Area" localSheetId="1">'27 - ZŠ Komárov rekonstru...'!$C$4:$J$76,'27 - ZŠ Komárov rekonstru...'!$C$82:$J$99,'27 - ZŠ Komárov rekonstru...'!$C$105:$K$159</definedName>
    <definedName name="_xlnm.Print_Titles" localSheetId="1">'27 - ZŠ Komárov rekonstru...'!$115:$115</definedName>
  </definedNames>
  <calcPr/>
</workbook>
</file>

<file path=xl/calcChain.xml><?xml version="1.0" encoding="utf-8"?>
<calcChain xmlns="http://schemas.openxmlformats.org/spreadsheetml/2006/main">
  <c i="2" r="J35"/>
  <c r="J34"/>
  <c i="1" r="AY95"/>
  <c i="2" r="J33"/>
  <c i="1" r="AX95"/>
  <c i="2"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98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97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F35"/>
  <c i="1" r="BD95"/>
  <c i="2" r="BH119"/>
  <c r="F34"/>
  <c i="1" r="BC95"/>
  <c i="2" r="BG119"/>
  <c r="F33"/>
  <c i="1" r="BB95"/>
  <c i="2" r="BF119"/>
  <c r="J32"/>
  <c i="1" r="AW95"/>
  <c i="2" r="F32"/>
  <c i="1" r="BA95"/>
  <c i="2" r="T119"/>
  <c r="T118"/>
  <c r="T117"/>
  <c r="T116"/>
  <c r="R119"/>
  <c r="R118"/>
  <c r="R117"/>
  <c r="R116"/>
  <c r="P119"/>
  <c r="P118"/>
  <c r="P117"/>
  <c r="P116"/>
  <c i="1" r="AU95"/>
  <c i="2" r="BK119"/>
  <c r="BK118"/>
  <c r="J118"/>
  <c r="BK117"/>
  <c r="J117"/>
  <c r="BK116"/>
  <c r="J116"/>
  <c r="J94"/>
  <c r="J28"/>
  <c i="1" r="AG95"/>
  <c i="2" r="J119"/>
  <c r="BE119"/>
  <c r="J31"/>
  <c i="1" r="AV95"/>
  <c i="2" r="F31"/>
  <c i="1" r="AZ95"/>
  <c i="2" r="J96"/>
  <c r="J95"/>
  <c r="F110"/>
  <c r="E108"/>
  <c r="F87"/>
  <c r="E85"/>
  <c r="J37"/>
  <c r="J22"/>
  <c r="E22"/>
  <c r="J113"/>
  <c r="J90"/>
  <c r="J21"/>
  <c r="J19"/>
  <c r="E19"/>
  <c r="J112"/>
  <c r="J89"/>
  <c r="J18"/>
  <c r="J16"/>
  <c r="E16"/>
  <c r="F113"/>
  <c r="F90"/>
  <c r="J15"/>
  <c r="J13"/>
  <c r="E13"/>
  <c r="F112"/>
  <c r="F89"/>
  <c r="J12"/>
  <c r="J10"/>
  <c r="J11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<sst xmlns="http://schemas.openxmlformats.org/spreadsheetml/2006/main">
  <si>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</si>
  <si>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</si>
  <si>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</si>
  <si>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</si>
  <si>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</si>
  <si>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{aea03f4b-b56c-423a-b884-666cd63c3b0a}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</si>
  <si>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</si>
  <si>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</si>
  <si>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</si>
  <si>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</si>
  <si>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</si>
  <si>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</si>
  <si>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</si>
  <si>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</si>
  <si>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</si>
  <si>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</si>
  <si>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</si>
  <si>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Komárov rekonstrukce - vzduchotechnika</t>
  </si>
  <si>
    <t>KSO:</t>
  </si>
  <si>
    <t>CC-CZ:</t>
  </si>
  <si>
    <t>Místo:</t>
  </si>
  <si>
    <t>Opava Komárov U Školy 1</t>
  </si>
  <si>
    <t>Datum:</t>
  </si>
  <si>
    <t>12. 11. 2020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</si>
  <si>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</si>
  <si>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</si>
  <si>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</si>
  <si>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</si>
  <si>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</si>
  <si>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</si>
  <si>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</si>
  <si>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</si>
  <si>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</si>
  <si>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</si>
  <si>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</si>
  <si>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</si>
  <si>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</si>
  <si>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</si>
  <si>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</si>
  <si>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</si>
  <si>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</si>
  <si>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</si>
  <si>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</si>
  <si>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</si>
  <si>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</si>
  <si>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</si>
  <si>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</si>
  <si>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</si>
  <si>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</si>
  <si>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</si>
  <si>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</si>
  <si>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</si>
  <si>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</si>
  <si>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</si>
  <si>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</si>
  <si>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</si>
  <si>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</si>
  <si>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</si>
  <si>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</si>
  <si>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</si>
  <si>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</si>
  <si>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</si>
  <si>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</si>
  <si>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</si>
  <si>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</si>
  <si>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</si>
  <si>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</si>
  <si>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</si>
  <si>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</si>
  <si>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</si>
  <si>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</si>
  <si>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</si>
  <si>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</si>
  <si>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</si>
  <si>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</si>
  <si>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</si>
  <si>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</si>
  <si>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</si>
  <si>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</si>
  <si>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</si>
  <si>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</si>
  <si>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</si>
  <si>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</si>
  <si>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</si>
  <si>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</si>
  <si>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</si>
  <si>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</si>
  <si>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</si>
  <si>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</si>
  <si>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</si>
  <si>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751 - Vzduchotechnika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</si>
  <si>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</si>
  <si>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</si>
  <si>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</si>
  <si>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</si>
  <si>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</si>
  <si>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</si>
  <si>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</si>
  <si>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</si>
  <si>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</si>
  <si>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</si>
  <si>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</si>
  <si>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</si>
  <si>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</si>
  <si>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</si>
  <si>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</si>
  <si>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</si>
  <si>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</si>
  <si>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</si>
  <si>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</si>
  <si>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</si>
  <si>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713411111</t>
  </si>
  <si>
    <t>Montáž izolace tepelné potrubí pásy nebo rohožemi bez úpravy staženými drátem 1x</t>
  </si>
  <si>
    <t>m2</t>
  </si>
  <si>
    <t>16</t>
  </si>
  <si>
    <t>777817186</t>
  </si>
  <si>
    <t>M</t>
  </si>
  <si>
    <t>63151672</t>
  </si>
  <si>
    <t>rohož izolační z minerální vlny lamelová s Al fólií 55 kg/m3 tl.60mm</t>
  </si>
  <si>
    <t>32</t>
  </si>
  <si>
    <t>1822626076</t>
  </si>
  <si>
    <t>3</t>
  </si>
  <si>
    <t>713491111</t>
  </si>
  <si>
    <t>Montáž tepelné izolace oplechování pevné potrubí vnějšího obvodu do 500 mm</t>
  </si>
  <si>
    <t>1959869272</t>
  </si>
  <si>
    <t>4</t>
  </si>
  <si>
    <t>13756520</t>
  </si>
  <si>
    <t>plech ocelový hladký jakost 11321.21 tl 0,6mm tabule</t>
  </si>
  <si>
    <t>t</t>
  </si>
  <si>
    <t>1216164895</t>
  </si>
  <si>
    <t>751</t>
  </si>
  <si>
    <t>Vzduchotechnika</t>
  </si>
  <si>
    <t>5</t>
  </si>
  <si>
    <t>751122011</t>
  </si>
  <si>
    <t>Mtž vent rad ntl nástěnného základního D do 100 mm</t>
  </si>
  <si>
    <t>kus</t>
  </si>
  <si>
    <t>-233743011</t>
  </si>
  <si>
    <t>6</t>
  </si>
  <si>
    <t>751122091</t>
  </si>
  <si>
    <t>Mtž vent rad ntl potrubního základního D do 100 mm</t>
  </si>
  <si>
    <t>1233185200</t>
  </si>
  <si>
    <t>7</t>
  </si>
  <si>
    <t>751122092</t>
  </si>
  <si>
    <t>Mtž vent rad ntl potrubního základního D do 200 mm</t>
  </si>
  <si>
    <t>1145445655</t>
  </si>
  <si>
    <t>8</t>
  </si>
  <si>
    <t>751398011</t>
  </si>
  <si>
    <t>Mtž větrací mřížky na kruhové potrubí D do 100 mm</t>
  </si>
  <si>
    <t>1195358657</t>
  </si>
  <si>
    <t>9</t>
  </si>
  <si>
    <t>751398012</t>
  </si>
  <si>
    <t>Mtž větrací mřížky na kruhové potrubí D do 200 mm</t>
  </si>
  <si>
    <t>-316845701</t>
  </si>
  <si>
    <t>10</t>
  </si>
  <si>
    <t>751398041</t>
  </si>
  <si>
    <t>Mtž protidešťové žaluzie potrubí D do 300 mm</t>
  </si>
  <si>
    <t>-1810728507</t>
  </si>
  <si>
    <t>11</t>
  </si>
  <si>
    <t>42982100</t>
  </si>
  <si>
    <t>nástěnný ventilátor d100, ovládání snímačem vlhkosti pol 1.1</t>
  </si>
  <si>
    <t>m</t>
  </si>
  <si>
    <t>-1843022002</t>
  </si>
  <si>
    <t>12</t>
  </si>
  <si>
    <t>42982102</t>
  </si>
  <si>
    <t>potrubní ventilátor d100, pol. 1.3</t>
  </si>
  <si>
    <t>-62758951</t>
  </si>
  <si>
    <t>13</t>
  </si>
  <si>
    <t>42982104</t>
  </si>
  <si>
    <t>potrubní ventilátor d160 pol. 1.4</t>
  </si>
  <si>
    <t>-945954539</t>
  </si>
  <si>
    <t>14</t>
  </si>
  <si>
    <t>42982106</t>
  </si>
  <si>
    <t>mřížka plastová d160 pol. 1.2</t>
  </si>
  <si>
    <t>1935448283</t>
  </si>
  <si>
    <t>42982108</t>
  </si>
  <si>
    <t>mřížka plastová d200 pol. 1.9</t>
  </si>
  <si>
    <t>-19799046</t>
  </si>
  <si>
    <t>42982110</t>
  </si>
  <si>
    <t>talířový ventl odtahový d100 pol. 1.16</t>
  </si>
  <si>
    <t>-2093836927</t>
  </si>
  <si>
    <t>17</t>
  </si>
  <si>
    <t>42982116</t>
  </si>
  <si>
    <t>talířový ventil odtahový d 160 mm pol. 1.17</t>
  </si>
  <si>
    <t>-1086074561</t>
  </si>
  <si>
    <t>18</t>
  </si>
  <si>
    <t>751510041</t>
  </si>
  <si>
    <t>Vzduchotechnické potrubí pozink kruhové spirálně vinuté D do 100 mm</t>
  </si>
  <si>
    <t>63581310</t>
  </si>
  <si>
    <t>19</t>
  </si>
  <si>
    <t>751510042</t>
  </si>
  <si>
    <t>Vzduchotechnické potrubí pozink kruhové spirálně vinuté D 160 mm</t>
  </si>
  <si>
    <t>-1996129715</t>
  </si>
  <si>
    <t>20</t>
  </si>
  <si>
    <t>751514177</t>
  </si>
  <si>
    <t>Mtž oblouku do plech potrubí kruh bez příruby D do 100 mm</t>
  </si>
  <si>
    <t>39391739</t>
  </si>
  <si>
    <t>751514287</t>
  </si>
  <si>
    <t>Mtž odbočky do plech potrubí bez příruby D do 100 mm</t>
  </si>
  <si>
    <t>-886766250</t>
  </si>
  <si>
    <t>22</t>
  </si>
  <si>
    <t>751514288</t>
  </si>
  <si>
    <t>Mtž odbočky do plech potrubí bez příruby D do 200 mm</t>
  </si>
  <si>
    <t>14558777</t>
  </si>
  <si>
    <t>23</t>
  </si>
  <si>
    <t>751514478</t>
  </si>
  <si>
    <t>Mtž přechodu osového do plech potrubí kruh bez příruby D do 200 mm</t>
  </si>
  <si>
    <t>1999306899</t>
  </si>
  <si>
    <t>24</t>
  </si>
  <si>
    <t>751537011</t>
  </si>
  <si>
    <t>Mtž potrubí ohebného neizol z Al laminátové hadice D do 100 mm</t>
  </si>
  <si>
    <t>-23641734</t>
  </si>
  <si>
    <t>25</t>
  </si>
  <si>
    <t>751537012</t>
  </si>
  <si>
    <t>Mtž potrubí ohebného neizol z Al laminátové hadice D do 200 mm</t>
  </si>
  <si>
    <t>591747194</t>
  </si>
  <si>
    <t>26</t>
  </si>
  <si>
    <t>42982118</t>
  </si>
  <si>
    <t>potrubí kruhové Al d102 mm pol. 1.7</t>
  </si>
  <si>
    <t>-16199520</t>
  </si>
  <si>
    <t>42982120</t>
  </si>
  <si>
    <t>potrubí kruhové Al d 160 mm pol. 1.8</t>
  </si>
  <si>
    <t>-1281087830</t>
  </si>
  <si>
    <t>28</t>
  </si>
  <si>
    <t>42982122</t>
  </si>
  <si>
    <t>Odbočka 90° 100/100 mm - pol. 1.10</t>
  </si>
  <si>
    <t>-427230695</t>
  </si>
  <si>
    <t>29</t>
  </si>
  <si>
    <t>42982128</t>
  </si>
  <si>
    <t>Odbočka 90° 160/100 mm pol. 1.11</t>
  </si>
  <si>
    <t>-1597889042</t>
  </si>
  <si>
    <t>30</t>
  </si>
  <si>
    <t>42982130</t>
  </si>
  <si>
    <t>Odbočka 90°160/160 mm pol. 1.12</t>
  </si>
  <si>
    <t>-1672084219</t>
  </si>
  <si>
    <t>31</t>
  </si>
  <si>
    <t>42982132</t>
  </si>
  <si>
    <t>Osový přechod d160/100 mm pol.1.14</t>
  </si>
  <si>
    <t>-149518991</t>
  </si>
  <si>
    <t>42982134</t>
  </si>
  <si>
    <t>Kruhová stříška d100 mm pol. 1.15</t>
  </si>
  <si>
    <t>-797613718</t>
  </si>
  <si>
    <t>33</t>
  </si>
  <si>
    <t>42981010</t>
  </si>
  <si>
    <t>spojovací materiál, objímky d100, d160, záslepky</t>
  </si>
  <si>
    <t>kpl</t>
  </si>
  <si>
    <t>-2057591516</t>
  </si>
  <si>
    <t>34</t>
  </si>
  <si>
    <t>751572061</t>
  </si>
  <si>
    <t>Uchycení potrubí kruhového pomocí objímky kotvenou do trapézového plechu D do 100 mm</t>
  </si>
  <si>
    <t>-201640058</t>
  </si>
  <si>
    <t>35</t>
  </si>
  <si>
    <t>751572062</t>
  </si>
  <si>
    <t>Uchycení potrubí kruhového pomocí objímky kotvenou do trapézového plechu D do D 200 mm</t>
  </si>
  <si>
    <t>528502488</t>
  </si>
  <si>
    <t>36</t>
  </si>
  <si>
    <t>998751101</t>
  </si>
  <si>
    <t>Přesun hmot tonážní pro vzduchotechniku v objektech v do 12 m</t>
  </si>
  <si>
    <t>1503643004</t>
  </si>
  <si>
    <t>37</t>
  </si>
  <si>
    <t>998751181</t>
  </si>
  <si>
    <t>Příplatek k přesunu hmot tonážní 751 prováděný bez použití mechanizace</t>
  </si>
  <si>
    <t>1834539706</t>
  </si>
  <si>
    <t>HZS</t>
  </si>
  <si>
    <t>Hodinové zúčtovací sazby</t>
  </si>
  <si>
    <t>38</t>
  </si>
  <si>
    <t>HZS2491</t>
  </si>
  <si>
    <t>Hodinová zúčtovací sazba dělník zednických výpomocí</t>
  </si>
  <si>
    <t>hod</t>
  </si>
  <si>
    <t>512</t>
  </si>
  <si>
    <t>1267323818</t>
  </si>
  <si>
    <t>39</t>
  </si>
  <si>
    <t>HZS3211</t>
  </si>
  <si>
    <t>Hodinová zúčtovací sazba montér vzduchotechniky a chlazení- seřízení, regulace</t>
  </si>
  <si>
    <t>-1026842494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</si>
</sst>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Komárov rekonstrukce - vzduchotechnika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Opava Komárov U Školy 1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12. 11. 2020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7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'27 - ZŠ Komárov rekonstru...'!J28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'27 - ZŠ Komárov rekonstru...'!P116</f>
        <v>0</v>
      </c>
      <c r="AV95" s="124">
        <f>'27 - ZŠ Komárov rekonstru...'!J31</f>
        <v>0</v>
      </c>
      <c r="AW95" s="124">
        <f>'27 - ZŠ Komárov rekonstru...'!J32</f>
        <v>0</v>
      </c>
      <c r="AX95" s="124">
        <f>'27 - ZŠ Komárov rekonstru...'!J33</f>
        <v>0</v>
      </c>
      <c r="AY95" s="124">
        <f>'27 - ZŠ Komárov rekonstru...'!J34</f>
        <v>0</v>
      </c>
      <c r="AZ95" s="124">
        <f>'27 - ZŠ Komárov rekonstru...'!F31</f>
        <v>0</v>
      </c>
      <c r="BA95" s="124">
        <f>'27 - ZŠ Komárov rekonstru...'!F32</f>
        <v>0</v>
      </c>
      <c r="BB95" s="124">
        <f>'27 - ZŠ Komárov rekonstru...'!F33</f>
        <v>0</v>
      </c>
      <c r="BC95" s="124">
        <f>'27 - ZŠ Komárov rekonstru...'!F34</f>
        <v>0</v>
      </c>
      <c r="BD95" s="126">
        <f>'27 - ZŠ Komárov rekonstru...'!F35</f>
        <v>0</v>
      </c>
      <c r="BE95" s="7"/>
      <c r="BT95" s="127" t="s">
        <v>79</v>
      </c>
      <c r="BU95" s="127" t="s">
        <v>80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NLcMgkI614TxFmfNN+hkgub/mZVOCGaI7Co6Gd91QsqiJu2ikVnXN6LLyYOKJFCVFSnIwKB3pjxyJNSqScqk0g==" hashValue="ag61Mi3nnV6OZYxBFY386F+acM7H5L/Vl4s0GKXgz/M87etLUXm1XXjOKcMHiXJN5cC4AfbzJkiTJ+j6CN5Wo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7 - ZŠ Komárov rekonstru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81</v>
      </c>
    </row>
    <row r="4" s="1" customFormat="1" ht="24.96" customHeight="1">
      <c r="B4" s="17"/>
      <c r="D4" s="132" t="s">
        <v>82</v>
      </c>
      <c r="I4" s="128"/>
      <c r="L4" s="17"/>
      <c r="M4" s="133" t="s">
        <v>10</v>
      </c>
      <c r="AT4" s="14" t="s">
        <v>4</v>
      </c>
    </row>
    <row r="5" s="1" customFormat="1" ht="6.96" customHeight="1">
      <c r="B5" s="17"/>
      <c r="I5" s="128"/>
      <c r="L5" s="17"/>
    </row>
    <row r="6" s="2" customFormat="1" ht="12" customHeight="1">
      <c r="A6" s="35"/>
      <c r="B6" s="41"/>
      <c r="C6" s="35"/>
      <c r="D6" s="134" t="s">
        <v>16</v>
      </c>
      <c r="E6" s="35"/>
      <c r="F6" s="35"/>
      <c r="G6" s="35"/>
      <c r="H6" s="35"/>
      <c r="I6" s="1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6" t="s">
        <v>17</v>
      </c>
      <c r="F7" s="35"/>
      <c r="G7" s="35"/>
      <c r="H7" s="35"/>
      <c r="I7" s="1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1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4" t="s">
        <v>18</v>
      </c>
      <c r="E9" s="35"/>
      <c r="F9" s="137" t="s">
        <v>1</v>
      </c>
      <c r="G9" s="35"/>
      <c r="H9" s="35"/>
      <c r="I9" s="138" t="s">
        <v>19</v>
      </c>
      <c r="J9" s="137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4" t="s">
        <v>20</v>
      </c>
      <c r="E10" s="35"/>
      <c r="F10" s="137" t="s">
        <v>21</v>
      </c>
      <c r="G10" s="35"/>
      <c r="H10" s="35"/>
      <c r="I10" s="138" t="s">
        <v>22</v>
      </c>
      <c r="J10" s="139" t="str">
        <f>'Rekapitulace stavby'!AN8</f>
        <v>12. 11. 2020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1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24</v>
      </c>
      <c r="E12" s="35"/>
      <c r="F12" s="35"/>
      <c r="G12" s="35"/>
      <c r="H12" s="35"/>
      <c r="I12" s="138" t="s">
        <v>25</v>
      </c>
      <c r="J12" s="137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7" t="str">
        <f>IF('Rekapitulace stavby'!E11="","",'Rekapitulace stavby'!E11)</f>
        <v xml:space="preserve"> </v>
      </c>
      <c r="F13" s="35"/>
      <c r="G13" s="35"/>
      <c r="H13" s="35"/>
      <c r="I13" s="138" t="s">
        <v>27</v>
      </c>
      <c r="J13" s="137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1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4" t="s">
        <v>28</v>
      </c>
      <c r="E15" s="35"/>
      <c r="F15" s="35"/>
      <c r="G15" s="35"/>
      <c r="H15" s="35"/>
      <c r="I15" s="138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7"/>
      <c r="G16" s="137"/>
      <c r="H16" s="137"/>
      <c r="I16" s="138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1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4" t="s">
        <v>30</v>
      </c>
      <c r="E18" s="35"/>
      <c r="F18" s="35"/>
      <c r="G18" s="35"/>
      <c r="H18" s="35"/>
      <c r="I18" s="138" t="s">
        <v>25</v>
      </c>
      <c r="J18" s="137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7" t="str">
        <f>IF('Rekapitulace stavby'!E17="","",'Rekapitulace stavby'!E17)</f>
        <v xml:space="preserve"> </v>
      </c>
      <c r="F19" s="35"/>
      <c r="G19" s="35"/>
      <c r="H19" s="35"/>
      <c r="I19" s="138" t="s">
        <v>27</v>
      </c>
      <c r="J19" s="137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1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4" t="s">
        <v>32</v>
      </c>
      <c r="E21" s="35"/>
      <c r="F21" s="35"/>
      <c r="G21" s="35"/>
      <c r="H21" s="35"/>
      <c r="I21" s="138" t="s">
        <v>25</v>
      </c>
      <c r="J21" s="137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7" t="str">
        <f>IF('Rekapitulace stavby'!E20="","",'Rekapitulace stavby'!E20)</f>
        <v xml:space="preserve"> </v>
      </c>
      <c r="F22" s="35"/>
      <c r="G22" s="35"/>
      <c r="H22" s="35"/>
      <c r="I22" s="138" t="s">
        <v>27</v>
      </c>
      <c r="J22" s="137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1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4" t="s">
        <v>33</v>
      </c>
      <c r="E24" s="35"/>
      <c r="F24" s="35"/>
      <c r="G24" s="35"/>
      <c r="H24" s="35"/>
      <c r="I24" s="1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40"/>
      <c r="B25" s="141"/>
      <c r="C25" s="140"/>
      <c r="D25" s="140"/>
      <c r="E25" s="142" t="s">
        <v>1</v>
      </c>
      <c r="F25" s="142"/>
      <c r="G25" s="142"/>
      <c r="H25" s="142"/>
      <c r="I25" s="143"/>
      <c r="J25" s="140"/>
      <c r="K25" s="140"/>
      <c r="L25" s="144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1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5"/>
      <c r="E27" s="145"/>
      <c r="F27" s="145"/>
      <c r="G27" s="145"/>
      <c r="H27" s="145"/>
      <c r="I27" s="146"/>
      <c r="J27" s="145"/>
      <c r="K27" s="14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135"/>
      <c r="J28" s="148">
        <f>ROUND(J116,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9" t="s">
        <v>36</v>
      </c>
      <c r="G30" s="35"/>
      <c r="H30" s="35"/>
      <c r="I30" s="150" t="s">
        <v>35</v>
      </c>
      <c r="J30" s="149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51" t="s">
        <v>38</v>
      </c>
      <c r="E31" s="134" t="s">
        <v>39</v>
      </c>
      <c r="F31" s="152">
        <f>ROUND((SUM(BE116:BE159)),  2)</f>
        <v>0</v>
      </c>
      <c r="G31" s="35"/>
      <c r="H31" s="35"/>
      <c r="I31" s="153">
        <v>0.20999999999999999</v>
      </c>
      <c r="J31" s="152">
        <f>ROUND(((SUM(BE116:BE159))*I31),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4" t="s">
        <v>40</v>
      </c>
      <c r="F32" s="152">
        <f>ROUND((SUM(BF116:BF159)),  2)</f>
        <v>0</v>
      </c>
      <c r="G32" s="35"/>
      <c r="H32" s="35"/>
      <c r="I32" s="153">
        <v>0.14999999999999999</v>
      </c>
      <c r="J32" s="152">
        <f>ROUND(((SUM(BF116:BF159))*I32),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4" t="s">
        <v>41</v>
      </c>
      <c r="F33" s="152">
        <f>ROUND((SUM(BG116:BG159)),  2)</f>
        <v>0</v>
      </c>
      <c r="G33" s="35"/>
      <c r="H33" s="35"/>
      <c r="I33" s="153">
        <v>0.20999999999999999</v>
      </c>
      <c r="J33" s="152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4" t="s">
        <v>42</v>
      </c>
      <c r="F34" s="152">
        <f>ROUND((SUM(BH116:BH159)),  2)</f>
        <v>0</v>
      </c>
      <c r="G34" s="35"/>
      <c r="H34" s="35"/>
      <c r="I34" s="153">
        <v>0.14999999999999999</v>
      </c>
      <c r="J34" s="152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4" t="s">
        <v>43</v>
      </c>
      <c r="F35" s="152">
        <f>ROUND((SUM(BI116:BI159)),  2)</f>
        <v>0</v>
      </c>
      <c r="G35" s="35"/>
      <c r="H35" s="35"/>
      <c r="I35" s="153">
        <v>0</v>
      </c>
      <c r="J35" s="152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1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54"/>
      <c r="D37" s="155" t="s">
        <v>44</v>
      </c>
      <c r="E37" s="156"/>
      <c r="F37" s="156"/>
      <c r="G37" s="157" t="s">
        <v>45</v>
      </c>
      <c r="H37" s="158" t="s">
        <v>46</v>
      </c>
      <c r="I37" s="159"/>
      <c r="J37" s="160">
        <f>SUM(J28:J35)</f>
        <v>0</v>
      </c>
      <c r="K37" s="161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1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I39" s="128"/>
      <c r="L39" s="17"/>
    </row>
    <row r="40" s="1" customFormat="1" ht="14.4" customHeight="1">
      <c r="B40" s="17"/>
      <c r="I40" s="128"/>
      <c r="L40" s="17"/>
    </row>
    <row r="41" s="1" customFormat="1" ht="14.4" customHeight="1">
      <c r="B41" s="17"/>
      <c r="I41" s="128"/>
      <c r="L41" s="17"/>
    </row>
    <row r="42" s="1" customFormat="1" ht="14.4" customHeight="1">
      <c r="B42" s="17"/>
      <c r="I42" s="128"/>
      <c r="L42" s="17"/>
    </row>
    <row r="43" s="1" customFormat="1" ht="14.4" customHeight="1">
      <c r="B43" s="17"/>
      <c r="I43" s="128"/>
      <c r="L43" s="17"/>
    </row>
    <row r="44" s="1" customFormat="1" ht="14.4" customHeight="1">
      <c r="B44" s="17"/>
      <c r="I44" s="128"/>
      <c r="L44" s="17"/>
    </row>
    <row r="45" s="1" customFormat="1" ht="14.4" customHeight="1">
      <c r="B45" s="17"/>
      <c r="I45" s="128"/>
      <c r="L45" s="17"/>
    </row>
    <row r="46" s="1" customFormat="1" ht="14.4" customHeight="1">
      <c r="B46" s="17"/>
      <c r="I46" s="128"/>
      <c r="L46" s="17"/>
    </row>
    <row r="47" s="1" customFormat="1" ht="14.4" customHeight="1">
      <c r="B47" s="17"/>
      <c r="I47" s="128"/>
      <c r="L47" s="17"/>
    </row>
    <row r="48" s="1" customFormat="1" ht="14.4" customHeight="1">
      <c r="B48" s="17"/>
      <c r="I48" s="128"/>
      <c r="L48" s="17"/>
    </row>
    <row r="49" s="1" customFormat="1" ht="14.4" customHeight="1">
      <c r="B49" s="17"/>
      <c r="I49" s="128"/>
      <c r="L49" s="17"/>
    </row>
    <row r="50" s="2" customFormat="1" ht="14.4" customHeight="1">
      <c r="B50" s="60"/>
      <c r="D50" s="162" t="s">
        <v>47</v>
      </c>
      <c r="E50" s="163"/>
      <c r="F50" s="163"/>
      <c r="G50" s="162" t="s">
        <v>48</v>
      </c>
      <c r="H50" s="163"/>
      <c r="I50" s="164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5" t="s">
        <v>49</v>
      </c>
      <c r="E61" s="166"/>
      <c r="F61" s="167" t="s">
        <v>50</v>
      </c>
      <c r="G61" s="165" t="s">
        <v>49</v>
      </c>
      <c r="H61" s="166"/>
      <c r="I61" s="168"/>
      <c r="J61" s="169" t="s">
        <v>50</v>
      </c>
      <c r="K61" s="166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51</v>
      </c>
      <c r="E65" s="170"/>
      <c r="F65" s="170"/>
      <c r="G65" s="162" t="s">
        <v>52</v>
      </c>
      <c r="H65" s="170"/>
      <c r="I65" s="171"/>
      <c r="J65" s="170"/>
      <c r="K65" s="17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5" t="s">
        <v>49</v>
      </c>
      <c r="E76" s="166"/>
      <c r="F76" s="167" t="s">
        <v>50</v>
      </c>
      <c r="G76" s="165" t="s">
        <v>49</v>
      </c>
      <c r="H76" s="166"/>
      <c r="I76" s="168"/>
      <c r="J76" s="169" t="s">
        <v>50</v>
      </c>
      <c r="K76" s="166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2"/>
      <c r="C77" s="173"/>
      <c r="D77" s="173"/>
      <c r="E77" s="173"/>
      <c r="F77" s="173"/>
      <c r="G77" s="173"/>
      <c r="H77" s="173"/>
      <c r="I77" s="174"/>
      <c r="J77" s="173"/>
      <c r="K77" s="173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5"/>
      <c r="C81" s="176"/>
      <c r="D81" s="176"/>
      <c r="E81" s="176"/>
      <c r="F81" s="176"/>
      <c r="G81" s="176"/>
      <c r="H81" s="176"/>
      <c r="I81" s="177"/>
      <c r="J81" s="176"/>
      <c r="K81" s="17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135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5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5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ZŠ Komárov rekonstrukce - vzduchotechnika</v>
      </c>
      <c r="F85" s="37"/>
      <c r="G85" s="37"/>
      <c r="H85" s="37"/>
      <c r="I85" s="135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135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Opava Komárov U Školy 1</v>
      </c>
      <c r="G87" s="37"/>
      <c r="H87" s="37"/>
      <c r="I87" s="138" t="s">
        <v>22</v>
      </c>
      <c r="J87" s="76" t="str">
        <f>IF(J10="","",J10)</f>
        <v>12. 11. 2020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5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138" t="s">
        <v>30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138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135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78" t="s">
        <v>84</v>
      </c>
      <c r="D92" s="179"/>
      <c r="E92" s="179"/>
      <c r="F92" s="179"/>
      <c r="G92" s="179"/>
      <c r="H92" s="179"/>
      <c r="I92" s="180"/>
      <c r="J92" s="181" t="s">
        <v>85</v>
      </c>
      <c r="K92" s="179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5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82" t="s">
        <v>86</v>
      </c>
      <c r="D94" s="37"/>
      <c r="E94" s="37"/>
      <c r="F94" s="37"/>
      <c r="G94" s="37"/>
      <c r="H94" s="37"/>
      <c r="I94" s="135"/>
      <c r="J94" s="107">
        <f>J116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83"/>
      <c r="C95" s="184"/>
      <c r="D95" s="185" t="s">
        <v>88</v>
      </c>
      <c r="E95" s="186"/>
      <c r="F95" s="186"/>
      <c r="G95" s="186"/>
      <c r="H95" s="186"/>
      <c r="I95" s="187"/>
      <c r="J95" s="188">
        <f>J117</f>
        <v>0</v>
      </c>
      <c r="K95" s="184"/>
      <c r="L95" s="18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0"/>
      <c r="C96" s="191"/>
      <c r="D96" s="192" t="s">
        <v>89</v>
      </c>
      <c r="E96" s="193"/>
      <c r="F96" s="193"/>
      <c r="G96" s="193"/>
      <c r="H96" s="193"/>
      <c r="I96" s="194"/>
      <c r="J96" s="195">
        <f>J118</f>
        <v>0</v>
      </c>
      <c r="K96" s="191"/>
      <c r="L96" s="19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0"/>
      <c r="C97" s="191"/>
      <c r="D97" s="192" t="s">
        <v>90</v>
      </c>
      <c r="E97" s="193"/>
      <c r="F97" s="193"/>
      <c r="G97" s="193"/>
      <c r="H97" s="193"/>
      <c r="I97" s="194"/>
      <c r="J97" s="195">
        <f>J123</f>
        <v>0</v>
      </c>
      <c r="K97" s="191"/>
      <c r="L97" s="19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83"/>
      <c r="C98" s="184"/>
      <c r="D98" s="185" t="s">
        <v>91</v>
      </c>
      <c r="E98" s="186"/>
      <c r="F98" s="186"/>
      <c r="G98" s="186"/>
      <c r="H98" s="186"/>
      <c r="I98" s="187"/>
      <c r="J98" s="188">
        <f>J157</f>
        <v>0</v>
      </c>
      <c r="K98" s="184"/>
      <c r="L98" s="18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135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17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177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92</v>
      </c>
      <c r="D105" s="37"/>
      <c r="E105" s="37"/>
      <c r="F105" s="37"/>
      <c r="G105" s="37"/>
      <c r="H105" s="37"/>
      <c r="I105" s="135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135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135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E7</f>
        <v>ZŠ Komárov rekonstrukce - vzduchotechnika</v>
      </c>
      <c r="F108" s="37"/>
      <c r="G108" s="37"/>
      <c r="H108" s="37"/>
      <c r="I108" s="135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35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F10</f>
        <v>Opava Komárov U Školy 1</v>
      </c>
      <c r="G110" s="37"/>
      <c r="H110" s="37"/>
      <c r="I110" s="138" t="s">
        <v>22</v>
      </c>
      <c r="J110" s="76" t="str">
        <f>IF(J10="","",J10)</f>
        <v>12. 11. 2020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135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E13</f>
        <v xml:space="preserve"> </v>
      </c>
      <c r="G112" s="37"/>
      <c r="H112" s="37"/>
      <c r="I112" s="138" t="s">
        <v>30</v>
      </c>
      <c r="J112" s="33" t="str">
        <f>E19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IF(E16="","",E16)</f>
        <v>Vyplň údaj</v>
      </c>
      <c r="G113" s="37"/>
      <c r="H113" s="37"/>
      <c r="I113" s="138" t="s">
        <v>32</v>
      </c>
      <c r="J113" s="33" t="str">
        <f>E22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135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97"/>
      <c r="B115" s="198"/>
      <c r="C115" s="199" t="s">
        <v>93</v>
      </c>
      <c r="D115" s="200" t="s">
        <v>59</v>
      </c>
      <c r="E115" s="200" t="s">
        <v>55</v>
      </c>
      <c r="F115" s="200" t="s">
        <v>56</v>
      </c>
      <c r="G115" s="200" t="s">
        <v>94</v>
      </c>
      <c r="H115" s="200" t="s">
        <v>95</v>
      </c>
      <c r="I115" s="201" t="s">
        <v>96</v>
      </c>
      <c r="J115" s="202" t="s">
        <v>85</v>
      </c>
      <c r="K115" s="203" t="s">
        <v>97</v>
      </c>
      <c r="L115" s="204"/>
      <c r="M115" s="97" t="s">
        <v>1</v>
      </c>
      <c r="N115" s="98" t="s">
        <v>38</v>
      </c>
      <c r="O115" s="98" t="s">
        <v>98</v>
      </c>
      <c r="P115" s="98" t="s">
        <v>99</v>
      </c>
      <c r="Q115" s="98" t="s">
        <v>100</v>
      </c>
      <c r="R115" s="98" t="s">
        <v>101</v>
      </c>
      <c r="S115" s="98" t="s">
        <v>102</v>
      </c>
      <c r="T115" s="99" t="s">
        <v>103</v>
      </c>
      <c r="U115" s="197"/>
      <c r="V115" s="197"/>
      <c r="W115" s="197"/>
      <c r="X115" s="197"/>
      <c r="Y115" s="197"/>
      <c r="Z115" s="197"/>
      <c r="AA115" s="197"/>
      <c r="AB115" s="197"/>
      <c r="AC115" s="197"/>
      <c r="AD115" s="197"/>
      <c r="AE115" s="197"/>
    </row>
    <row r="116" s="2" customFormat="1" ht="22.8" customHeight="1">
      <c r="A116" s="35"/>
      <c r="B116" s="36"/>
      <c r="C116" s="104" t="s">
        <v>104</v>
      </c>
      <c r="D116" s="37"/>
      <c r="E116" s="37"/>
      <c r="F116" s="37"/>
      <c r="G116" s="37"/>
      <c r="H116" s="37"/>
      <c r="I116" s="135"/>
      <c r="J116" s="205">
        <f>BK116</f>
        <v>0</v>
      </c>
      <c r="K116" s="37"/>
      <c r="L116" s="41"/>
      <c r="M116" s="100"/>
      <c r="N116" s="206"/>
      <c r="O116" s="101"/>
      <c r="P116" s="207">
        <f>P117+P157</f>
        <v>0</v>
      </c>
      <c r="Q116" s="101"/>
      <c r="R116" s="207">
        <f>R117+R157</f>
        <v>2.3909699999999998</v>
      </c>
      <c r="S116" s="101"/>
      <c r="T116" s="208">
        <f>T117+T157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73</v>
      </c>
      <c r="AU116" s="14" t="s">
        <v>87</v>
      </c>
      <c r="BK116" s="209">
        <f>BK117+BK157</f>
        <v>0</v>
      </c>
    </row>
    <row r="117" s="12" customFormat="1" ht="25.92" customHeight="1">
      <c r="A117" s="12"/>
      <c r="B117" s="210"/>
      <c r="C117" s="211"/>
      <c r="D117" s="212" t="s">
        <v>73</v>
      </c>
      <c r="E117" s="213" t="s">
        <v>105</v>
      </c>
      <c r="F117" s="213" t="s">
        <v>106</v>
      </c>
      <c r="G117" s="211"/>
      <c r="H117" s="211"/>
      <c r="I117" s="214"/>
      <c r="J117" s="215">
        <f>BK117</f>
        <v>0</v>
      </c>
      <c r="K117" s="211"/>
      <c r="L117" s="216"/>
      <c r="M117" s="217"/>
      <c r="N117" s="218"/>
      <c r="O117" s="218"/>
      <c r="P117" s="219">
        <f>P118+P123</f>
        <v>0</v>
      </c>
      <c r="Q117" s="218"/>
      <c r="R117" s="219">
        <f>R118+R123</f>
        <v>2.3909699999999998</v>
      </c>
      <c r="S117" s="218"/>
      <c r="T117" s="220">
        <f>T118+T123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1" t="s">
        <v>81</v>
      </c>
      <c r="AT117" s="222" t="s">
        <v>73</v>
      </c>
      <c r="AU117" s="222" t="s">
        <v>74</v>
      </c>
      <c r="AY117" s="221" t="s">
        <v>107</v>
      </c>
      <c r="BK117" s="223">
        <f>BK118+BK123</f>
        <v>0</v>
      </c>
    </row>
    <row r="118" s="12" customFormat="1" ht="22.8" customHeight="1">
      <c r="A118" s="12"/>
      <c r="B118" s="210"/>
      <c r="C118" s="211"/>
      <c r="D118" s="212" t="s">
        <v>73</v>
      </c>
      <c r="E118" s="224" t="s">
        <v>108</v>
      </c>
      <c r="F118" s="224" t="s">
        <v>109</v>
      </c>
      <c r="G118" s="211"/>
      <c r="H118" s="211"/>
      <c r="I118" s="214"/>
      <c r="J118" s="225">
        <f>BK118</f>
        <v>0</v>
      </c>
      <c r="K118" s="211"/>
      <c r="L118" s="216"/>
      <c r="M118" s="217"/>
      <c r="N118" s="218"/>
      <c r="O118" s="218"/>
      <c r="P118" s="219">
        <f>SUM(P119:P122)</f>
        <v>0</v>
      </c>
      <c r="Q118" s="218"/>
      <c r="R118" s="219">
        <f>SUM(R119:R122)</f>
        <v>0.013869999999999999</v>
      </c>
      <c r="S118" s="218"/>
      <c r="T118" s="220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1" t="s">
        <v>81</v>
      </c>
      <c r="AT118" s="222" t="s">
        <v>73</v>
      </c>
      <c r="AU118" s="222" t="s">
        <v>79</v>
      </c>
      <c r="AY118" s="221" t="s">
        <v>107</v>
      </c>
      <c r="BK118" s="223">
        <f>SUM(BK119:BK122)</f>
        <v>0</v>
      </c>
    </row>
    <row r="119" s="2" customFormat="1" ht="24" customHeight="1">
      <c r="A119" s="35"/>
      <c r="B119" s="36"/>
      <c r="C119" s="226" t="s">
        <v>79</v>
      </c>
      <c r="D119" s="226" t="s">
        <v>110</v>
      </c>
      <c r="E119" s="227" t="s">
        <v>111</v>
      </c>
      <c r="F119" s="228" t="s">
        <v>112</v>
      </c>
      <c r="G119" s="229" t="s">
        <v>113</v>
      </c>
      <c r="H119" s="230">
        <v>3</v>
      </c>
      <c r="I119" s="231"/>
      <c r="J119" s="232">
        <f>ROUND(I119*H119,2)</f>
        <v>0</v>
      </c>
      <c r="K119" s="233"/>
      <c r="L119" s="41"/>
      <c r="M119" s="234" t="s">
        <v>1</v>
      </c>
      <c r="N119" s="235" t="s">
        <v>39</v>
      </c>
      <c r="O119" s="88"/>
      <c r="P119" s="236">
        <f>O119*H119</f>
        <v>0</v>
      </c>
      <c r="Q119" s="236">
        <v>0.00010000000000000001</v>
      </c>
      <c r="R119" s="236">
        <f>Q119*H119</f>
        <v>0.00030000000000000003</v>
      </c>
      <c r="S119" s="236">
        <v>0</v>
      </c>
      <c r="T119" s="23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38" t="s">
        <v>114</v>
      </c>
      <c r="AT119" s="238" t="s">
        <v>110</v>
      </c>
      <c r="AU119" s="238" t="s">
        <v>81</v>
      </c>
      <c r="AY119" s="14" t="s">
        <v>107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4" t="s">
        <v>79</v>
      </c>
      <c r="BK119" s="239">
        <f>ROUND(I119*H119,2)</f>
        <v>0</v>
      </c>
      <c r="BL119" s="14" t="s">
        <v>114</v>
      </c>
      <c r="BM119" s="238" t="s">
        <v>115</v>
      </c>
    </row>
    <row r="120" s="2" customFormat="1" ht="24" customHeight="1">
      <c r="A120" s="35"/>
      <c r="B120" s="36"/>
      <c r="C120" s="240" t="s">
        <v>81</v>
      </c>
      <c r="D120" s="240" t="s">
        <v>116</v>
      </c>
      <c r="E120" s="241" t="s">
        <v>117</v>
      </c>
      <c r="F120" s="242" t="s">
        <v>118</v>
      </c>
      <c r="G120" s="243" t="s">
        <v>113</v>
      </c>
      <c r="H120" s="244">
        <v>2.3999999999999999</v>
      </c>
      <c r="I120" s="245"/>
      <c r="J120" s="246">
        <f>ROUND(I120*H120,2)</f>
        <v>0</v>
      </c>
      <c r="K120" s="247"/>
      <c r="L120" s="248"/>
      <c r="M120" s="249" t="s">
        <v>1</v>
      </c>
      <c r="N120" s="250" t="s">
        <v>39</v>
      </c>
      <c r="O120" s="88"/>
      <c r="P120" s="236">
        <f>O120*H120</f>
        <v>0</v>
      </c>
      <c r="Q120" s="236">
        <v>0.0038999999999999998</v>
      </c>
      <c r="R120" s="236">
        <f>Q120*H120</f>
        <v>0.0093599999999999985</v>
      </c>
      <c r="S120" s="236">
        <v>0</v>
      </c>
      <c r="T120" s="23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38" t="s">
        <v>119</v>
      </c>
      <c r="AT120" s="238" t="s">
        <v>116</v>
      </c>
      <c r="AU120" s="238" t="s">
        <v>81</v>
      </c>
      <c r="AY120" s="14" t="s">
        <v>107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4" t="s">
        <v>79</v>
      </c>
      <c r="BK120" s="239">
        <f>ROUND(I120*H120,2)</f>
        <v>0</v>
      </c>
      <c r="BL120" s="14" t="s">
        <v>114</v>
      </c>
      <c r="BM120" s="238" t="s">
        <v>120</v>
      </c>
    </row>
    <row r="121" s="2" customFormat="1" ht="24" customHeight="1">
      <c r="A121" s="35"/>
      <c r="B121" s="36"/>
      <c r="C121" s="226" t="s">
        <v>121</v>
      </c>
      <c r="D121" s="226" t="s">
        <v>110</v>
      </c>
      <c r="E121" s="227" t="s">
        <v>122</v>
      </c>
      <c r="F121" s="228" t="s">
        <v>123</v>
      </c>
      <c r="G121" s="229" t="s">
        <v>113</v>
      </c>
      <c r="H121" s="230">
        <v>3</v>
      </c>
      <c r="I121" s="231"/>
      <c r="J121" s="232">
        <f>ROUND(I121*H121,2)</f>
        <v>0</v>
      </c>
      <c r="K121" s="233"/>
      <c r="L121" s="41"/>
      <c r="M121" s="234" t="s">
        <v>1</v>
      </c>
      <c r="N121" s="235" t="s">
        <v>39</v>
      </c>
      <c r="O121" s="88"/>
      <c r="P121" s="236">
        <f>O121*H121</f>
        <v>0</v>
      </c>
      <c r="Q121" s="236">
        <v>6.9999999999999994E-05</v>
      </c>
      <c r="R121" s="236">
        <f>Q121*H121</f>
        <v>0.00020999999999999998</v>
      </c>
      <c r="S121" s="236">
        <v>0</v>
      </c>
      <c r="T121" s="23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38" t="s">
        <v>114</v>
      </c>
      <c r="AT121" s="238" t="s">
        <v>110</v>
      </c>
      <c r="AU121" s="238" t="s">
        <v>81</v>
      </c>
      <c r="AY121" s="14" t="s">
        <v>107</v>
      </c>
      <c r="BE121" s="239">
        <f>IF(N121="základní",J121,0)</f>
        <v>0</v>
      </c>
      <c r="BF121" s="239">
        <f>IF(N121="snížená",J121,0)</f>
        <v>0</v>
      </c>
      <c r="BG121" s="239">
        <f>IF(N121="zákl. přenesená",J121,0)</f>
        <v>0</v>
      </c>
      <c r="BH121" s="239">
        <f>IF(N121="sníž. přenesená",J121,0)</f>
        <v>0</v>
      </c>
      <c r="BI121" s="239">
        <f>IF(N121="nulová",J121,0)</f>
        <v>0</v>
      </c>
      <c r="BJ121" s="14" t="s">
        <v>79</v>
      </c>
      <c r="BK121" s="239">
        <f>ROUND(I121*H121,2)</f>
        <v>0</v>
      </c>
      <c r="BL121" s="14" t="s">
        <v>114</v>
      </c>
      <c r="BM121" s="238" t="s">
        <v>124</v>
      </c>
    </row>
    <row r="122" s="2" customFormat="1" ht="16.5" customHeight="1">
      <c r="A122" s="35"/>
      <c r="B122" s="36"/>
      <c r="C122" s="240" t="s">
        <v>125</v>
      </c>
      <c r="D122" s="240" t="s">
        <v>116</v>
      </c>
      <c r="E122" s="241" t="s">
        <v>126</v>
      </c>
      <c r="F122" s="242" t="s">
        <v>127</v>
      </c>
      <c r="G122" s="243" t="s">
        <v>128</v>
      </c>
      <c r="H122" s="244">
        <v>0.0040000000000000001</v>
      </c>
      <c r="I122" s="245"/>
      <c r="J122" s="246">
        <f>ROUND(I122*H122,2)</f>
        <v>0</v>
      </c>
      <c r="K122" s="247"/>
      <c r="L122" s="248"/>
      <c r="M122" s="249" t="s">
        <v>1</v>
      </c>
      <c r="N122" s="250" t="s">
        <v>39</v>
      </c>
      <c r="O122" s="88"/>
      <c r="P122" s="236">
        <f>O122*H122</f>
        <v>0</v>
      </c>
      <c r="Q122" s="236">
        <v>1</v>
      </c>
      <c r="R122" s="236">
        <f>Q122*H122</f>
        <v>0.0040000000000000001</v>
      </c>
      <c r="S122" s="236">
        <v>0</v>
      </c>
      <c r="T122" s="23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38" t="s">
        <v>119</v>
      </c>
      <c r="AT122" s="238" t="s">
        <v>116</v>
      </c>
      <c r="AU122" s="238" t="s">
        <v>81</v>
      </c>
      <c r="AY122" s="14" t="s">
        <v>107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4" t="s">
        <v>79</v>
      </c>
      <c r="BK122" s="239">
        <f>ROUND(I122*H122,2)</f>
        <v>0</v>
      </c>
      <c r="BL122" s="14" t="s">
        <v>114</v>
      </c>
      <c r="BM122" s="238" t="s">
        <v>129</v>
      </c>
    </row>
    <row r="123" s="12" customFormat="1" ht="22.8" customHeight="1">
      <c r="A123" s="12"/>
      <c r="B123" s="210"/>
      <c r="C123" s="211"/>
      <c r="D123" s="212" t="s">
        <v>73</v>
      </c>
      <c r="E123" s="224" t="s">
        <v>130</v>
      </c>
      <c r="F123" s="224" t="s">
        <v>131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SUM(P124:P156)</f>
        <v>0</v>
      </c>
      <c r="Q123" s="218"/>
      <c r="R123" s="219">
        <f>SUM(R124:R156)</f>
        <v>2.3771</v>
      </c>
      <c r="S123" s="218"/>
      <c r="T123" s="220">
        <f>SUM(T124:T156)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81</v>
      </c>
      <c r="AT123" s="222" t="s">
        <v>73</v>
      </c>
      <c r="AU123" s="222" t="s">
        <v>79</v>
      </c>
      <c r="AY123" s="221" t="s">
        <v>107</v>
      </c>
      <c r="BK123" s="223">
        <f>SUM(BK124:BK156)</f>
        <v>0</v>
      </c>
    </row>
    <row r="124" s="2" customFormat="1" ht="16.5" customHeight="1">
      <c r="A124" s="35"/>
      <c r="B124" s="36"/>
      <c r="C124" s="226" t="s">
        <v>132</v>
      </c>
      <c r="D124" s="226" t="s">
        <v>110</v>
      </c>
      <c r="E124" s="227" t="s">
        <v>133</v>
      </c>
      <c r="F124" s="228" t="s">
        <v>134</v>
      </c>
      <c r="G124" s="229" t="s">
        <v>135</v>
      </c>
      <c r="H124" s="230">
        <v>1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39</v>
      </c>
      <c r="O124" s="88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114</v>
      </c>
      <c r="AT124" s="238" t="s">
        <v>110</v>
      </c>
      <c r="AU124" s="238" t="s">
        <v>81</v>
      </c>
      <c r="AY124" s="14" t="s">
        <v>107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4" t="s">
        <v>79</v>
      </c>
      <c r="BK124" s="239">
        <f>ROUND(I124*H124,2)</f>
        <v>0</v>
      </c>
      <c r="BL124" s="14" t="s">
        <v>114</v>
      </c>
      <c r="BM124" s="238" t="s">
        <v>136</v>
      </c>
    </row>
    <row r="125" s="2" customFormat="1" ht="16.5" customHeight="1">
      <c r="A125" s="35"/>
      <c r="B125" s="36"/>
      <c r="C125" s="226" t="s">
        <v>137</v>
      </c>
      <c r="D125" s="226" t="s">
        <v>110</v>
      </c>
      <c r="E125" s="227" t="s">
        <v>138</v>
      </c>
      <c r="F125" s="228" t="s">
        <v>139</v>
      </c>
      <c r="G125" s="229" t="s">
        <v>135</v>
      </c>
      <c r="H125" s="230">
        <v>3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39</v>
      </c>
      <c r="O125" s="88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114</v>
      </c>
      <c r="AT125" s="238" t="s">
        <v>110</v>
      </c>
      <c r="AU125" s="238" t="s">
        <v>81</v>
      </c>
      <c r="AY125" s="14" t="s">
        <v>107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4" t="s">
        <v>79</v>
      </c>
      <c r="BK125" s="239">
        <f>ROUND(I125*H125,2)</f>
        <v>0</v>
      </c>
      <c r="BL125" s="14" t="s">
        <v>114</v>
      </c>
      <c r="BM125" s="238" t="s">
        <v>140</v>
      </c>
    </row>
    <row r="126" s="2" customFormat="1" ht="16.5" customHeight="1">
      <c r="A126" s="35"/>
      <c r="B126" s="36"/>
      <c r="C126" s="226" t="s">
        <v>141</v>
      </c>
      <c r="D126" s="226" t="s">
        <v>110</v>
      </c>
      <c r="E126" s="227" t="s">
        <v>142</v>
      </c>
      <c r="F126" s="228" t="s">
        <v>143</v>
      </c>
      <c r="G126" s="229" t="s">
        <v>135</v>
      </c>
      <c r="H126" s="230">
        <v>5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39</v>
      </c>
      <c r="O126" s="88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114</v>
      </c>
      <c r="AT126" s="238" t="s">
        <v>110</v>
      </c>
      <c r="AU126" s="238" t="s">
        <v>81</v>
      </c>
      <c r="AY126" s="14" t="s">
        <v>107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4" t="s">
        <v>79</v>
      </c>
      <c r="BK126" s="239">
        <f>ROUND(I126*H126,2)</f>
        <v>0</v>
      </c>
      <c r="BL126" s="14" t="s">
        <v>114</v>
      </c>
      <c r="BM126" s="238" t="s">
        <v>144</v>
      </c>
    </row>
    <row r="127" s="2" customFormat="1" ht="16.5" customHeight="1">
      <c r="A127" s="35"/>
      <c r="B127" s="36"/>
      <c r="C127" s="226" t="s">
        <v>145</v>
      </c>
      <c r="D127" s="226" t="s">
        <v>110</v>
      </c>
      <c r="E127" s="227" t="s">
        <v>146</v>
      </c>
      <c r="F127" s="228" t="s">
        <v>147</v>
      </c>
      <c r="G127" s="229" t="s">
        <v>135</v>
      </c>
      <c r="H127" s="230">
        <v>17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39</v>
      </c>
      <c r="O127" s="88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114</v>
      </c>
      <c r="AT127" s="238" t="s">
        <v>110</v>
      </c>
      <c r="AU127" s="238" t="s">
        <v>81</v>
      </c>
      <c r="AY127" s="14" t="s">
        <v>107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4" t="s">
        <v>79</v>
      </c>
      <c r="BK127" s="239">
        <f>ROUND(I127*H127,2)</f>
        <v>0</v>
      </c>
      <c r="BL127" s="14" t="s">
        <v>114</v>
      </c>
      <c r="BM127" s="238" t="s">
        <v>148</v>
      </c>
    </row>
    <row r="128" s="2" customFormat="1" ht="16.5" customHeight="1">
      <c r="A128" s="35"/>
      <c r="B128" s="36"/>
      <c r="C128" s="226" t="s">
        <v>149</v>
      </c>
      <c r="D128" s="226" t="s">
        <v>110</v>
      </c>
      <c r="E128" s="227" t="s">
        <v>150</v>
      </c>
      <c r="F128" s="228" t="s">
        <v>151</v>
      </c>
      <c r="G128" s="229" t="s">
        <v>135</v>
      </c>
      <c r="H128" s="230">
        <v>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39</v>
      </c>
      <c r="O128" s="88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114</v>
      </c>
      <c r="AT128" s="238" t="s">
        <v>110</v>
      </c>
      <c r="AU128" s="238" t="s">
        <v>81</v>
      </c>
      <c r="AY128" s="14" t="s">
        <v>107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4" t="s">
        <v>79</v>
      </c>
      <c r="BK128" s="239">
        <f>ROUND(I128*H128,2)</f>
        <v>0</v>
      </c>
      <c r="BL128" s="14" t="s">
        <v>114</v>
      </c>
      <c r="BM128" s="238" t="s">
        <v>152</v>
      </c>
    </row>
    <row r="129" s="2" customFormat="1" ht="16.5" customHeight="1">
      <c r="A129" s="35"/>
      <c r="B129" s="36"/>
      <c r="C129" s="226" t="s">
        <v>153</v>
      </c>
      <c r="D129" s="226" t="s">
        <v>110</v>
      </c>
      <c r="E129" s="227" t="s">
        <v>154</v>
      </c>
      <c r="F129" s="228" t="s">
        <v>155</v>
      </c>
      <c r="G129" s="229" t="s">
        <v>135</v>
      </c>
      <c r="H129" s="230">
        <v>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39</v>
      </c>
      <c r="O129" s="88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114</v>
      </c>
      <c r="AT129" s="238" t="s">
        <v>110</v>
      </c>
      <c r="AU129" s="238" t="s">
        <v>81</v>
      </c>
      <c r="AY129" s="14" t="s">
        <v>107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4" t="s">
        <v>79</v>
      </c>
      <c r="BK129" s="239">
        <f>ROUND(I129*H129,2)</f>
        <v>0</v>
      </c>
      <c r="BL129" s="14" t="s">
        <v>114</v>
      </c>
      <c r="BM129" s="238" t="s">
        <v>156</v>
      </c>
    </row>
    <row r="130" s="2" customFormat="1" ht="24" customHeight="1">
      <c r="A130" s="35"/>
      <c r="B130" s="36"/>
      <c r="C130" s="240" t="s">
        <v>157</v>
      </c>
      <c r="D130" s="240" t="s">
        <v>116</v>
      </c>
      <c r="E130" s="241" t="s">
        <v>158</v>
      </c>
      <c r="F130" s="242" t="s">
        <v>159</v>
      </c>
      <c r="G130" s="243" t="s">
        <v>160</v>
      </c>
      <c r="H130" s="244">
        <v>1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39</v>
      </c>
      <c r="O130" s="88"/>
      <c r="P130" s="236">
        <f>O130*H130</f>
        <v>0</v>
      </c>
      <c r="Q130" s="236">
        <v>0.0024599999999999999</v>
      </c>
      <c r="R130" s="236">
        <f>Q130*H130</f>
        <v>0.0024599999999999999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119</v>
      </c>
      <c r="AT130" s="238" t="s">
        <v>116</v>
      </c>
      <c r="AU130" s="238" t="s">
        <v>81</v>
      </c>
      <c r="AY130" s="14" t="s">
        <v>107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4" t="s">
        <v>79</v>
      </c>
      <c r="BK130" s="239">
        <f>ROUND(I130*H130,2)</f>
        <v>0</v>
      </c>
      <c r="BL130" s="14" t="s">
        <v>114</v>
      </c>
      <c r="BM130" s="238" t="s">
        <v>161</v>
      </c>
    </row>
    <row r="131" s="2" customFormat="1" ht="16.5" customHeight="1">
      <c r="A131" s="35"/>
      <c r="B131" s="36"/>
      <c r="C131" s="240" t="s">
        <v>162</v>
      </c>
      <c r="D131" s="240" t="s">
        <v>116</v>
      </c>
      <c r="E131" s="241" t="s">
        <v>163</v>
      </c>
      <c r="F131" s="242" t="s">
        <v>164</v>
      </c>
      <c r="G131" s="243" t="s">
        <v>160</v>
      </c>
      <c r="H131" s="244">
        <v>3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39</v>
      </c>
      <c r="O131" s="88"/>
      <c r="P131" s="236">
        <f>O131*H131</f>
        <v>0</v>
      </c>
      <c r="Q131" s="236">
        <v>0.0043</v>
      </c>
      <c r="R131" s="236">
        <f>Q131*H131</f>
        <v>0.0129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119</v>
      </c>
      <c r="AT131" s="238" t="s">
        <v>116</v>
      </c>
      <c r="AU131" s="238" t="s">
        <v>81</v>
      </c>
      <c r="AY131" s="14" t="s">
        <v>107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4" t="s">
        <v>79</v>
      </c>
      <c r="BK131" s="239">
        <f>ROUND(I131*H131,2)</f>
        <v>0</v>
      </c>
      <c r="BL131" s="14" t="s">
        <v>114</v>
      </c>
      <c r="BM131" s="238" t="s">
        <v>165</v>
      </c>
    </row>
    <row r="132" s="2" customFormat="1" ht="16.5" customHeight="1">
      <c r="A132" s="35"/>
      <c r="B132" s="36"/>
      <c r="C132" s="240" t="s">
        <v>166</v>
      </c>
      <c r="D132" s="240" t="s">
        <v>116</v>
      </c>
      <c r="E132" s="241" t="s">
        <v>167</v>
      </c>
      <c r="F132" s="242" t="s">
        <v>168</v>
      </c>
      <c r="G132" s="243" t="s">
        <v>160</v>
      </c>
      <c r="H132" s="244">
        <v>5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39</v>
      </c>
      <c r="O132" s="88"/>
      <c r="P132" s="236">
        <f>O132*H132</f>
        <v>0</v>
      </c>
      <c r="Q132" s="236">
        <v>0.0061599999999999997</v>
      </c>
      <c r="R132" s="236">
        <f>Q132*H132</f>
        <v>0.030799999999999998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119</v>
      </c>
      <c r="AT132" s="238" t="s">
        <v>116</v>
      </c>
      <c r="AU132" s="238" t="s">
        <v>81</v>
      </c>
      <c r="AY132" s="14" t="s">
        <v>107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4" t="s">
        <v>79</v>
      </c>
      <c r="BK132" s="239">
        <f>ROUND(I132*H132,2)</f>
        <v>0</v>
      </c>
      <c r="BL132" s="14" t="s">
        <v>114</v>
      </c>
      <c r="BM132" s="238" t="s">
        <v>169</v>
      </c>
    </row>
    <row r="133" s="2" customFormat="1" ht="16.5" customHeight="1">
      <c r="A133" s="35"/>
      <c r="B133" s="36"/>
      <c r="C133" s="240" t="s">
        <v>170</v>
      </c>
      <c r="D133" s="240" t="s">
        <v>116</v>
      </c>
      <c r="E133" s="241" t="s">
        <v>171</v>
      </c>
      <c r="F133" s="242" t="s">
        <v>172</v>
      </c>
      <c r="G133" s="243" t="s">
        <v>160</v>
      </c>
      <c r="H133" s="244">
        <v>1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39</v>
      </c>
      <c r="O133" s="88"/>
      <c r="P133" s="236">
        <f>O133*H133</f>
        <v>0</v>
      </c>
      <c r="Q133" s="236">
        <v>0.01</v>
      </c>
      <c r="R133" s="236">
        <f>Q133*H133</f>
        <v>0.01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119</v>
      </c>
      <c r="AT133" s="238" t="s">
        <v>116</v>
      </c>
      <c r="AU133" s="238" t="s">
        <v>81</v>
      </c>
      <c r="AY133" s="14" t="s">
        <v>107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4" t="s">
        <v>79</v>
      </c>
      <c r="BK133" s="239">
        <f>ROUND(I133*H133,2)</f>
        <v>0</v>
      </c>
      <c r="BL133" s="14" t="s">
        <v>114</v>
      </c>
      <c r="BM133" s="238" t="s">
        <v>173</v>
      </c>
    </row>
    <row r="134" s="2" customFormat="1" ht="16.5" customHeight="1">
      <c r="A134" s="35"/>
      <c r="B134" s="36"/>
      <c r="C134" s="240" t="s">
        <v>8</v>
      </c>
      <c r="D134" s="240" t="s">
        <v>116</v>
      </c>
      <c r="E134" s="241" t="s">
        <v>174</v>
      </c>
      <c r="F134" s="242" t="s">
        <v>175</v>
      </c>
      <c r="G134" s="243" t="s">
        <v>160</v>
      </c>
      <c r="H134" s="244">
        <v>3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39</v>
      </c>
      <c r="O134" s="88"/>
      <c r="P134" s="236">
        <f>O134*H134</f>
        <v>0</v>
      </c>
      <c r="Q134" s="236">
        <v>0.01367</v>
      </c>
      <c r="R134" s="236">
        <f>Q134*H134</f>
        <v>0.041009999999999998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119</v>
      </c>
      <c r="AT134" s="238" t="s">
        <v>116</v>
      </c>
      <c r="AU134" s="238" t="s">
        <v>81</v>
      </c>
      <c r="AY134" s="14" t="s">
        <v>107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4" t="s">
        <v>79</v>
      </c>
      <c r="BK134" s="239">
        <f>ROUND(I134*H134,2)</f>
        <v>0</v>
      </c>
      <c r="BL134" s="14" t="s">
        <v>114</v>
      </c>
      <c r="BM134" s="238" t="s">
        <v>176</v>
      </c>
    </row>
    <row r="135" s="2" customFormat="1" ht="16.5" customHeight="1">
      <c r="A135" s="35"/>
      <c r="B135" s="36"/>
      <c r="C135" s="240" t="s">
        <v>114</v>
      </c>
      <c r="D135" s="240" t="s">
        <v>116</v>
      </c>
      <c r="E135" s="241" t="s">
        <v>177</v>
      </c>
      <c r="F135" s="242" t="s">
        <v>178</v>
      </c>
      <c r="G135" s="243" t="s">
        <v>160</v>
      </c>
      <c r="H135" s="244">
        <v>17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39</v>
      </c>
      <c r="O135" s="88"/>
      <c r="P135" s="236">
        <f>O135*H135</f>
        <v>0</v>
      </c>
      <c r="Q135" s="236">
        <v>0.01848</v>
      </c>
      <c r="R135" s="236">
        <f>Q135*H135</f>
        <v>0.31415999999999999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119</v>
      </c>
      <c r="AT135" s="238" t="s">
        <v>116</v>
      </c>
      <c r="AU135" s="238" t="s">
        <v>81</v>
      </c>
      <c r="AY135" s="14" t="s">
        <v>107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4" t="s">
        <v>79</v>
      </c>
      <c r="BK135" s="239">
        <f>ROUND(I135*H135,2)</f>
        <v>0</v>
      </c>
      <c r="BL135" s="14" t="s">
        <v>114</v>
      </c>
      <c r="BM135" s="238" t="s">
        <v>179</v>
      </c>
    </row>
    <row r="136" s="2" customFormat="1" ht="16.5" customHeight="1">
      <c r="A136" s="35"/>
      <c r="B136" s="36"/>
      <c r="C136" s="240" t="s">
        <v>180</v>
      </c>
      <c r="D136" s="240" t="s">
        <v>116</v>
      </c>
      <c r="E136" s="241" t="s">
        <v>181</v>
      </c>
      <c r="F136" s="242" t="s">
        <v>182</v>
      </c>
      <c r="G136" s="243" t="s">
        <v>160</v>
      </c>
      <c r="H136" s="244">
        <v>5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39</v>
      </c>
      <c r="O136" s="88"/>
      <c r="P136" s="236">
        <f>O136*H136</f>
        <v>0</v>
      </c>
      <c r="Q136" s="236">
        <v>0.029780000000000001</v>
      </c>
      <c r="R136" s="236">
        <f>Q136*H136</f>
        <v>0.14890000000000001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119</v>
      </c>
      <c r="AT136" s="238" t="s">
        <v>116</v>
      </c>
      <c r="AU136" s="238" t="s">
        <v>81</v>
      </c>
      <c r="AY136" s="14" t="s">
        <v>107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4" t="s">
        <v>79</v>
      </c>
      <c r="BK136" s="239">
        <f>ROUND(I136*H136,2)</f>
        <v>0</v>
      </c>
      <c r="BL136" s="14" t="s">
        <v>114</v>
      </c>
      <c r="BM136" s="238" t="s">
        <v>183</v>
      </c>
    </row>
    <row r="137" s="2" customFormat="1" ht="24" customHeight="1">
      <c r="A137" s="35"/>
      <c r="B137" s="36"/>
      <c r="C137" s="226" t="s">
        <v>184</v>
      </c>
      <c r="D137" s="226" t="s">
        <v>110</v>
      </c>
      <c r="E137" s="227" t="s">
        <v>185</v>
      </c>
      <c r="F137" s="228" t="s">
        <v>186</v>
      </c>
      <c r="G137" s="229" t="s">
        <v>160</v>
      </c>
      <c r="H137" s="230">
        <v>36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39</v>
      </c>
      <c r="O137" s="88"/>
      <c r="P137" s="236">
        <f>O137*H137</f>
        <v>0</v>
      </c>
      <c r="Q137" s="236">
        <v>0.00175</v>
      </c>
      <c r="R137" s="236">
        <f>Q137*H137</f>
        <v>0.063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114</v>
      </c>
      <c r="AT137" s="238" t="s">
        <v>110</v>
      </c>
      <c r="AU137" s="238" t="s">
        <v>81</v>
      </c>
      <c r="AY137" s="14" t="s">
        <v>107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4" t="s">
        <v>79</v>
      </c>
      <c r="BK137" s="239">
        <f>ROUND(I137*H137,2)</f>
        <v>0</v>
      </c>
      <c r="BL137" s="14" t="s">
        <v>114</v>
      </c>
      <c r="BM137" s="238" t="s">
        <v>187</v>
      </c>
    </row>
    <row r="138" s="2" customFormat="1" ht="24" customHeight="1">
      <c r="A138" s="35"/>
      <c r="B138" s="36"/>
      <c r="C138" s="226" t="s">
        <v>188</v>
      </c>
      <c r="D138" s="226" t="s">
        <v>110</v>
      </c>
      <c r="E138" s="227" t="s">
        <v>189</v>
      </c>
      <c r="F138" s="228" t="s">
        <v>190</v>
      </c>
      <c r="G138" s="229" t="s">
        <v>160</v>
      </c>
      <c r="H138" s="230">
        <v>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39</v>
      </c>
      <c r="O138" s="88"/>
      <c r="P138" s="236">
        <f>O138*H138</f>
        <v>0</v>
      </c>
      <c r="Q138" s="236">
        <v>0.0031199999999999999</v>
      </c>
      <c r="R138" s="236">
        <f>Q138*H138</f>
        <v>0.028080000000000001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114</v>
      </c>
      <c r="AT138" s="238" t="s">
        <v>110</v>
      </c>
      <c r="AU138" s="238" t="s">
        <v>81</v>
      </c>
      <c r="AY138" s="14" t="s">
        <v>107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4" t="s">
        <v>79</v>
      </c>
      <c r="BK138" s="239">
        <f>ROUND(I138*H138,2)</f>
        <v>0</v>
      </c>
      <c r="BL138" s="14" t="s">
        <v>114</v>
      </c>
      <c r="BM138" s="238" t="s">
        <v>191</v>
      </c>
    </row>
    <row r="139" s="2" customFormat="1" ht="24" customHeight="1">
      <c r="A139" s="35"/>
      <c r="B139" s="36"/>
      <c r="C139" s="226" t="s">
        <v>192</v>
      </c>
      <c r="D139" s="226" t="s">
        <v>110</v>
      </c>
      <c r="E139" s="227" t="s">
        <v>193</v>
      </c>
      <c r="F139" s="228" t="s">
        <v>194</v>
      </c>
      <c r="G139" s="229" t="s">
        <v>135</v>
      </c>
      <c r="H139" s="230">
        <v>7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39</v>
      </c>
      <c r="O139" s="88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114</v>
      </c>
      <c r="AT139" s="238" t="s">
        <v>110</v>
      </c>
      <c r="AU139" s="238" t="s">
        <v>81</v>
      </c>
      <c r="AY139" s="14" t="s">
        <v>107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4" t="s">
        <v>79</v>
      </c>
      <c r="BK139" s="239">
        <f>ROUND(I139*H139,2)</f>
        <v>0</v>
      </c>
      <c r="BL139" s="14" t="s">
        <v>114</v>
      </c>
      <c r="BM139" s="238" t="s">
        <v>195</v>
      </c>
    </row>
    <row r="140" s="2" customFormat="1" ht="16.5" customHeight="1">
      <c r="A140" s="35"/>
      <c r="B140" s="36"/>
      <c r="C140" s="226" t="s">
        <v>7</v>
      </c>
      <c r="D140" s="226" t="s">
        <v>110</v>
      </c>
      <c r="E140" s="227" t="s">
        <v>196</v>
      </c>
      <c r="F140" s="228" t="s">
        <v>197</v>
      </c>
      <c r="G140" s="229" t="s">
        <v>135</v>
      </c>
      <c r="H140" s="230">
        <v>11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39</v>
      </c>
      <c r="O140" s="88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114</v>
      </c>
      <c r="AT140" s="238" t="s">
        <v>110</v>
      </c>
      <c r="AU140" s="238" t="s">
        <v>81</v>
      </c>
      <c r="AY140" s="14" t="s">
        <v>107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4" t="s">
        <v>79</v>
      </c>
      <c r="BK140" s="239">
        <f>ROUND(I140*H140,2)</f>
        <v>0</v>
      </c>
      <c r="BL140" s="14" t="s">
        <v>114</v>
      </c>
      <c r="BM140" s="238" t="s">
        <v>198</v>
      </c>
    </row>
    <row r="141" s="2" customFormat="1" ht="16.5" customHeight="1">
      <c r="A141" s="35"/>
      <c r="B141" s="36"/>
      <c r="C141" s="226" t="s">
        <v>199</v>
      </c>
      <c r="D141" s="226" t="s">
        <v>110</v>
      </c>
      <c r="E141" s="227" t="s">
        <v>200</v>
      </c>
      <c r="F141" s="228" t="s">
        <v>201</v>
      </c>
      <c r="G141" s="229" t="s">
        <v>135</v>
      </c>
      <c r="H141" s="230">
        <v>9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39</v>
      </c>
      <c r="O141" s="88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114</v>
      </c>
      <c r="AT141" s="238" t="s">
        <v>110</v>
      </c>
      <c r="AU141" s="238" t="s">
        <v>81</v>
      </c>
      <c r="AY141" s="14" t="s">
        <v>107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4" t="s">
        <v>79</v>
      </c>
      <c r="BK141" s="239">
        <f>ROUND(I141*H141,2)</f>
        <v>0</v>
      </c>
      <c r="BL141" s="14" t="s">
        <v>114</v>
      </c>
      <c r="BM141" s="238" t="s">
        <v>202</v>
      </c>
    </row>
    <row r="142" s="2" customFormat="1" ht="24" customHeight="1">
      <c r="A142" s="35"/>
      <c r="B142" s="36"/>
      <c r="C142" s="226" t="s">
        <v>203</v>
      </c>
      <c r="D142" s="226" t="s">
        <v>110</v>
      </c>
      <c r="E142" s="227" t="s">
        <v>204</v>
      </c>
      <c r="F142" s="228" t="s">
        <v>205</v>
      </c>
      <c r="G142" s="229" t="s">
        <v>135</v>
      </c>
      <c r="H142" s="230">
        <v>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39</v>
      </c>
      <c r="O142" s="88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114</v>
      </c>
      <c r="AT142" s="238" t="s">
        <v>110</v>
      </c>
      <c r="AU142" s="238" t="s">
        <v>81</v>
      </c>
      <c r="AY142" s="14" t="s">
        <v>107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4" t="s">
        <v>79</v>
      </c>
      <c r="BK142" s="239">
        <f>ROUND(I142*H142,2)</f>
        <v>0</v>
      </c>
      <c r="BL142" s="14" t="s">
        <v>114</v>
      </c>
      <c r="BM142" s="238" t="s">
        <v>206</v>
      </c>
    </row>
    <row r="143" s="2" customFormat="1" ht="24" customHeight="1">
      <c r="A143" s="35"/>
      <c r="B143" s="36"/>
      <c r="C143" s="226" t="s">
        <v>207</v>
      </c>
      <c r="D143" s="226" t="s">
        <v>110</v>
      </c>
      <c r="E143" s="227" t="s">
        <v>208</v>
      </c>
      <c r="F143" s="228" t="s">
        <v>209</v>
      </c>
      <c r="G143" s="229" t="s">
        <v>160</v>
      </c>
      <c r="H143" s="230">
        <v>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39</v>
      </c>
      <c r="O143" s="88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114</v>
      </c>
      <c r="AT143" s="238" t="s">
        <v>110</v>
      </c>
      <c r="AU143" s="238" t="s">
        <v>81</v>
      </c>
      <c r="AY143" s="14" t="s">
        <v>107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4" t="s">
        <v>79</v>
      </c>
      <c r="BK143" s="239">
        <f>ROUND(I143*H143,2)</f>
        <v>0</v>
      </c>
      <c r="BL143" s="14" t="s">
        <v>114</v>
      </c>
      <c r="BM143" s="238" t="s">
        <v>210</v>
      </c>
    </row>
    <row r="144" s="2" customFormat="1" ht="24" customHeight="1">
      <c r="A144" s="35"/>
      <c r="B144" s="36"/>
      <c r="C144" s="226" t="s">
        <v>211</v>
      </c>
      <c r="D144" s="226" t="s">
        <v>110</v>
      </c>
      <c r="E144" s="227" t="s">
        <v>212</v>
      </c>
      <c r="F144" s="228" t="s">
        <v>213</v>
      </c>
      <c r="G144" s="229" t="s">
        <v>160</v>
      </c>
      <c r="H144" s="230">
        <v>1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39</v>
      </c>
      <c r="O144" s="88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114</v>
      </c>
      <c r="AT144" s="238" t="s">
        <v>110</v>
      </c>
      <c r="AU144" s="238" t="s">
        <v>81</v>
      </c>
      <c r="AY144" s="14" t="s">
        <v>107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4" t="s">
        <v>79</v>
      </c>
      <c r="BK144" s="239">
        <f>ROUND(I144*H144,2)</f>
        <v>0</v>
      </c>
      <c r="BL144" s="14" t="s">
        <v>114</v>
      </c>
      <c r="BM144" s="238" t="s">
        <v>214</v>
      </c>
    </row>
    <row r="145" s="2" customFormat="1" ht="16.5" customHeight="1">
      <c r="A145" s="35"/>
      <c r="B145" s="36"/>
      <c r="C145" s="240" t="s">
        <v>215</v>
      </c>
      <c r="D145" s="240" t="s">
        <v>116</v>
      </c>
      <c r="E145" s="241" t="s">
        <v>216</v>
      </c>
      <c r="F145" s="242" t="s">
        <v>217</v>
      </c>
      <c r="G145" s="243" t="s">
        <v>160</v>
      </c>
      <c r="H145" s="244">
        <v>1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39</v>
      </c>
      <c r="O145" s="88"/>
      <c r="P145" s="236">
        <f>O145*H145</f>
        <v>0</v>
      </c>
      <c r="Q145" s="236">
        <v>0.034099999999999998</v>
      </c>
      <c r="R145" s="236">
        <f>Q145*H145</f>
        <v>0.034099999999999998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119</v>
      </c>
      <c r="AT145" s="238" t="s">
        <v>116</v>
      </c>
      <c r="AU145" s="238" t="s">
        <v>81</v>
      </c>
      <c r="AY145" s="14" t="s">
        <v>107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4" t="s">
        <v>79</v>
      </c>
      <c r="BK145" s="239">
        <f>ROUND(I145*H145,2)</f>
        <v>0</v>
      </c>
      <c r="BL145" s="14" t="s">
        <v>114</v>
      </c>
      <c r="BM145" s="238" t="s">
        <v>218</v>
      </c>
    </row>
    <row r="146" s="2" customFormat="1" ht="16.5" customHeight="1">
      <c r="A146" s="35"/>
      <c r="B146" s="36"/>
      <c r="C146" s="240" t="s">
        <v>14</v>
      </c>
      <c r="D146" s="240" t="s">
        <v>116</v>
      </c>
      <c r="E146" s="241" t="s">
        <v>219</v>
      </c>
      <c r="F146" s="242" t="s">
        <v>220</v>
      </c>
      <c r="G146" s="243" t="s">
        <v>160</v>
      </c>
      <c r="H146" s="244">
        <v>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39</v>
      </c>
      <c r="O146" s="88"/>
      <c r="P146" s="236">
        <f>O146*H146</f>
        <v>0</v>
      </c>
      <c r="Q146" s="236">
        <v>0.039600000000000003</v>
      </c>
      <c r="R146" s="236">
        <f>Q146*H146</f>
        <v>0.039600000000000003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119</v>
      </c>
      <c r="AT146" s="238" t="s">
        <v>116</v>
      </c>
      <c r="AU146" s="238" t="s">
        <v>81</v>
      </c>
      <c r="AY146" s="14" t="s">
        <v>107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4" t="s">
        <v>79</v>
      </c>
      <c r="BK146" s="239">
        <f>ROUND(I146*H146,2)</f>
        <v>0</v>
      </c>
      <c r="BL146" s="14" t="s">
        <v>114</v>
      </c>
      <c r="BM146" s="238" t="s">
        <v>221</v>
      </c>
    </row>
    <row r="147" s="2" customFormat="1" ht="16.5" customHeight="1">
      <c r="A147" s="35"/>
      <c r="B147" s="36"/>
      <c r="C147" s="240" t="s">
        <v>222</v>
      </c>
      <c r="D147" s="240" t="s">
        <v>116</v>
      </c>
      <c r="E147" s="241" t="s">
        <v>223</v>
      </c>
      <c r="F147" s="242" t="s">
        <v>224</v>
      </c>
      <c r="G147" s="243" t="s">
        <v>160</v>
      </c>
      <c r="H147" s="244">
        <v>11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39</v>
      </c>
      <c r="O147" s="88"/>
      <c r="P147" s="236">
        <f>O147*H147</f>
        <v>0</v>
      </c>
      <c r="Q147" s="236">
        <v>0.045100000000000001</v>
      </c>
      <c r="R147" s="236">
        <f>Q147*H147</f>
        <v>0.49609999999999999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119</v>
      </c>
      <c r="AT147" s="238" t="s">
        <v>116</v>
      </c>
      <c r="AU147" s="238" t="s">
        <v>81</v>
      </c>
      <c r="AY147" s="14" t="s">
        <v>107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4" t="s">
        <v>79</v>
      </c>
      <c r="BK147" s="239">
        <f>ROUND(I147*H147,2)</f>
        <v>0</v>
      </c>
      <c r="BL147" s="14" t="s">
        <v>114</v>
      </c>
      <c r="BM147" s="238" t="s">
        <v>225</v>
      </c>
    </row>
    <row r="148" s="2" customFormat="1" ht="16.5" customHeight="1">
      <c r="A148" s="35"/>
      <c r="B148" s="36"/>
      <c r="C148" s="240" t="s">
        <v>226</v>
      </c>
      <c r="D148" s="240" t="s">
        <v>116</v>
      </c>
      <c r="E148" s="241" t="s">
        <v>227</v>
      </c>
      <c r="F148" s="242" t="s">
        <v>228</v>
      </c>
      <c r="G148" s="243" t="s">
        <v>160</v>
      </c>
      <c r="H148" s="244">
        <v>4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39</v>
      </c>
      <c r="O148" s="88"/>
      <c r="P148" s="236">
        <f>O148*H148</f>
        <v>0</v>
      </c>
      <c r="Q148" s="236">
        <v>0.063399999999999998</v>
      </c>
      <c r="R148" s="236">
        <f>Q148*H148</f>
        <v>0.25359999999999999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119</v>
      </c>
      <c r="AT148" s="238" t="s">
        <v>116</v>
      </c>
      <c r="AU148" s="238" t="s">
        <v>81</v>
      </c>
      <c r="AY148" s="14" t="s">
        <v>107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4" t="s">
        <v>79</v>
      </c>
      <c r="BK148" s="239">
        <f>ROUND(I148*H148,2)</f>
        <v>0</v>
      </c>
      <c r="BL148" s="14" t="s">
        <v>114</v>
      </c>
      <c r="BM148" s="238" t="s">
        <v>229</v>
      </c>
    </row>
    <row r="149" s="2" customFormat="1" ht="16.5" customHeight="1">
      <c r="A149" s="35"/>
      <c r="B149" s="36"/>
      <c r="C149" s="240" t="s">
        <v>230</v>
      </c>
      <c r="D149" s="240" t="s">
        <v>116</v>
      </c>
      <c r="E149" s="241" t="s">
        <v>231</v>
      </c>
      <c r="F149" s="242" t="s">
        <v>232</v>
      </c>
      <c r="G149" s="243" t="s">
        <v>160</v>
      </c>
      <c r="H149" s="244">
        <v>5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39</v>
      </c>
      <c r="O149" s="88"/>
      <c r="P149" s="236">
        <f>O149*H149</f>
        <v>0</v>
      </c>
      <c r="Q149" s="236">
        <v>0.063399999999999998</v>
      </c>
      <c r="R149" s="236">
        <f>Q149*H149</f>
        <v>0.317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119</v>
      </c>
      <c r="AT149" s="238" t="s">
        <v>116</v>
      </c>
      <c r="AU149" s="238" t="s">
        <v>81</v>
      </c>
      <c r="AY149" s="14" t="s">
        <v>107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4" t="s">
        <v>79</v>
      </c>
      <c r="BK149" s="239">
        <f>ROUND(I149*H149,2)</f>
        <v>0</v>
      </c>
      <c r="BL149" s="14" t="s">
        <v>114</v>
      </c>
      <c r="BM149" s="238" t="s">
        <v>233</v>
      </c>
    </row>
    <row r="150" s="2" customFormat="1" ht="16.5" customHeight="1">
      <c r="A150" s="35"/>
      <c r="B150" s="36"/>
      <c r="C150" s="240" t="s">
        <v>234</v>
      </c>
      <c r="D150" s="240" t="s">
        <v>116</v>
      </c>
      <c r="E150" s="241" t="s">
        <v>235</v>
      </c>
      <c r="F150" s="242" t="s">
        <v>236</v>
      </c>
      <c r="G150" s="243" t="s">
        <v>160</v>
      </c>
      <c r="H150" s="244">
        <v>5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39</v>
      </c>
      <c r="O150" s="88"/>
      <c r="P150" s="236">
        <f>O150*H150</f>
        <v>0</v>
      </c>
      <c r="Q150" s="236">
        <v>0.067299999999999999</v>
      </c>
      <c r="R150" s="236">
        <f>Q150*H150</f>
        <v>0.33650000000000002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119</v>
      </c>
      <c r="AT150" s="238" t="s">
        <v>116</v>
      </c>
      <c r="AU150" s="238" t="s">
        <v>81</v>
      </c>
      <c r="AY150" s="14" t="s">
        <v>107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4" t="s">
        <v>79</v>
      </c>
      <c r="BK150" s="239">
        <f>ROUND(I150*H150,2)</f>
        <v>0</v>
      </c>
      <c r="BL150" s="14" t="s">
        <v>114</v>
      </c>
      <c r="BM150" s="238" t="s">
        <v>237</v>
      </c>
    </row>
    <row r="151" s="2" customFormat="1" ht="16.5" customHeight="1">
      <c r="A151" s="35"/>
      <c r="B151" s="36"/>
      <c r="C151" s="240" t="s">
        <v>119</v>
      </c>
      <c r="D151" s="240" t="s">
        <v>116</v>
      </c>
      <c r="E151" s="241" t="s">
        <v>238</v>
      </c>
      <c r="F151" s="242" t="s">
        <v>239</v>
      </c>
      <c r="G151" s="243" t="s">
        <v>160</v>
      </c>
      <c r="H151" s="244">
        <v>3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39</v>
      </c>
      <c r="O151" s="88"/>
      <c r="P151" s="236">
        <f>O151*H151</f>
        <v>0</v>
      </c>
      <c r="Q151" s="236">
        <v>0.079200000000000007</v>
      </c>
      <c r="R151" s="236">
        <f>Q151*H151</f>
        <v>0.23760000000000003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119</v>
      </c>
      <c r="AT151" s="238" t="s">
        <v>116</v>
      </c>
      <c r="AU151" s="238" t="s">
        <v>81</v>
      </c>
      <c r="AY151" s="14" t="s">
        <v>107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4" t="s">
        <v>79</v>
      </c>
      <c r="BK151" s="239">
        <f>ROUND(I151*H151,2)</f>
        <v>0</v>
      </c>
      <c r="BL151" s="14" t="s">
        <v>114</v>
      </c>
      <c r="BM151" s="238" t="s">
        <v>240</v>
      </c>
    </row>
    <row r="152" s="2" customFormat="1" ht="16.5" customHeight="1">
      <c r="A152" s="35"/>
      <c r="B152" s="36"/>
      <c r="C152" s="240" t="s">
        <v>241</v>
      </c>
      <c r="D152" s="240" t="s">
        <v>116</v>
      </c>
      <c r="E152" s="241" t="s">
        <v>242</v>
      </c>
      <c r="F152" s="242" t="s">
        <v>243</v>
      </c>
      <c r="G152" s="243" t="s">
        <v>244</v>
      </c>
      <c r="H152" s="244">
        <v>1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39</v>
      </c>
      <c r="O152" s="88"/>
      <c r="P152" s="236">
        <f>O152*H152</f>
        <v>0</v>
      </c>
      <c r="Q152" s="236">
        <v>0.0012999999999999999</v>
      </c>
      <c r="R152" s="236">
        <f>Q152*H152</f>
        <v>0.0012999999999999999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119</v>
      </c>
      <c r="AT152" s="238" t="s">
        <v>116</v>
      </c>
      <c r="AU152" s="238" t="s">
        <v>81</v>
      </c>
      <c r="AY152" s="14" t="s">
        <v>107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4" t="s">
        <v>79</v>
      </c>
      <c r="BK152" s="239">
        <f>ROUND(I152*H152,2)</f>
        <v>0</v>
      </c>
      <c r="BL152" s="14" t="s">
        <v>114</v>
      </c>
      <c r="BM152" s="238" t="s">
        <v>245</v>
      </c>
    </row>
    <row r="153" s="2" customFormat="1" ht="24" customHeight="1">
      <c r="A153" s="35"/>
      <c r="B153" s="36"/>
      <c r="C153" s="226" t="s">
        <v>246</v>
      </c>
      <c r="D153" s="226" t="s">
        <v>110</v>
      </c>
      <c r="E153" s="227" t="s">
        <v>247</v>
      </c>
      <c r="F153" s="228" t="s">
        <v>248</v>
      </c>
      <c r="G153" s="229" t="s">
        <v>160</v>
      </c>
      <c r="H153" s="230">
        <v>36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39</v>
      </c>
      <c r="O153" s="88"/>
      <c r="P153" s="236">
        <f>O153*H153</f>
        <v>0</v>
      </c>
      <c r="Q153" s="236">
        <v>0.00021000000000000001</v>
      </c>
      <c r="R153" s="236">
        <f>Q153*H153</f>
        <v>0.0075600000000000007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114</v>
      </c>
      <c r="AT153" s="238" t="s">
        <v>110</v>
      </c>
      <c r="AU153" s="238" t="s">
        <v>81</v>
      </c>
      <c r="AY153" s="14" t="s">
        <v>107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4" t="s">
        <v>79</v>
      </c>
      <c r="BK153" s="239">
        <f>ROUND(I153*H153,2)</f>
        <v>0</v>
      </c>
      <c r="BL153" s="14" t="s">
        <v>114</v>
      </c>
      <c r="BM153" s="238" t="s">
        <v>249</v>
      </c>
    </row>
    <row r="154" s="2" customFormat="1" ht="24" customHeight="1">
      <c r="A154" s="35"/>
      <c r="B154" s="36"/>
      <c r="C154" s="226" t="s">
        <v>250</v>
      </c>
      <c r="D154" s="226" t="s">
        <v>110</v>
      </c>
      <c r="E154" s="227" t="s">
        <v>251</v>
      </c>
      <c r="F154" s="228" t="s">
        <v>252</v>
      </c>
      <c r="G154" s="229" t="s">
        <v>160</v>
      </c>
      <c r="H154" s="230">
        <v>9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39</v>
      </c>
      <c r="O154" s="88"/>
      <c r="P154" s="236">
        <f>O154*H154</f>
        <v>0</v>
      </c>
      <c r="Q154" s="236">
        <v>0.00027</v>
      </c>
      <c r="R154" s="236">
        <f>Q154*H154</f>
        <v>0.0024299999999999999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114</v>
      </c>
      <c r="AT154" s="238" t="s">
        <v>110</v>
      </c>
      <c r="AU154" s="238" t="s">
        <v>81</v>
      </c>
      <c r="AY154" s="14" t="s">
        <v>107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4" t="s">
        <v>79</v>
      </c>
      <c r="BK154" s="239">
        <f>ROUND(I154*H154,2)</f>
        <v>0</v>
      </c>
      <c r="BL154" s="14" t="s">
        <v>114</v>
      </c>
      <c r="BM154" s="238" t="s">
        <v>253</v>
      </c>
    </row>
    <row r="155" s="2" customFormat="1" ht="24" customHeight="1">
      <c r="A155" s="35"/>
      <c r="B155" s="36"/>
      <c r="C155" s="226" t="s">
        <v>254</v>
      </c>
      <c r="D155" s="226" t="s">
        <v>110</v>
      </c>
      <c r="E155" s="227" t="s">
        <v>255</v>
      </c>
      <c r="F155" s="228" t="s">
        <v>256</v>
      </c>
      <c r="G155" s="229" t="s">
        <v>128</v>
      </c>
      <c r="H155" s="230">
        <v>2.3769999999999998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39</v>
      </c>
      <c r="O155" s="88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114</v>
      </c>
      <c r="AT155" s="238" t="s">
        <v>110</v>
      </c>
      <c r="AU155" s="238" t="s">
        <v>81</v>
      </c>
      <c r="AY155" s="14" t="s">
        <v>107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4" t="s">
        <v>79</v>
      </c>
      <c r="BK155" s="239">
        <f>ROUND(I155*H155,2)</f>
        <v>0</v>
      </c>
      <c r="BL155" s="14" t="s">
        <v>114</v>
      </c>
      <c r="BM155" s="238" t="s">
        <v>257</v>
      </c>
    </row>
    <row r="156" s="2" customFormat="1" ht="24" customHeight="1">
      <c r="A156" s="35"/>
      <c r="B156" s="36"/>
      <c r="C156" s="226" t="s">
        <v>258</v>
      </c>
      <c r="D156" s="226" t="s">
        <v>110</v>
      </c>
      <c r="E156" s="227" t="s">
        <v>259</v>
      </c>
      <c r="F156" s="228" t="s">
        <v>260</v>
      </c>
      <c r="G156" s="229" t="s">
        <v>128</v>
      </c>
      <c r="H156" s="230">
        <v>2.3769999999999998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39</v>
      </c>
      <c r="O156" s="88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114</v>
      </c>
      <c r="AT156" s="238" t="s">
        <v>110</v>
      </c>
      <c r="AU156" s="238" t="s">
        <v>81</v>
      </c>
      <c r="AY156" s="14" t="s">
        <v>107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4" t="s">
        <v>79</v>
      </c>
      <c r="BK156" s="239">
        <f>ROUND(I156*H156,2)</f>
        <v>0</v>
      </c>
      <c r="BL156" s="14" t="s">
        <v>114</v>
      </c>
      <c r="BM156" s="238" t="s">
        <v>261</v>
      </c>
    </row>
    <row r="157" s="12" customFormat="1" ht="25.92" customHeight="1">
      <c r="A157" s="12"/>
      <c r="B157" s="210"/>
      <c r="C157" s="211"/>
      <c r="D157" s="212" t="s">
        <v>73</v>
      </c>
      <c r="E157" s="213" t="s">
        <v>262</v>
      </c>
      <c r="F157" s="213" t="s">
        <v>263</v>
      </c>
      <c r="G157" s="211"/>
      <c r="H157" s="211"/>
      <c r="I157" s="214"/>
      <c r="J157" s="215">
        <f>BK157</f>
        <v>0</v>
      </c>
      <c r="K157" s="211"/>
      <c r="L157" s="216"/>
      <c r="M157" s="217"/>
      <c r="N157" s="218"/>
      <c r="O157" s="218"/>
      <c r="P157" s="219">
        <f>SUM(P158:P159)</f>
        <v>0</v>
      </c>
      <c r="Q157" s="218"/>
      <c r="R157" s="219">
        <f>SUM(R158:R159)</f>
        <v>0</v>
      </c>
      <c r="S157" s="218"/>
      <c r="T157" s="22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125</v>
      </c>
      <c r="AT157" s="222" t="s">
        <v>73</v>
      </c>
      <c r="AU157" s="222" t="s">
        <v>74</v>
      </c>
      <c r="AY157" s="221" t="s">
        <v>107</v>
      </c>
      <c r="BK157" s="223">
        <f>SUM(BK158:BK159)</f>
        <v>0</v>
      </c>
    </row>
    <row r="158" s="2" customFormat="1" ht="16.5" customHeight="1">
      <c r="A158" s="35"/>
      <c r="B158" s="36"/>
      <c r="C158" s="226" t="s">
        <v>264</v>
      </c>
      <c r="D158" s="226" t="s">
        <v>110</v>
      </c>
      <c r="E158" s="227" t="s">
        <v>265</v>
      </c>
      <c r="F158" s="228" t="s">
        <v>266</v>
      </c>
      <c r="G158" s="229" t="s">
        <v>267</v>
      </c>
      <c r="H158" s="230">
        <v>25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39</v>
      </c>
      <c r="O158" s="88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268</v>
      </c>
      <c r="AT158" s="238" t="s">
        <v>110</v>
      </c>
      <c r="AU158" s="238" t="s">
        <v>79</v>
      </c>
      <c r="AY158" s="14" t="s">
        <v>107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4" t="s">
        <v>79</v>
      </c>
      <c r="BK158" s="239">
        <f>ROUND(I158*H158,2)</f>
        <v>0</v>
      </c>
      <c r="BL158" s="14" t="s">
        <v>268</v>
      </c>
      <c r="BM158" s="238" t="s">
        <v>269</v>
      </c>
    </row>
    <row r="159" s="2" customFormat="1" ht="24" customHeight="1">
      <c r="A159" s="35"/>
      <c r="B159" s="36"/>
      <c r="C159" s="226" t="s">
        <v>270</v>
      </c>
      <c r="D159" s="226" t="s">
        <v>110</v>
      </c>
      <c r="E159" s="227" t="s">
        <v>271</v>
      </c>
      <c r="F159" s="228" t="s">
        <v>272</v>
      </c>
      <c r="G159" s="229" t="s">
        <v>267</v>
      </c>
      <c r="H159" s="230">
        <v>15</v>
      </c>
      <c r="I159" s="231"/>
      <c r="J159" s="232">
        <f>ROUND(I159*H159,2)</f>
        <v>0</v>
      </c>
      <c r="K159" s="233"/>
      <c r="L159" s="41"/>
      <c r="M159" s="251" t="s">
        <v>1</v>
      </c>
      <c r="N159" s="252" t="s">
        <v>39</v>
      </c>
      <c r="O159" s="253"/>
      <c r="P159" s="254">
        <f>O159*H159</f>
        <v>0</v>
      </c>
      <c r="Q159" s="254">
        <v>0</v>
      </c>
      <c r="R159" s="254">
        <f>Q159*H159</f>
        <v>0</v>
      </c>
      <c r="S159" s="254">
        <v>0</v>
      </c>
      <c r="T159" s="25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268</v>
      </c>
      <c r="AT159" s="238" t="s">
        <v>110</v>
      </c>
      <c r="AU159" s="238" t="s">
        <v>79</v>
      </c>
      <c r="AY159" s="14" t="s">
        <v>107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4" t="s">
        <v>79</v>
      </c>
      <c r="BK159" s="239">
        <f>ROUND(I159*H159,2)</f>
        <v>0</v>
      </c>
      <c r="BL159" s="14" t="s">
        <v>268</v>
      </c>
      <c r="BM159" s="238" t="s">
        <v>273</v>
      </c>
    </row>
    <row r="160" s="2" customFormat="1" ht="6.96" customHeight="1">
      <c r="A160" s="35"/>
      <c r="B160" s="63"/>
      <c r="C160" s="64"/>
      <c r="D160" s="64"/>
      <c r="E160" s="64"/>
      <c r="F160" s="64"/>
      <c r="G160" s="64"/>
      <c r="H160" s="64"/>
      <c r="I160" s="174"/>
      <c r="J160" s="64"/>
      <c r="K160" s="64"/>
      <c r="L160" s="41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sheet="1" autoFilter="0" formatColumns="0" formatRows="0" objects="1" scenarios="1" spinCount="100000" saltValue="4HwlM00NkE8g6KjOMSuce9xVWmhy8P6APjEFSUXlakkd27HYVImP48x+z/a1DlWX3nqqeZ8gg+1HWV3JiVHxSg==" hashValue="UHpWCqFHtKUyMMVhoa/hwdHcc9r4dBv4hdSlx0r2Ph5z3QB+IP/j8fTGN5AVSBY8m7jVqscc9oAzuH3GqhzsxA==" algorithmName="SHA-512" password="CC35"/>
  <autoFilter ref="C115:K159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LAPTOP-MJ4INVVO\User</dc:creator>
  <cp:lastModifiedBy>LAPTOP-MJ4INVVO\User</cp:lastModifiedBy>
  <dcterms:created xsi:type="dcterms:W3CDTF">2020-11-24T18:29:44Z</dcterms:created>
  <dcterms:modified xsi:type="dcterms:W3CDTF">2020-11-24T18:29:48Z</dcterms:modified>
</cp:coreProperties>
</file>