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Práce\Projekty\Energia art\20_03 KD Zlatníky\DPS\rozdelení rozpočtu\24.6.2021\stavba\"/>
    </mc:Choice>
  </mc:AlternateContent>
  <xr:revisionPtr revIDLastSave="0" documentId="8_{0A3B0E4B-DBB6-4C6C-858C-CAAE7EDB4A2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XRS XRS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'XRS XRS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Stavba!$A$1:$J$58</definedName>
    <definedName name="_xlnm.Print_Area" localSheetId="3">'XRS XRS Pol'!$A$1:$X$60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7" i="1" l="1"/>
  <c r="H56" i="1"/>
  <c r="H55" i="1"/>
  <c r="H54" i="1"/>
  <c r="H53" i="1"/>
  <c r="H52" i="1"/>
  <c r="H51" i="1"/>
  <c r="G57" i="1"/>
  <c r="G56" i="1"/>
  <c r="G55" i="1"/>
  <c r="G54" i="1"/>
  <c r="G53" i="1"/>
  <c r="G52" i="1"/>
  <c r="G51" i="1"/>
  <c r="G41" i="1"/>
  <c r="H41" i="1" s="1"/>
  <c r="I41" i="1" s="1"/>
  <c r="F41" i="1"/>
  <c r="G40" i="1"/>
  <c r="F40" i="1"/>
  <c r="H40" i="1" s="1"/>
  <c r="I40" i="1" s="1"/>
  <c r="G39" i="1"/>
  <c r="H39" i="1" s="1"/>
  <c r="H42" i="1" s="1"/>
  <c r="F39" i="1"/>
  <c r="G50" i="12"/>
  <c r="G8" i="12"/>
  <c r="F9" i="12"/>
  <c r="G9" i="12"/>
  <c r="AF50" i="12" s="1"/>
  <c r="I9" i="12"/>
  <c r="I8" i="12" s="1"/>
  <c r="K9" i="12"/>
  <c r="K8" i="12" s="1"/>
  <c r="O9" i="12"/>
  <c r="O8" i="12" s="1"/>
  <c r="Q9" i="12"/>
  <c r="Q8" i="12" s="1"/>
  <c r="V9" i="12"/>
  <c r="V8" i="12" s="1"/>
  <c r="F10" i="12"/>
  <c r="G10" i="12"/>
  <c r="M10" i="12" s="1"/>
  <c r="I10" i="12"/>
  <c r="K10" i="12"/>
  <c r="O10" i="12"/>
  <c r="Q10" i="12"/>
  <c r="V10" i="12"/>
  <c r="F12" i="12"/>
  <c r="G12" i="12"/>
  <c r="M12" i="12" s="1"/>
  <c r="M11" i="12" s="1"/>
  <c r="I12" i="12"/>
  <c r="I11" i="12" s="1"/>
  <c r="K12" i="12"/>
  <c r="K11" i="12" s="1"/>
  <c r="O12" i="12"/>
  <c r="O11" i="12" s="1"/>
  <c r="Q12" i="12"/>
  <c r="Q11" i="12" s="1"/>
  <c r="V12" i="12"/>
  <c r="V11" i="12" s="1"/>
  <c r="F13" i="12"/>
  <c r="G13" i="12"/>
  <c r="M13" i="12" s="1"/>
  <c r="I13" i="12"/>
  <c r="K13" i="12"/>
  <c r="O13" i="12"/>
  <c r="Q13" i="12"/>
  <c r="V13" i="12"/>
  <c r="F14" i="12"/>
  <c r="G14" i="12"/>
  <c r="M14" i="12" s="1"/>
  <c r="I14" i="12"/>
  <c r="K14" i="12"/>
  <c r="O14" i="12"/>
  <c r="Q14" i="12"/>
  <c r="V14" i="12"/>
  <c r="F16" i="12"/>
  <c r="G16" i="12"/>
  <c r="G15" i="12" s="1"/>
  <c r="I16" i="12"/>
  <c r="I15" i="12" s="1"/>
  <c r="K16" i="12"/>
  <c r="K15" i="12" s="1"/>
  <c r="M16" i="12"/>
  <c r="M15" i="12" s="1"/>
  <c r="O16" i="12"/>
  <c r="O15" i="12" s="1"/>
  <c r="Q16" i="12"/>
  <c r="Q15" i="12" s="1"/>
  <c r="V16" i="12"/>
  <c r="V15" i="12" s="1"/>
  <c r="F17" i="12"/>
  <c r="G17" i="12"/>
  <c r="I17" i="12"/>
  <c r="K17" i="12"/>
  <c r="M17" i="12"/>
  <c r="O17" i="12"/>
  <c r="Q17" i="12"/>
  <c r="V17" i="12"/>
  <c r="F18" i="12"/>
  <c r="G18" i="12"/>
  <c r="I18" i="12"/>
  <c r="K18" i="12"/>
  <c r="M18" i="12"/>
  <c r="O18" i="12"/>
  <c r="Q18" i="12"/>
  <c r="V18" i="12"/>
  <c r="F19" i="12"/>
  <c r="G19" i="12"/>
  <c r="I19" i="12"/>
  <c r="K19" i="12"/>
  <c r="M19" i="12"/>
  <c r="O19" i="12"/>
  <c r="Q19" i="12"/>
  <c r="V19" i="12"/>
  <c r="F20" i="12"/>
  <c r="G20" i="12"/>
  <c r="I20" i="12"/>
  <c r="K20" i="12"/>
  <c r="M20" i="12"/>
  <c r="O20" i="12"/>
  <c r="Q20" i="12"/>
  <c r="V20" i="12"/>
  <c r="F21" i="12"/>
  <c r="G21" i="12"/>
  <c r="I21" i="12"/>
  <c r="K21" i="12"/>
  <c r="M21" i="12"/>
  <c r="O21" i="12"/>
  <c r="Q21" i="12"/>
  <c r="V21" i="12"/>
  <c r="F22" i="12"/>
  <c r="G22" i="12"/>
  <c r="I22" i="12"/>
  <c r="K22" i="12"/>
  <c r="M22" i="12"/>
  <c r="O22" i="12"/>
  <c r="Q22" i="12"/>
  <c r="V22" i="12"/>
  <c r="F23" i="12"/>
  <c r="G23" i="12"/>
  <c r="I23" i="12"/>
  <c r="K23" i="12"/>
  <c r="M23" i="12"/>
  <c r="O23" i="12"/>
  <c r="Q23" i="12"/>
  <c r="V23" i="12"/>
  <c r="F24" i="12"/>
  <c r="G24" i="12"/>
  <c r="I24" i="12"/>
  <c r="K24" i="12"/>
  <c r="M24" i="12"/>
  <c r="O24" i="12"/>
  <c r="Q24" i="12"/>
  <c r="V24" i="12"/>
  <c r="F25" i="12"/>
  <c r="G25" i="12"/>
  <c r="I25" i="12"/>
  <c r="K25" i="12"/>
  <c r="M25" i="12"/>
  <c r="O25" i="12"/>
  <c r="Q25" i="12"/>
  <c r="V25" i="12"/>
  <c r="F26" i="12"/>
  <c r="G26" i="12"/>
  <c r="I26" i="12"/>
  <c r="K26" i="12"/>
  <c r="M26" i="12"/>
  <c r="O26" i="12"/>
  <c r="Q26" i="12"/>
  <c r="V26" i="12"/>
  <c r="F27" i="12"/>
  <c r="G27" i="12"/>
  <c r="I27" i="12"/>
  <c r="K27" i="12"/>
  <c r="M27" i="12"/>
  <c r="O27" i="12"/>
  <c r="Q27" i="12"/>
  <c r="V27" i="12"/>
  <c r="F28" i="12"/>
  <c r="G28" i="12"/>
  <c r="I28" i="12"/>
  <c r="K28" i="12"/>
  <c r="M28" i="12"/>
  <c r="O28" i="12"/>
  <c r="Q28" i="12"/>
  <c r="V28" i="12"/>
  <c r="F29" i="12"/>
  <c r="G29" i="12"/>
  <c r="I29" i="12"/>
  <c r="K29" i="12"/>
  <c r="M29" i="12"/>
  <c r="O29" i="12"/>
  <c r="Q29" i="12"/>
  <c r="V29" i="12"/>
  <c r="F30" i="12"/>
  <c r="G30" i="12"/>
  <c r="I30" i="12"/>
  <c r="K30" i="12"/>
  <c r="M30" i="12"/>
  <c r="O30" i="12"/>
  <c r="Q30" i="12"/>
  <c r="V30" i="12"/>
  <c r="F31" i="12"/>
  <c r="G31" i="12"/>
  <c r="I31" i="12"/>
  <c r="K31" i="12"/>
  <c r="M31" i="12"/>
  <c r="O31" i="12"/>
  <c r="Q31" i="12"/>
  <c r="V31" i="12"/>
  <c r="F32" i="12"/>
  <c r="G32" i="12"/>
  <c r="I32" i="12"/>
  <c r="K32" i="12"/>
  <c r="M32" i="12"/>
  <c r="O32" i="12"/>
  <c r="Q32" i="12"/>
  <c r="V32" i="12"/>
  <c r="F34" i="12"/>
  <c r="G34" i="12" s="1"/>
  <c r="I34" i="12"/>
  <c r="I33" i="12" s="1"/>
  <c r="K34" i="12"/>
  <c r="K33" i="12" s="1"/>
  <c r="O34" i="12"/>
  <c r="O33" i="12" s="1"/>
  <c r="Q34" i="12"/>
  <c r="Q33" i="12" s="1"/>
  <c r="V34" i="12"/>
  <c r="V33" i="12" s="1"/>
  <c r="F35" i="12"/>
  <c r="G35" i="12" s="1"/>
  <c r="M35" i="12" s="1"/>
  <c r="I35" i="12"/>
  <c r="K35" i="12"/>
  <c r="O35" i="12"/>
  <c r="Q35" i="12"/>
  <c r="V35" i="12"/>
  <c r="F36" i="12"/>
  <c r="G36" i="12" s="1"/>
  <c r="M36" i="12" s="1"/>
  <c r="I36" i="12"/>
  <c r="K36" i="12"/>
  <c r="O36" i="12"/>
  <c r="Q36" i="12"/>
  <c r="V36" i="12"/>
  <c r="F37" i="12"/>
  <c r="G37" i="12" s="1"/>
  <c r="M37" i="12" s="1"/>
  <c r="I37" i="12"/>
  <c r="K37" i="12"/>
  <c r="O37" i="12"/>
  <c r="Q37" i="12"/>
  <c r="V37" i="12"/>
  <c r="G38" i="12"/>
  <c r="F39" i="12"/>
  <c r="G39" i="12"/>
  <c r="M39" i="12" s="1"/>
  <c r="I39" i="12"/>
  <c r="I38" i="12" s="1"/>
  <c r="K39" i="12"/>
  <c r="K38" i="12" s="1"/>
  <c r="O39" i="12"/>
  <c r="O38" i="12" s="1"/>
  <c r="Q39" i="12"/>
  <c r="Q38" i="12" s="1"/>
  <c r="V39" i="12"/>
  <c r="V38" i="12" s="1"/>
  <c r="F40" i="12"/>
  <c r="G40" i="12"/>
  <c r="M40" i="12" s="1"/>
  <c r="I40" i="12"/>
  <c r="K40" i="12"/>
  <c r="O40" i="12"/>
  <c r="Q40" i="12"/>
  <c r="V40" i="12"/>
  <c r="F41" i="12"/>
  <c r="G41" i="12"/>
  <c r="M41" i="12" s="1"/>
  <c r="I41" i="12"/>
  <c r="K41" i="12"/>
  <c r="O41" i="12"/>
  <c r="Q41" i="12"/>
  <c r="V41" i="12"/>
  <c r="F42" i="12"/>
  <c r="G42" i="12"/>
  <c r="M42" i="12" s="1"/>
  <c r="I42" i="12"/>
  <c r="K42" i="12"/>
  <c r="O42" i="12"/>
  <c r="Q42" i="12"/>
  <c r="V42" i="12"/>
  <c r="F44" i="12"/>
  <c r="G44" i="12"/>
  <c r="G43" i="12" s="1"/>
  <c r="I44" i="12"/>
  <c r="I43" i="12" s="1"/>
  <c r="K44" i="12"/>
  <c r="K43" i="12" s="1"/>
  <c r="O44" i="12"/>
  <c r="O43" i="12" s="1"/>
  <c r="Q44" i="12"/>
  <c r="Q43" i="12" s="1"/>
  <c r="V44" i="12"/>
  <c r="V43" i="12" s="1"/>
  <c r="F46" i="12"/>
  <c r="G46" i="12" s="1"/>
  <c r="I46" i="12"/>
  <c r="I45" i="12" s="1"/>
  <c r="K46" i="12"/>
  <c r="K45" i="12" s="1"/>
  <c r="O46" i="12"/>
  <c r="O45" i="12" s="1"/>
  <c r="Q46" i="12"/>
  <c r="Q45" i="12" s="1"/>
  <c r="V46" i="12"/>
  <c r="V45" i="12" s="1"/>
  <c r="F47" i="12"/>
  <c r="G47" i="12" s="1"/>
  <c r="M47" i="12" s="1"/>
  <c r="I47" i="12"/>
  <c r="K47" i="12"/>
  <c r="O47" i="12"/>
  <c r="Q47" i="12"/>
  <c r="V47" i="12"/>
  <c r="F48" i="12"/>
  <c r="G48" i="12" s="1"/>
  <c r="M48" i="12" s="1"/>
  <c r="I48" i="12"/>
  <c r="K48" i="12"/>
  <c r="O48" i="12"/>
  <c r="Q48" i="12"/>
  <c r="V48" i="12"/>
  <c r="AE50" i="12"/>
  <c r="I20" i="1"/>
  <c r="G20" i="1"/>
  <c r="E20" i="1"/>
  <c r="I19" i="1"/>
  <c r="G19" i="1"/>
  <c r="E19" i="1"/>
  <c r="I18" i="1"/>
  <c r="G18" i="1"/>
  <c r="E18" i="1"/>
  <c r="G16" i="1"/>
  <c r="AZ45" i="1"/>
  <c r="F42" i="1"/>
  <c r="G23" i="1" s="1"/>
  <c r="G42" i="1"/>
  <c r="G25" i="1" s="1"/>
  <c r="A25" i="1" s="1"/>
  <c r="J28" i="1"/>
  <c r="J26" i="1"/>
  <c r="G38" i="1"/>
  <c r="F38" i="1"/>
  <c r="J23" i="1"/>
  <c r="J24" i="1"/>
  <c r="J25" i="1"/>
  <c r="J27" i="1"/>
  <c r="E24" i="1"/>
  <c r="E26" i="1"/>
  <c r="I57" i="1" l="1"/>
  <c r="I56" i="1"/>
  <c r="H58" i="1"/>
  <c r="G17" i="1"/>
  <c r="G21" i="1" s="1"/>
  <c r="I54" i="1"/>
  <c r="I53" i="1"/>
  <c r="I52" i="1"/>
  <c r="E17" i="1"/>
  <c r="I55" i="1"/>
  <c r="I17" i="1" s="1"/>
  <c r="E16" i="1"/>
  <c r="E21" i="1" s="1"/>
  <c r="I51" i="1"/>
  <c r="G58" i="1"/>
  <c r="G26" i="1"/>
  <c r="A26" i="1"/>
  <c r="G28" i="1"/>
  <c r="G45" i="12"/>
  <c r="M46" i="12"/>
  <c r="M45" i="12" s="1"/>
  <c r="M38" i="12"/>
  <c r="G33" i="12"/>
  <c r="M34" i="12"/>
  <c r="M33" i="12" s="1"/>
  <c r="G11" i="12"/>
  <c r="M44" i="12"/>
  <c r="M43" i="12" s="1"/>
  <c r="M9" i="12"/>
  <c r="M8" i="12" s="1"/>
  <c r="A23" i="1"/>
  <c r="I39" i="1"/>
  <c r="I42" i="1" s="1"/>
  <c r="I58" i="1" l="1"/>
  <c r="I16" i="1"/>
  <c r="I21" i="1" s="1"/>
  <c r="A24" i="1"/>
  <c r="G24" i="1"/>
  <c r="A27" i="1" s="1"/>
  <c r="J41" i="1"/>
  <c r="J40" i="1"/>
  <c r="J39" i="1"/>
  <c r="J42" i="1" s="1"/>
  <c r="J57" i="1" l="1"/>
  <c r="J55" i="1"/>
  <c r="J52" i="1"/>
  <c r="J54" i="1"/>
  <c r="J53" i="1"/>
  <c r="J56" i="1"/>
  <c r="J51" i="1"/>
  <c r="G29" i="1"/>
  <c r="G27" i="1" s="1"/>
  <c r="A29" i="1"/>
  <c r="J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</author>
  </authors>
  <commentList>
    <comment ref="S6" authorId="0" shapeId="0" xr:uid="{8F5BBB01-8900-4079-83E8-D6326163468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7277566-16F4-4DAE-95B4-7FC7C0A823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<sst xmlns="http://schemas.openxmlformats.org/spreadsheetml/2006/main" count="413" uniqueCount="185">
  <si>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</si>
  <si>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</si>
  <si>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</si>
  <si>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</si>
  <si>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</si>
  <si>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</si>
  <si>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</si>
  <si>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</si>
  <si>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</si>
  <si>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</si>
  <si>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</si>
  <si>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</si>
  <si>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</si>
  <si>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</si>
  <si>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</si>
  <si>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</si>
  <si>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</si>
  <si>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</si>
  <si>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</si>
  <si>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</si>
  <si>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</si>
  <si>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</si>
  <si>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</si>
  <si>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</si>
  <si>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</si>
  <si>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</si>
  <si>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</si>
  <si>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</si>
  <si>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</si>
  <si>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</si>
  <si>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</si>
  <si>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</si>
  <si>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</si>
  <si>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</si>
  <si>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</si>
  <si>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</si>
  <si>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</si>
  <si>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</si>
  <si>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</si>
  <si>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</si>
  <si>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</si>
  <si>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</si>
  <si>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</si>
  <si>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XRS</t>
  </si>
  <si>
    <t>objekt SO.1 - k.ú. Zlatníky parc. č. st. 113</t>
  </si>
  <si>
    <t>Objekt:</t>
  </si>
  <si>
    <t>Rozpočet:</t>
  </si>
  <si>
    <t>Stavební úpravy KD Zlatníky, SO.1-B</t>
  </si>
  <si>
    <t>Stavba</t>
  </si>
  <si>
    <t>Celkem za stavbu</t>
  </si>
  <si>
    <t>CZK</t>
  </si>
  <si>
    <t>#POPR</t>
  </si>
  <si>
    <t>Popis rozpočtu: XRS - objekt SO.1 - k.ú. Zlatníky parc. č. st. 113</t>
  </si>
  <si>
    <t>objekt SO.1 - část kotelna v 1.PP</t>
  </si>
  <si>
    <t>Rekapitulace dílů</t>
  </si>
  <si>
    <t>Typ dílu</t>
  </si>
  <si>
    <t>8</t>
  </si>
  <si>
    <t>Trubní vedení</t>
  </si>
  <si>
    <t>VN</t>
  </si>
  <si>
    <t>721</t>
  </si>
  <si>
    <t>Vnitřní kanalizace</t>
  </si>
  <si>
    <t>722</t>
  </si>
  <si>
    <t>Vnitřní vodovod</t>
  </si>
  <si>
    <t>723</t>
  </si>
  <si>
    <t>Vnitřní plynovod</t>
  </si>
  <si>
    <t>767</t>
  </si>
  <si>
    <t>Konstrukce zámečnické</t>
  </si>
  <si>
    <t>783</t>
  </si>
  <si>
    <t>Nátěry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</si>
  <si>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</si>
  <si>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</si>
  <si>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</si>
  <si>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</si>
  <si>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</si>
  <si>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</si>
  <si>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</si>
  <si>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</si>
  <si>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</si>
  <si>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</si>
  <si>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</si>
  <si>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</si>
  <si>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</si>
  <si>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</si>
  <si>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</si>
  <si>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</si>
  <si>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</si>
  <si>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</si>
  <si>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</si>
  <si>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</si>
  <si>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</si>
  <si>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</si>
  <si>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</si>
  <si>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</si>
  <si>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</si>
  <si>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</si>
  <si>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</si>
  <si>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</si>
  <si>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899711122R00</t>
  </si>
  <si>
    <t>Fólie výstražná z PVC šedá, šířka 30 cm</t>
  </si>
  <si>
    <t>m</t>
  </si>
  <si>
    <t>Vlastní</t>
  </si>
  <si>
    <t>Indiv</t>
  </si>
  <si>
    <t>Práce</t>
  </si>
  <si>
    <t>POL1_1</t>
  </si>
  <si>
    <t>831350111RAB</t>
  </si>
  <si>
    <t>Kanalizační přípojka z trub PVC, D 125 mm rýha šířky 0,8 m, hloubky 1,2 m</t>
  </si>
  <si>
    <t>Agregovaná položka</t>
  </si>
  <si>
    <t>POL2_1</t>
  </si>
  <si>
    <t>998721102R00</t>
  </si>
  <si>
    <t>Přesun hmot pro vnitřní kanalizaci, výšky do 12 m</t>
  </si>
  <si>
    <t>t</t>
  </si>
  <si>
    <t>721290112R00</t>
  </si>
  <si>
    <t>Zkouška těsnosti kanalizace vodou do DN 200</t>
  </si>
  <si>
    <t>721176102R00</t>
  </si>
  <si>
    <t>Potrubí HT připojovací D 40 x 1,8 mm</t>
  </si>
  <si>
    <t>998722102R00</t>
  </si>
  <si>
    <t>Přesun hmot pro vnitřní vodovod, výšky do 12 m</t>
  </si>
  <si>
    <t>722290234R00</t>
  </si>
  <si>
    <t>Proplach a dezinfekce vodovod.potrubí do DN 80</t>
  </si>
  <si>
    <t>722280106R00</t>
  </si>
  <si>
    <t>Tlaková zkouška vodovodního potrubí</t>
  </si>
  <si>
    <t>28654309R</t>
  </si>
  <si>
    <t>Přechodka dGK kovový závit vnitřní d 40x5/4" PPR</t>
  </si>
  <si>
    <t>kus</t>
  </si>
  <si>
    <t>Specifikace</t>
  </si>
  <si>
    <t>POL3_0</t>
  </si>
  <si>
    <t>28654308R</t>
  </si>
  <si>
    <t>Přechodka dGK kovový závit vnitřní d 32x1" PPR</t>
  </si>
  <si>
    <t>28654298R</t>
  </si>
  <si>
    <t>Přechodka dGK kovový závit vnější d 25x3/4" PPR</t>
  </si>
  <si>
    <t>28654332R</t>
  </si>
  <si>
    <t>Ventil přímý plastový d 32 mm PPR</t>
  </si>
  <si>
    <t>722224111R00</t>
  </si>
  <si>
    <t>Kohouty plnicí a vypouštěcí DN 15</t>
  </si>
  <si>
    <t>722182001RT1</t>
  </si>
  <si>
    <t>Montáž izol.skruží na potrubí přímé DN 40,sam.spoj samolepicí spoj nebo rychlouzávěr</t>
  </si>
  <si>
    <t>283771128R</t>
  </si>
  <si>
    <t>Izolace potrubí Mirelon PRO 32x20 mm šedočerná</t>
  </si>
  <si>
    <t>283771028R</t>
  </si>
  <si>
    <t>Izolace potrubí Mirelon PRO 20x20 mm šedočerná</t>
  </si>
  <si>
    <t>722172413R00</t>
  </si>
  <si>
    <t>Potrubí z PPR, D 32 x 4,4 mm, PN 16, vč.zed.výpom.</t>
  </si>
  <si>
    <t>722172411R00</t>
  </si>
  <si>
    <t>Potrubí z PPR, D 20 x 2,8 mm, PN 16, vč.zed.výpom.</t>
  </si>
  <si>
    <t>28654400R</t>
  </si>
  <si>
    <t>Nástěnka průchozí d 20x1/2" PPR</t>
  </si>
  <si>
    <t>722235645R00</t>
  </si>
  <si>
    <t>Klapka vod.zpětná vodorovná DN 40</t>
  </si>
  <si>
    <t>55117872R</t>
  </si>
  <si>
    <t>Ventil kulový se šroubením KE-280 5/4" motýl</t>
  </si>
  <si>
    <t>722100005RAB</t>
  </si>
  <si>
    <t>Vodovod, potrubí ocelové pozink. DN 32, ochrana ochrana potrubí pouzdrem Mirelon</t>
  </si>
  <si>
    <t>998723101R00</t>
  </si>
  <si>
    <t>Přesun hmot pro vnitřní plynovod, výšky do 6 m</t>
  </si>
  <si>
    <t>723235113R00</t>
  </si>
  <si>
    <t>Kohout kulový,vnitřní-vnitřní z .KK G51 DN 25</t>
  </si>
  <si>
    <t>723190909R00</t>
  </si>
  <si>
    <t>Zkouška tlaková  plynového potrubí</t>
  </si>
  <si>
    <t>723150304R00</t>
  </si>
  <si>
    <t>Potrubí ocelové hladké černé svařované D 32x2,6</t>
  </si>
  <si>
    <t>767883211RT6</t>
  </si>
  <si>
    <t>Objímka dvoušroubová, kombivrut + hmoždinka, FRS pro potrubí průměru 40 - 46 mm</t>
  </si>
  <si>
    <t>ks</t>
  </si>
  <si>
    <t>767883211RT5</t>
  </si>
  <si>
    <t>Objímka dvoušroubová, kombivrut + hmoždinka, FRS pro potrubí průměru 31 - 38 mm</t>
  </si>
  <si>
    <t>767883211RT3</t>
  </si>
  <si>
    <t>Objímka dvoušroubová, kombivrut + hmoždinka, FRS pro potrubí průměru 20 - 23 mm</t>
  </si>
  <si>
    <t>4261097520R</t>
  </si>
  <si>
    <t>Čerpadlo cirkulační pro TUV</t>
  </si>
  <si>
    <t>783425150R00</t>
  </si>
  <si>
    <t>Nátěr syntetický potrubí do DN 100 mm  Z + 2x</t>
  </si>
  <si>
    <t>005121010R</t>
  </si>
  <si>
    <t>Vybudování zařízení staveniště</t>
  </si>
  <si>
    <t>Soubor</t>
  </si>
  <si>
    <t>005111021R</t>
  </si>
  <si>
    <t>Vytyčení inženýrských sítí</t>
  </si>
  <si>
    <t>SLEVA</t>
  </si>
  <si>
    <t>Sleva</t>
  </si>
  <si>
    <t>-</t>
  </si>
  <si>
    <t>OPN</t>
  </si>
  <si>
    <t>POL13_0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</si>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</sst>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oFZHUo1I6+vce43/AJnms3IdxVckm/VGC1X/RY6hc+h2BcYwPVmBWsAu0o/adMsnuQeayRKuakpBy8nxMUXNPw==" saltValue="/GlSTac7M5vvQwDoKOnGZ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43</v>
      </c>
      <c r="E2" s="115" t="s">
        <v>47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/>
      <c r="F3" s="121"/>
      <c r="G3" s="121"/>
      <c r="H3" s="121"/>
      <c r="I3" s="121"/>
      <c r="J3" s="122"/>
    </row>
    <row r="4" spans="1:15" ht="23.25" customHeight="1" x14ac:dyDescent="0.2">
      <c r="A4" s="111">
        <v>336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 t="s">
        <v>32</v>
      </c>
      <c r="F15" s="87"/>
      <c r="G15" s="88" t="s">
        <v>33</v>
      </c>
      <c r="H15" s="88"/>
      <c r="I15" s="88" t="s">
        <v>31</v>
      </c>
      <c r="J15" s="89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>
        <f>SUMIF(F51:F57,A16,G51:G57)+SUMIF(F51:F57,"PSU",G51:G57)</f>
        <v>0</v>
      </c>
      <c r="F16" s="84"/>
      <c r="G16" s="83">
        <f>SUMIF(F51:F57,A16,H51:H57)+SUMIF(F51:F57,"PSU",H51:H57)</f>
        <v>0</v>
      </c>
      <c r="H16" s="84"/>
      <c r="I16" s="83">
        <f>SUMIF(F51:F57,A16,I51:I57)+SUMIF(F51:F57,"PSU",I51:I57)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>
        <f>SUMIF(F51:F57,A17,G51:G57)</f>
        <v>0</v>
      </c>
      <c r="F17" s="84"/>
      <c r="G17" s="83">
        <f>SUMIF(F51:F57,A17,H51:H57)</f>
        <v>0</v>
      </c>
      <c r="H17" s="84"/>
      <c r="I17" s="83">
        <f>SUMIF(F51:F57,A17,I51:I57)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>
        <f>SUMIF(F51:F57,A18,G51:G57)</f>
        <v>0</v>
      </c>
      <c r="F18" s="84"/>
      <c r="G18" s="83">
        <f>SUMIF(F51:F57,A18,H51:H57)</f>
        <v>0</v>
      </c>
      <c r="H18" s="84"/>
      <c r="I18" s="83">
        <f>SUMIF(F51:F57,A18,I51:I57)</f>
        <v>0</v>
      </c>
      <c r="J18" s="85"/>
    </row>
    <row r="19" spans="1:10" ht="23.25" customHeight="1" x14ac:dyDescent="0.2">
      <c r="A19" s="198" t="s">
        <v>58</v>
      </c>
      <c r="B19" s="38" t="s">
        <v>29</v>
      </c>
      <c r="C19" s="62"/>
      <c r="D19" s="63"/>
      <c r="E19" s="83">
        <f>SUMIF(F51:F57,A19,G51:G57)</f>
        <v>0</v>
      </c>
      <c r="F19" s="84"/>
      <c r="G19" s="83">
        <f>SUMIF(F51:F57,A19,H51:H57)</f>
        <v>0</v>
      </c>
      <c r="H19" s="84"/>
      <c r="I19" s="83">
        <f>SUMIF(F51:F57,A19,I51:I57)</f>
        <v>0</v>
      </c>
      <c r="J19" s="85"/>
    </row>
    <row r="20" spans="1:10" ht="23.25" customHeight="1" x14ac:dyDescent="0.2">
      <c r="A20" s="198" t="s">
        <v>69</v>
      </c>
      <c r="B20" s="38" t="s">
        <v>30</v>
      </c>
      <c r="C20" s="62"/>
      <c r="D20" s="63"/>
      <c r="E20" s="83">
        <f>SUMIF(F51:F57,A20,G51:G57)</f>
        <v>0</v>
      </c>
      <c r="F20" s="84"/>
      <c r="G20" s="83">
        <f>SUMIF(F51:F57,A20,H51:H57)</f>
        <v>0</v>
      </c>
      <c r="H20" s="84"/>
      <c r="I20" s="83">
        <f>SUMIF(F51:F57,A20,I51:I57)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48</v>
      </c>
      <c r="C39" s="148"/>
      <c r="D39" s="148"/>
      <c r="E39" s="148"/>
      <c r="F39" s="149">
        <f>'XRS XRS Pol'!AE50</f>
        <v>0</v>
      </c>
      <c r="G39" s="150">
        <f>'XRS XRS Pol'!AF50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 t="s">
        <v>43</v>
      </c>
      <c r="C40" s="154"/>
      <c r="D40" s="154"/>
      <c r="E40" s="154"/>
      <c r="F40" s="155">
        <f>'XRS XRS Pol'!AE50</f>
        <v>0</v>
      </c>
      <c r="G40" s="156">
        <f>'XRS XRS Pol'!AF50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'XRS XRS Pol'!AE50</f>
        <v>0</v>
      </c>
      <c r="G41" s="151">
        <f>'XRS XRS Pol'!AF50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49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51</v>
      </c>
      <c r="B44" t="s">
        <v>52</v>
      </c>
    </row>
    <row r="45" spans="1:52" x14ac:dyDescent="0.2">
      <c r="B45" s="177" t="s">
        <v>53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objekt SO.1 - část kotelna v 1.PP</v>
      </c>
    </row>
    <row r="48" spans="1:52" ht="15.75" x14ac:dyDescent="0.25">
      <c r="B48" s="178" t="s">
        <v>54</v>
      </c>
    </row>
    <row r="50" spans="1:10" ht="25.5" customHeight="1" x14ac:dyDescent="0.2">
      <c r="A50" s="180"/>
      <c r="B50" s="183" t="s">
        <v>18</v>
      </c>
      <c r="C50" s="183" t="s">
        <v>6</v>
      </c>
      <c r="D50" s="184"/>
      <c r="E50" s="184"/>
      <c r="F50" s="185" t="s">
        <v>55</v>
      </c>
      <c r="G50" s="185" t="s">
        <v>32</v>
      </c>
      <c r="H50" s="185" t="s">
        <v>33</v>
      </c>
      <c r="I50" s="185" t="s">
        <v>31</v>
      </c>
      <c r="J50" s="185" t="s">
        <v>0</v>
      </c>
    </row>
    <row r="51" spans="1:10" ht="36.75" customHeight="1" x14ac:dyDescent="0.2">
      <c r="A51" s="181"/>
      <c r="B51" s="186" t="s">
        <v>56</v>
      </c>
      <c r="C51" s="187" t="s">
        <v>57</v>
      </c>
      <c r="D51" s="188"/>
      <c r="E51" s="188"/>
      <c r="F51" s="194" t="s">
        <v>26</v>
      </c>
      <c r="G51" s="195">
        <f>'XRS XRS Pol'!I8</f>
        <v>0</v>
      </c>
      <c r="H51" s="195">
        <f>'XRS XRS Pol'!K8</f>
        <v>0</v>
      </c>
      <c r="I51" s="195">
        <f>G51+H51</f>
        <v>0</v>
      </c>
      <c r="J51" s="192" t="str">
        <f>IF(I58=0,"",I51/I58*100)</f>
        <v/>
      </c>
    </row>
    <row r="52" spans="1:10" ht="36.75" customHeight="1" x14ac:dyDescent="0.2">
      <c r="A52" s="181"/>
      <c r="B52" s="186" t="s">
        <v>58</v>
      </c>
      <c r="C52" s="187" t="s">
        <v>29</v>
      </c>
      <c r="D52" s="188"/>
      <c r="E52" s="188"/>
      <c r="F52" s="194" t="s">
        <v>26</v>
      </c>
      <c r="G52" s="195">
        <f>'XRS XRS Pol'!I45</f>
        <v>0</v>
      </c>
      <c r="H52" s="195">
        <f>'XRS XRS Pol'!K45</f>
        <v>0</v>
      </c>
      <c r="I52" s="195">
        <f>G52+H52</f>
        <v>0</v>
      </c>
      <c r="J52" s="192" t="str">
        <f>IF(I58=0,"",I52/I58*100)</f>
        <v/>
      </c>
    </row>
    <row r="53" spans="1:10" ht="36.75" customHeight="1" x14ac:dyDescent="0.2">
      <c r="A53" s="181"/>
      <c r="B53" s="186" t="s">
        <v>59</v>
      </c>
      <c r="C53" s="187" t="s">
        <v>60</v>
      </c>
      <c r="D53" s="188"/>
      <c r="E53" s="188"/>
      <c r="F53" s="194" t="s">
        <v>27</v>
      </c>
      <c r="G53" s="195">
        <f>'XRS XRS Pol'!I11</f>
        <v>0</v>
      </c>
      <c r="H53" s="195">
        <f>'XRS XRS Pol'!K11</f>
        <v>0</v>
      </c>
      <c r="I53" s="195">
        <f>G53+H53</f>
        <v>0</v>
      </c>
      <c r="J53" s="192" t="str">
        <f>IF(I58=0,"",I53/I58*100)</f>
        <v/>
      </c>
    </row>
    <row r="54" spans="1:10" ht="36.75" customHeight="1" x14ac:dyDescent="0.2">
      <c r="A54" s="181"/>
      <c r="B54" s="186" t="s">
        <v>61</v>
      </c>
      <c r="C54" s="187" t="s">
        <v>62</v>
      </c>
      <c r="D54" s="188"/>
      <c r="E54" s="188"/>
      <c r="F54" s="194" t="s">
        <v>27</v>
      </c>
      <c r="G54" s="195">
        <f>'XRS XRS Pol'!I15</f>
        <v>0</v>
      </c>
      <c r="H54" s="195">
        <f>'XRS XRS Pol'!K15</f>
        <v>0</v>
      </c>
      <c r="I54" s="195">
        <f>G54+H54</f>
        <v>0</v>
      </c>
      <c r="J54" s="192" t="str">
        <f>IF(I58=0,"",I54/I58*100)</f>
        <v/>
      </c>
    </row>
    <row r="55" spans="1:10" ht="36.75" customHeight="1" x14ac:dyDescent="0.2">
      <c r="A55" s="181"/>
      <c r="B55" s="186" t="s">
        <v>63</v>
      </c>
      <c r="C55" s="187" t="s">
        <v>64</v>
      </c>
      <c r="D55" s="188"/>
      <c r="E55" s="188"/>
      <c r="F55" s="194" t="s">
        <v>27</v>
      </c>
      <c r="G55" s="195">
        <f>'XRS XRS Pol'!I33</f>
        <v>0</v>
      </c>
      <c r="H55" s="195">
        <f>'XRS XRS Pol'!K33</f>
        <v>0</v>
      </c>
      <c r="I55" s="195">
        <f>G55+H55</f>
        <v>0</v>
      </c>
      <c r="J55" s="192" t="str">
        <f>IF(I58=0,"",I55/I58*100)</f>
        <v/>
      </c>
    </row>
    <row r="56" spans="1:10" ht="36.75" customHeight="1" x14ac:dyDescent="0.2">
      <c r="A56" s="181"/>
      <c r="B56" s="186" t="s">
        <v>65</v>
      </c>
      <c r="C56" s="187" t="s">
        <v>66</v>
      </c>
      <c r="D56" s="188"/>
      <c r="E56" s="188"/>
      <c r="F56" s="194" t="s">
        <v>27</v>
      </c>
      <c r="G56" s="195">
        <f>'XRS XRS Pol'!I38</f>
        <v>0</v>
      </c>
      <c r="H56" s="195">
        <f>'XRS XRS Pol'!K38</f>
        <v>0</v>
      </c>
      <c r="I56" s="195">
        <f>G56+H56</f>
        <v>0</v>
      </c>
      <c r="J56" s="192" t="str">
        <f>IF(I58=0,"",I56/I58*100)</f>
        <v/>
      </c>
    </row>
    <row r="57" spans="1:10" ht="36.75" customHeight="1" x14ac:dyDescent="0.2">
      <c r="A57" s="181"/>
      <c r="B57" s="186" t="s">
        <v>67</v>
      </c>
      <c r="C57" s="187" t="s">
        <v>68</v>
      </c>
      <c r="D57" s="188"/>
      <c r="E57" s="188"/>
      <c r="F57" s="194" t="s">
        <v>27</v>
      </c>
      <c r="G57" s="195">
        <f>'XRS XRS Pol'!I43</f>
        <v>0</v>
      </c>
      <c r="H57" s="195">
        <f>'XRS XRS Pol'!K43</f>
        <v>0</v>
      </c>
      <c r="I57" s="195">
        <f>G57+H57</f>
        <v>0</v>
      </c>
      <c r="J57" s="192" t="str">
        <f>IF(I58=0,"",I57/I58*100)</f>
        <v/>
      </c>
    </row>
    <row r="58" spans="1:10" ht="25.5" customHeight="1" x14ac:dyDescent="0.2">
      <c r="A58" s="182"/>
      <c r="B58" s="189" t="s">
        <v>1</v>
      </c>
      <c r="C58" s="190"/>
      <c r="D58" s="191"/>
      <c r="E58" s="191"/>
      <c r="F58" s="196"/>
      <c r="G58" s="197">
        <f>SUM(G51:G57)</f>
        <v>0</v>
      </c>
      <c r="H58" s="197">
        <f>SUM(H51:H57)</f>
        <v>0</v>
      </c>
      <c r="I58" s="197">
        <f>SUM(I51:I57)</f>
        <v>0</v>
      </c>
      <c r="J58" s="193">
        <f>SUM(J51:J57)</f>
        <v>0</v>
      </c>
    </row>
    <row r="59" spans="1:10" x14ac:dyDescent="0.2">
      <c r="F59" s="135"/>
      <c r="G59" s="135"/>
      <c r="H59" s="135"/>
      <c r="I59" s="135"/>
      <c r="J59" s="136"/>
    </row>
    <row r="60" spans="1:10" x14ac:dyDescent="0.2">
      <c r="F60" s="135"/>
      <c r="G60" s="135"/>
      <c r="H60" s="135"/>
      <c r="I60" s="135"/>
      <c r="J60" s="136"/>
    </row>
    <row r="61" spans="1:10" x14ac:dyDescent="0.2">
      <c r="F61" s="135"/>
      <c r="G61" s="135"/>
      <c r="H61" s="135"/>
      <c r="I61" s="135"/>
      <c r="J61" s="136"/>
    </row>
  </sheetData>
  <sheetProtection algorithmName="SHA-512" hashValue="Dl8LmWxkSKzL+QuwXPhv3doKiv3CzeTSS4xPb2efYM6eDG6ChuuF0NUQ1CgQiTDGf8Fjezy8Aw365qzgXj0Qeg==" saltValue="VPKNitrlxU3n2ZkrQ4i9F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6:E56"/>
    <mergeCell ref="C57:E57"/>
    <mergeCell ref="C51:E51"/>
    <mergeCell ref="C52:E52"/>
    <mergeCell ref="C53:E53"/>
    <mergeCell ref="C54:E54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/Typr613K3YCaB83+gIouG0aG/rlndvWxT01bliJ9OfpzGeyR4BQ0vLLvkY8wMSwAkYbiKYueFJOX5aiER44wQ==" saltValue="fO6x1qOmTBMkz72FYLZe5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5E493-AA88-41CC-A4D7-91E85D64234A}">
  <sheetPr>
    <outlinePr summaryBelow="0"/>
  </sheetPr>
  <dimension ref="A1:BH5000"/>
  <sheetViews>
    <sheetView workbookViewId="0">
      <pane ySplit="7" topLeftCell="A8" activePane="bottomLeft" state="frozen"/>
      <selection pane="bottomLeft" activeCell="C21" sqref="C2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70</v>
      </c>
    </row>
    <row r="2" spans="1:60" ht="24.95" customHeight="1" x14ac:dyDescent="0.2">
      <c r="A2" s="200" t="s">
        <v>8</v>
      </c>
      <c r="B2" s="49" t="s">
        <v>43</v>
      </c>
      <c r="C2" s="203" t="s">
        <v>47</v>
      </c>
      <c r="D2" s="201"/>
      <c r="E2" s="201"/>
      <c r="F2" s="201"/>
      <c r="G2" s="202"/>
      <c r="AG2" t="s">
        <v>71</v>
      </c>
    </row>
    <row r="3" spans="1:60" ht="24.95" customHeight="1" x14ac:dyDescent="0.2">
      <c r="A3" s="200" t="s">
        <v>9</v>
      </c>
      <c r="B3" s="49" t="s">
        <v>43</v>
      </c>
      <c r="C3" s="203"/>
      <c r="D3" s="201"/>
      <c r="E3" s="201"/>
      <c r="F3" s="201"/>
      <c r="G3" s="202"/>
      <c r="AC3" s="179" t="s">
        <v>71</v>
      </c>
      <c r="AG3" t="s">
        <v>72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73</v>
      </c>
    </row>
    <row r="5" spans="1:60" x14ac:dyDescent="0.2">
      <c r="D5" s="10"/>
    </row>
    <row r="6" spans="1:60" ht="38.25" x14ac:dyDescent="0.2">
      <c r="A6" s="210" t="s">
        <v>74</v>
      </c>
      <c r="B6" s="212" t="s">
        <v>75</v>
      </c>
      <c r="C6" s="212" t="s">
        <v>76</v>
      </c>
      <c r="D6" s="211" t="s">
        <v>77</v>
      </c>
      <c r="E6" s="210" t="s">
        <v>78</v>
      </c>
      <c r="F6" s="209" t="s">
        <v>79</v>
      </c>
      <c r="G6" s="210" t="s">
        <v>31</v>
      </c>
      <c r="H6" s="213" t="s">
        <v>32</v>
      </c>
      <c r="I6" s="213" t="s">
        <v>80</v>
      </c>
      <c r="J6" s="213" t="s">
        <v>33</v>
      </c>
      <c r="K6" s="213" t="s">
        <v>81</v>
      </c>
      <c r="L6" s="213" t="s">
        <v>82</v>
      </c>
      <c r="M6" s="213" t="s">
        <v>83</v>
      </c>
      <c r="N6" s="213" t="s">
        <v>84</v>
      </c>
      <c r="O6" s="213" t="s">
        <v>85</v>
      </c>
      <c r="P6" s="213" t="s">
        <v>86</v>
      </c>
      <c r="Q6" s="213" t="s">
        <v>87</v>
      </c>
      <c r="R6" s="213" t="s">
        <v>88</v>
      </c>
      <c r="S6" s="213" t="s">
        <v>89</v>
      </c>
      <c r="T6" s="213" t="s">
        <v>90</v>
      </c>
      <c r="U6" s="213" t="s">
        <v>91</v>
      </c>
      <c r="V6" s="213" t="s">
        <v>92</v>
      </c>
      <c r="W6" s="213" t="s">
        <v>93</v>
      </c>
      <c r="X6" s="213" t="s">
        <v>94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3" t="s">
        <v>95</v>
      </c>
      <c r="B8" s="234" t="s">
        <v>56</v>
      </c>
      <c r="C8" s="254" t="s">
        <v>57</v>
      </c>
      <c r="D8" s="235"/>
      <c r="E8" s="236"/>
      <c r="F8" s="237"/>
      <c r="G8" s="237">
        <f>SUMIF(AG9:AG10,"&lt;&gt;NOR",G9:G10)</f>
        <v>0</v>
      </c>
      <c r="H8" s="237"/>
      <c r="I8" s="237">
        <f>SUM(I9:I10)</f>
        <v>0</v>
      </c>
      <c r="J8" s="237"/>
      <c r="K8" s="238">
        <f>SUM(K9:K10)</f>
        <v>0</v>
      </c>
      <c r="L8" s="232"/>
      <c r="M8" s="232">
        <f>SUM(M9:M10)</f>
        <v>0</v>
      </c>
      <c r="N8" s="232"/>
      <c r="O8" s="232">
        <f>SUM(O9:O10)</f>
        <v>2.34</v>
      </c>
      <c r="P8" s="232"/>
      <c r="Q8" s="232">
        <f>SUM(Q9:Q10)</f>
        <v>0</v>
      </c>
      <c r="R8" s="232"/>
      <c r="S8" s="232"/>
      <c r="T8" s="232"/>
      <c r="U8" s="232"/>
      <c r="V8" s="232">
        <f>SUM(V9:V10)</f>
        <v>10.06</v>
      </c>
      <c r="W8" s="232"/>
      <c r="X8" s="232"/>
      <c r="AG8" t="s">
        <v>96</v>
      </c>
    </row>
    <row r="9" spans="1:60" outlineLevel="1" x14ac:dyDescent="0.2">
      <c r="A9" s="246">
        <v>1</v>
      </c>
      <c r="B9" s="247" t="s">
        <v>97</v>
      </c>
      <c r="C9" s="255" t="s">
        <v>98</v>
      </c>
      <c r="D9" s="248" t="s">
        <v>99</v>
      </c>
      <c r="E9" s="249">
        <v>5</v>
      </c>
      <c r="F9" s="250">
        <f>H9+J9</f>
        <v>0</v>
      </c>
      <c r="G9" s="250">
        <f>ROUND(E9*F9,2)</f>
        <v>0</v>
      </c>
      <c r="H9" s="251"/>
      <c r="I9" s="250">
        <f>ROUND(E9*H9,2)</f>
        <v>0</v>
      </c>
      <c r="J9" s="251"/>
      <c r="K9" s="252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100</v>
      </c>
      <c r="T9" s="231" t="s">
        <v>101</v>
      </c>
      <c r="U9" s="231">
        <v>2.5999999999999999E-2</v>
      </c>
      <c r="V9" s="231">
        <f>ROUND(E9*U9,2)</f>
        <v>0.13</v>
      </c>
      <c r="W9" s="231"/>
      <c r="X9" s="231" t="s">
        <v>102</v>
      </c>
      <c r="Y9" s="214"/>
      <c r="Z9" s="214"/>
      <c r="AA9" s="214"/>
      <c r="AB9" s="214"/>
      <c r="AC9" s="214"/>
      <c r="AD9" s="214"/>
      <c r="AE9" s="214"/>
      <c r="AF9" s="214"/>
      <c r="AG9" s="214" t="s">
        <v>103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46">
        <v>2</v>
      </c>
      <c r="B10" s="247" t="s">
        <v>104</v>
      </c>
      <c r="C10" s="255" t="s">
        <v>105</v>
      </c>
      <c r="D10" s="248" t="s">
        <v>99</v>
      </c>
      <c r="E10" s="249">
        <v>5</v>
      </c>
      <c r="F10" s="250">
        <f>H10+J10</f>
        <v>0</v>
      </c>
      <c r="G10" s="250">
        <f>ROUND(E10*F10,2)</f>
        <v>0</v>
      </c>
      <c r="H10" s="251"/>
      <c r="I10" s="250">
        <f>ROUND(E10*H10,2)</f>
        <v>0</v>
      </c>
      <c r="J10" s="251"/>
      <c r="K10" s="252">
        <f>ROUND(E10*J10,2)</f>
        <v>0</v>
      </c>
      <c r="L10" s="231">
        <v>21</v>
      </c>
      <c r="M10" s="231">
        <f>G10*(1+L10/100)</f>
        <v>0</v>
      </c>
      <c r="N10" s="231">
        <v>0.46866000000000002</v>
      </c>
      <c r="O10" s="231">
        <f>ROUND(E10*N10,2)</f>
        <v>2.34</v>
      </c>
      <c r="P10" s="231">
        <v>0</v>
      </c>
      <c r="Q10" s="231">
        <f>ROUND(E10*P10,2)</f>
        <v>0</v>
      </c>
      <c r="R10" s="231"/>
      <c r="S10" s="231" t="s">
        <v>100</v>
      </c>
      <c r="T10" s="231" t="s">
        <v>101</v>
      </c>
      <c r="U10" s="231">
        <v>1.9860500000000001</v>
      </c>
      <c r="V10" s="231">
        <f>ROUND(E10*U10,2)</f>
        <v>9.93</v>
      </c>
      <c r="W10" s="231"/>
      <c r="X10" s="231" t="s">
        <v>106</v>
      </c>
      <c r="Y10" s="214"/>
      <c r="Z10" s="214"/>
      <c r="AA10" s="214"/>
      <c r="AB10" s="214"/>
      <c r="AC10" s="214"/>
      <c r="AD10" s="214"/>
      <c r="AE10" s="214"/>
      <c r="AF10" s="214"/>
      <c r="AG10" s="214" t="s">
        <v>107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33" t="s">
        <v>95</v>
      </c>
      <c r="B11" s="234" t="s">
        <v>59</v>
      </c>
      <c r="C11" s="254" t="s">
        <v>60</v>
      </c>
      <c r="D11" s="235"/>
      <c r="E11" s="236"/>
      <c r="F11" s="237"/>
      <c r="G11" s="237">
        <f>SUMIF(AG12:AG14,"&lt;&gt;NOR",G12:G14)</f>
        <v>0</v>
      </c>
      <c r="H11" s="237"/>
      <c r="I11" s="237">
        <f>SUM(I12:I14)</f>
        <v>0</v>
      </c>
      <c r="J11" s="237"/>
      <c r="K11" s="238">
        <f>SUM(K12:K14)</f>
        <v>0</v>
      </c>
      <c r="L11" s="232"/>
      <c r="M11" s="232">
        <f>SUM(M12:M14)</f>
        <v>0</v>
      </c>
      <c r="N11" s="232"/>
      <c r="O11" s="232">
        <f>SUM(O12:O14)</f>
        <v>0</v>
      </c>
      <c r="P11" s="232"/>
      <c r="Q11" s="232">
        <f>SUM(Q12:Q14)</f>
        <v>0</v>
      </c>
      <c r="R11" s="232"/>
      <c r="S11" s="232"/>
      <c r="T11" s="232"/>
      <c r="U11" s="232"/>
      <c r="V11" s="232">
        <f>SUM(V12:V14)</f>
        <v>5.3100000000000005</v>
      </c>
      <c r="W11" s="232"/>
      <c r="X11" s="232"/>
      <c r="AG11" t="s">
        <v>96</v>
      </c>
    </row>
    <row r="12" spans="1:60" outlineLevel="1" x14ac:dyDescent="0.2">
      <c r="A12" s="246">
        <v>3</v>
      </c>
      <c r="B12" s="247" t="s">
        <v>108</v>
      </c>
      <c r="C12" s="255" t="s">
        <v>109</v>
      </c>
      <c r="D12" s="248" t="s">
        <v>110</v>
      </c>
      <c r="E12" s="249">
        <v>1</v>
      </c>
      <c r="F12" s="250">
        <f>H12+J12</f>
        <v>0</v>
      </c>
      <c r="G12" s="250">
        <f>ROUND(E12*F12,2)</f>
        <v>0</v>
      </c>
      <c r="H12" s="251"/>
      <c r="I12" s="250">
        <f>ROUND(E12*H12,2)</f>
        <v>0</v>
      </c>
      <c r="J12" s="251"/>
      <c r="K12" s="252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 t="s">
        <v>100</v>
      </c>
      <c r="T12" s="231" t="s">
        <v>101</v>
      </c>
      <c r="U12" s="231">
        <v>1.5229999999999999</v>
      </c>
      <c r="V12" s="231">
        <f>ROUND(E12*U12,2)</f>
        <v>1.52</v>
      </c>
      <c r="W12" s="231"/>
      <c r="X12" s="231" t="s">
        <v>102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103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6">
        <v>4</v>
      </c>
      <c r="B13" s="247" t="s">
        <v>111</v>
      </c>
      <c r="C13" s="255" t="s">
        <v>112</v>
      </c>
      <c r="D13" s="248" t="s">
        <v>99</v>
      </c>
      <c r="E13" s="249">
        <v>10</v>
      </c>
      <c r="F13" s="250">
        <f>H13+J13</f>
        <v>0</v>
      </c>
      <c r="G13" s="250">
        <f>ROUND(E13*F13,2)</f>
        <v>0</v>
      </c>
      <c r="H13" s="251"/>
      <c r="I13" s="250">
        <f>ROUND(E13*H13,2)</f>
        <v>0</v>
      </c>
      <c r="J13" s="251"/>
      <c r="K13" s="252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100</v>
      </c>
      <c r="T13" s="231" t="s">
        <v>101</v>
      </c>
      <c r="U13" s="231">
        <v>5.8999999999999997E-2</v>
      </c>
      <c r="V13" s="231">
        <f>ROUND(E13*U13,2)</f>
        <v>0.59</v>
      </c>
      <c r="W13" s="231"/>
      <c r="X13" s="231" t="s">
        <v>102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103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46">
        <v>5</v>
      </c>
      <c r="B14" s="247" t="s">
        <v>113</v>
      </c>
      <c r="C14" s="255" t="s">
        <v>114</v>
      </c>
      <c r="D14" s="248" t="s">
        <v>99</v>
      </c>
      <c r="E14" s="249">
        <v>10</v>
      </c>
      <c r="F14" s="250">
        <f>H14+J14</f>
        <v>0</v>
      </c>
      <c r="G14" s="250">
        <f>ROUND(E14*F14,2)</f>
        <v>0</v>
      </c>
      <c r="H14" s="251"/>
      <c r="I14" s="250">
        <f>ROUND(E14*H14,2)</f>
        <v>0</v>
      </c>
      <c r="J14" s="251"/>
      <c r="K14" s="252">
        <f>ROUND(E14*J14,2)</f>
        <v>0</v>
      </c>
      <c r="L14" s="231">
        <v>21</v>
      </c>
      <c r="M14" s="231">
        <f>G14*(1+L14/100)</f>
        <v>0</v>
      </c>
      <c r="N14" s="231">
        <v>3.8000000000000002E-4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100</v>
      </c>
      <c r="T14" s="231" t="s">
        <v>101</v>
      </c>
      <c r="U14" s="231">
        <v>0.32</v>
      </c>
      <c r="V14" s="231">
        <f>ROUND(E14*U14,2)</f>
        <v>3.2</v>
      </c>
      <c r="W14" s="231"/>
      <c r="X14" s="231" t="s">
        <v>102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103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">
      <c r="A15" s="233" t="s">
        <v>95</v>
      </c>
      <c r="B15" s="234" t="s">
        <v>61</v>
      </c>
      <c r="C15" s="254" t="s">
        <v>62</v>
      </c>
      <c r="D15" s="235"/>
      <c r="E15" s="236"/>
      <c r="F15" s="237"/>
      <c r="G15" s="237">
        <f>SUMIF(AG16:AG32,"&lt;&gt;NOR",G16:G32)</f>
        <v>0</v>
      </c>
      <c r="H15" s="237"/>
      <c r="I15" s="237">
        <f>SUM(I16:I32)</f>
        <v>0</v>
      </c>
      <c r="J15" s="237"/>
      <c r="K15" s="238">
        <f>SUM(K16:K32)</f>
        <v>0</v>
      </c>
      <c r="L15" s="232"/>
      <c r="M15" s="232">
        <f>SUM(M16:M32)</f>
        <v>0</v>
      </c>
      <c r="N15" s="232"/>
      <c r="O15" s="232">
        <f>SUM(O16:O32)</f>
        <v>0.19</v>
      </c>
      <c r="P15" s="232"/>
      <c r="Q15" s="232">
        <f>SUM(Q16:Q32)</f>
        <v>0</v>
      </c>
      <c r="R15" s="232"/>
      <c r="S15" s="232"/>
      <c r="T15" s="232"/>
      <c r="U15" s="232"/>
      <c r="V15" s="232">
        <f>SUM(V16:V32)</f>
        <v>49.35</v>
      </c>
      <c r="W15" s="232"/>
      <c r="X15" s="232"/>
      <c r="AG15" t="s">
        <v>96</v>
      </c>
    </row>
    <row r="16" spans="1:60" outlineLevel="1" x14ac:dyDescent="0.2">
      <c r="A16" s="246">
        <v>6</v>
      </c>
      <c r="B16" s="247" t="s">
        <v>115</v>
      </c>
      <c r="C16" s="255" t="s">
        <v>116</v>
      </c>
      <c r="D16" s="248" t="s">
        <v>110</v>
      </c>
      <c r="E16" s="249">
        <v>1</v>
      </c>
      <c r="F16" s="250">
        <f>H16+J16</f>
        <v>0</v>
      </c>
      <c r="G16" s="250">
        <f>ROUND(E16*F16,2)</f>
        <v>0</v>
      </c>
      <c r="H16" s="251"/>
      <c r="I16" s="250">
        <f>ROUND(E16*H16,2)</f>
        <v>0</v>
      </c>
      <c r="J16" s="251"/>
      <c r="K16" s="252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100</v>
      </c>
      <c r="T16" s="231" t="s">
        <v>101</v>
      </c>
      <c r="U16" s="231">
        <v>1.3740000000000001</v>
      </c>
      <c r="V16" s="231">
        <f>ROUND(E16*U16,2)</f>
        <v>1.37</v>
      </c>
      <c r="W16" s="231"/>
      <c r="X16" s="231" t="s">
        <v>102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103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46">
        <v>7</v>
      </c>
      <c r="B17" s="247" t="s">
        <v>117</v>
      </c>
      <c r="C17" s="255" t="s">
        <v>118</v>
      </c>
      <c r="D17" s="248" t="s">
        <v>99</v>
      </c>
      <c r="E17" s="249">
        <v>43</v>
      </c>
      <c r="F17" s="250">
        <f>H17+J17</f>
        <v>0</v>
      </c>
      <c r="G17" s="250">
        <f>ROUND(E17*F17,2)</f>
        <v>0</v>
      </c>
      <c r="H17" s="251"/>
      <c r="I17" s="250">
        <f>ROUND(E17*H17,2)</f>
        <v>0</v>
      </c>
      <c r="J17" s="251"/>
      <c r="K17" s="252">
        <f>ROUND(E17*J17,2)</f>
        <v>0</v>
      </c>
      <c r="L17" s="231">
        <v>21</v>
      </c>
      <c r="M17" s="231">
        <f>G17*(1+L17/100)</f>
        <v>0</v>
      </c>
      <c r="N17" s="231">
        <v>1.0000000000000001E-5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100</v>
      </c>
      <c r="T17" s="231" t="s">
        <v>101</v>
      </c>
      <c r="U17" s="231">
        <v>6.2E-2</v>
      </c>
      <c r="V17" s="231">
        <f>ROUND(E17*U17,2)</f>
        <v>2.67</v>
      </c>
      <c r="W17" s="231"/>
      <c r="X17" s="231" t="s">
        <v>102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103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46">
        <v>8</v>
      </c>
      <c r="B18" s="247" t="s">
        <v>119</v>
      </c>
      <c r="C18" s="255" t="s">
        <v>120</v>
      </c>
      <c r="D18" s="248" t="s">
        <v>99</v>
      </c>
      <c r="E18" s="249">
        <v>43</v>
      </c>
      <c r="F18" s="250">
        <f>H18+J18</f>
        <v>0</v>
      </c>
      <c r="G18" s="250">
        <f>ROUND(E18*F18,2)</f>
        <v>0</v>
      </c>
      <c r="H18" s="251"/>
      <c r="I18" s="250">
        <f>ROUND(E18*H18,2)</f>
        <v>0</v>
      </c>
      <c r="J18" s="251"/>
      <c r="K18" s="252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100</v>
      </c>
      <c r="T18" s="231" t="s">
        <v>101</v>
      </c>
      <c r="U18" s="231">
        <v>2.9000000000000001E-2</v>
      </c>
      <c r="V18" s="231">
        <f>ROUND(E18*U18,2)</f>
        <v>1.25</v>
      </c>
      <c r="W18" s="231"/>
      <c r="X18" s="231" t="s">
        <v>102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103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6">
        <v>9</v>
      </c>
      <c r="B19" s="247" t="s">
        <v>121</v>
      </c>
      <c r="C19" s="255" t="s">
        <v>122</v>
      </c>
      <c r="D19" s="248" t="s">
        <v>123</v>
      </c>
      <c r="E19" s="249">
        <v>2</v>
      </c>
      <c r="F19" s="250">
        <f>H19+J19</f>
        <v>0</v>
      </c>
      <c r="G19" s="250">
        <f>ROUND(E19*F19,2)</f>
        <v>0</v>
      </c>
      <c r="H19" s="251"/>
      <c r="I19" s="250">
        <f>ROUND(E19*H19,2)</f>
        <v>0</v>
      </c>
      <c r="J19" s="251"/>
      <c r="K19" s="252">
        <f>ROUND(E19*J19,2)</f>
        <v>0</v>
      </c>
      <c r="L19" s="231">
        <v>21</v>
      </c>
      <c r="M19" s="231">
        <f>G19*(1+L19/100)</f>
        <v>0</v>
      </c>
      <c r="N19" s="231">
        <v>3.4000000000000002E-4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100</v>
      </c>
      <c r="T19" s="231" t="s">
        <v>101</v>
      </c>
      <c r="U19" s="231">
        <v>0</v>
      </c>
      <c r="V19" s="231">
        <f>ROUND(E19*U19,2)</f>
        <v>0</v>
      </c>
      <c r="W19" s="231"/>
      <c r="X19" s="231" t="s">
        <v>124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125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6">
        <v>10</v>
      </c>
      <c r="B20" s="247" t="s">
        <v>126</v>
      </c>
      <c r="C20" s="255" t="s">
        <v>127</v>
      </c>
      <c r="D20" s="248" t="s">
        <v>123</v>
      </c>
      <c r="E20" s="249">
        <v>2</v>
      </c>
      <c r="F20" s="250">
        <f>H20+J20</f>
        <v>0</v>
      </c>
      <c r="G20" s="250">
        <f>ROUND(E20*F20,2)</f>
        <v>0</v>
      </c>
      <c r="H20" s="251"/>
      <c r="I20" s="250">
        <f>ROUND(E20*H20,2)</f>
        <v>0</v>
      </c>
      <c r="J20" s="251"/>
      <c r="K20" s="252">
        <f>ROUND(E20*J20,2)</f>
        <v>0</v>
      </c>
      <c r="L20" s="231">
        <v>21</v>
      </c>
      <c r="M20" s="231">
        <f>G20*(1+L20/100)</f>
        <v>0</v>
      </c>
      <c r="N20" s="231">
        <v>2.0000000000000001E-4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100</v>
      </c>
      <c r="T20" s="231" t="s">
        <v>101</v>
      </c>
      <c r="U20" s="231">
        <v>0</v>
      </c>
      <c r="V20" s="231">
        <f>ROUND(E20*U20,2)</f>
        <v>0</v>
      </c>
      <c r="W20" s="231"/>
      <c r="X20" s="231" t="s">
        <v>124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125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6">
        <v>11</v>
      </c>
      <c r="B21" s="247" t="s">
        <v>128</v>
      </c>
      <c r="C21" s="255" t="s">
        <v>129</v>
      </c>
      <c r="D21" s="248" t="s">
        <v>123</v>
      </c>
      <c r="E21" s="249">
        <v>4</v>
      </c>
      <c r="F21" s="250">
        <f>H21+J21</f>
        <v>0</v>
      </c>
      <c r="G21" s="250">
        <f>ROUND(E21*F21,2)</f>
        <v>0</v>
      </c>
      <c r="H21" s="251"/>
      <c r="I21" s="250">
        <f>ROUND(E21*H21,2)</f>
        <v>0</v>
      </c>
      <c r="J21" s="251"/>
      <c r="K21" s="252">
        <f>ROUND(E21*J21,2)</f>
        <v>0</v>
      </c>
      <c r="L21" s="231">
        <v>21</v>
      </c>
      <c r="M21" s="231">
        <f>G21*(1+L21/100)</f>
        <v>0</v>
      </c>
      <c r="N21" s="231">
        <v>1.2E-4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100</v>
      </c>
      <c r="T21" s="231" t="s">
        <v>101</v>
      </c>
      <c r="U21" s="231">
        <v>0</v>
      </c>
      <c r="V21" s="231">
        <f>ROUND(E21*U21,2)</f>
        <v>0</v>
      </c>
      <c r="W21" s="231"/>
      <c r="X21" s="231" t="s">
        <v>124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125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46">
        <v>12</v>
      </c>
      <c r="B22" s="247" t="s">
        <v>130</v>
      </c>
      <c r="C22" s="255" t="s">
        <v>131</v>
      </c>
      <c r="D22" s="248" t="s">
        <v>123</v>
      </c>
      <c r="E22" s="249">
        <v>1</v>
      </c>
      <c r="F22" s="250">
        <f>H22+J22</f>
        <v>0</v>
      </c>
      <c r="G22" s="250">
        <f>ROUND(E22*F22,2)</f>
        <v>0</v>
      </c>
      <c r="H22" s="251"/>
      <c r="I22" s="250">
        <f>ROUND(E22*H22,2)</f>
        <v>0</v>
      </c>
      <c r="J22" s="251"/>
      <c r="K22" s="252">
        <f>ROUND(E22*J22,2)</f>
        <v>0</v>
      </c>
      <c r="L22" s="231">
        <v>21</v>
      </c>
      <c r="M22" s="231">
        <f>G22*(1+L22/100)</f>
        <v>0</v>
      </c>
      <c r="N22" s="231">
        <v>4.0000000000000002E-4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100</v>
      </c>
      <c r="T22" s="231" t="s">
        <v>101</v>
      </c>
      <c r="U22" s="231">
        <v>0</v>
      </c>
      <c r="V22" s="231">
        <f>ROUND(E22*U22,2)</f>
        <v>0</v>
      </c>
      <c r="W22" s="231"/>
      <c r="X22" s="231" t="s">
        <v>124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125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46">
        <v>13</v>
      </c>
      <c r="B23" s="247" t="s">
        <v>132</v>
      </c>
      <c r="C23" s="255" t="s">
        <v>133</v>
      </c>
      <c r="D23" s="248" t="s">
        <v>123</v>
      </c>
      <c r="E23" s="249">
        <v>1</v>
      </c>
      <c r="F23" s="250">
        <f>H23+J23</f>
        <v>0</v>
      </c>
      <c r="G23" s="250">
        <f>ROUND(E23*F23,2)</f>
        <v>0</v>
      </c>
      <c r="H23" s="251"/>
      <c r="I23" s="250">
        <f>ROUND(E23*H23,2)</f>
        <v>0</v>
      </c>
      <c r="J23" s="251"/>
      <c r="K23" s="252">
        <f>ROUND(E23*J23,2)</f>
        <v>0</v>
      </c>
      <c r="L23" s="231">
        <v>21</v>
      </c>
      <c r="M23" s="231">
        <f>G23*(1+L23/100)</f>
        <v>0</v>
      </c>
      <c r="N23" s="231">
        <v>1.2999999999999999E-4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100</v>
      </c>
      <c r="T23" s="231" t="s">
        <v>101</v>
      </c>
      <c r="U23" s="231">
        <v>8.3000000000000004E-2</v>
      </c>
      <c r="V23" s="231">
        <f>ROUND(E23*U23,2)</f>
        <v>0.08</v>
      </c>
      <c r="W23" s="231"/>
      <c r="X23" s="231" t="s">
        <v>102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103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46">
        <v>14</v>
      </c>
      <c r="B24" s="247" t="s">
        <v>134</v>
      </c>
      <c r="C24" s="255" t="s">
        <v>135</v>
      </c>
      <c r="D24" s="248" t="s">
        <v>99</v>
      </c>
      <c r="E24" s="249">
        <v>43</v>
      </c>
      <c r="F24" s="250">
        <f>H24+J24</f>
        <v>0</v>
      </c>
      <c r="G24" s="250">
        <f>ROUND(E24*F24,2)</f>
        <v>0</v>
      </c>
      <c r="H24" s="251"/>
      <c r="I24" s="250">
        <f>ROUND(E24*H24,2)</f>
        <v>0</v>
      </c>
      <c r="J24" s="251"/>
      <c r="K24" s="252">
        <f>ROUND(E24*J24,2)</f>
        <v>0</v>
      </c>
      <c r="L24" s="231">
        <v>21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100</v>
      </c>
      <c r="T24" s="231" t="s">
        <v>101</v>
      </c>
      <c r="U24" s="231">
        <v>8.2000000000000003E-2</v>
      </c>
      <c r="V24" s="231">
        <f>ROUND(E24*U24,2)</f>
        <v>3.53</v>
      </c>
      <c r="W24" s="231"/>
      <c r="X24" s="231" t="s">
        <v>102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103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46">
        <v>15</v>
      </c>
      <c r="B25" s="247" t="s">
        <v>136</v>
      </c>
      <c r="C25" s="255" t="s">
        <v>137</v>
      </c>
      <c r="D25" s="248" t="s">
        <v>99</v>
      </c>
      <c r="E25" s="249">
        <v>32</v>
      </c>
      <c r="F25" s="250">
        <f>H25+J25</f>
        <v>0</v>
      </c>
      <c r="G25" s="250">
        <f>ROUND(E25*F25,2)</f>
        <v>0</v>
      </c>
      <c r="H25" s="251"/>
      <c r="I25" s="250">
        <f>ROUND(E25*H25,2)</f>
        <v>0</v>
      </c>
      <c r="J25" s="251"/>
      <c r="K25" s="252">
        <f>ROUND(E25*J25,2)</f>
        <v>0</v>
      </c>
      <c r="L25" s="231">
        <v>21</v>
      </c>
      <c r="M25" s="231">
        <f>G25*(1+L25/100)</f>
        <v>0</v>
      </c>
      <c r="N25" s="231">
        <v>6.9999999999999994E-5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100</v>
      </c>
      <c r="T25" s="231" t="s">
        <v>101</v>
      </c>
      <c r="U25" s="231">
        <v>0</v>
      </c>
      <c r="V25" s="231">
        <f>ROUND(E25*U25,2)</f>
        <v>0</v>
      </c>
      <c r="W25" s="231"/>
      <c r="X25" s="231" t="s">
        <v>124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125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46">
        <v>16</v>
      </c>
      <c r="B26" s="247" t="s">
        <v>138</v>
      </c>
      <c r="C26" s="255" t="s">
        <v>139</v>
      </c>
      <c r="D26" s="248" t="s">
        <v>99</v>
      </c>
      <c r="E26" s="249">
        <v>11</v>
      </c>
      <c r="F26" s="250">
        <f>H26+J26</f>
        <v>0</v>
      </c>
      <c r="G26" s="250">
        <f>ROUND(E26*F26,2)</f>
        <v>0</v>
      </c>
      <c r="H26" s="251"/>
      <c r="I26" s="250">
        <f>ROUND(E26*H26,2)</f>
        <v>0</v>
      </c>
      <c r="J26" s="251"/>
      <c r="K26" s="252">
        <f>ROUND(E26*J26,2)</f>
        <v>0</v>
      </c>
      <c r="L26" s="231">
        <v>21</v>
      </c>
      <c r="M26" s="231">
        <f>G26*(1+L26/100)</f>
        <v>0</v>
      </c>
      <c r="N26" s="231">
        <v>4.0000000000000003E-5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100</v>
      </c>
      <c r="T26" s="231" t="s">
        <v>101</v>
      </c>
      <c r="U26" s="231">
        <v>0</v>
      </c>
      <c r="V26" s="231">
        <f>ROUND(E26*U26,2)</f>
        <v>0</v>
      </c>
      <c r="W26" s="231"/>
      <c r="X26" s="231" t="s">
        <v>124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125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46">
        <v>17</v>
      </c>
      <c r="B27" s="247" t="s">
        <v>140</v>
      </c>
      <c r="C27" s="255" t="s">
        <v>141</v>
      </c>
      <c r="D27" s="248" t="s">
        <v>99</v>
      </c>
      <c r="E27" s="249">
        <v>32</v>
      </c>
      <c r="F27" s="250">
        <f>H27+J27</f>
        <v>0</v>
      </c>
      <c r="G27" s="250">
        <f>ROUND(E27*F27,2)</f>
        <v>0</v>
      </c>
      <c r="H27" s="251"/>
      <c r="I27" s="250">
        <f>ROUND(E27*H27,2)</f>
        <v>0</v>
      </c>
      <c r="J27" s="251"/>
      <c r="K27" s="252">
        <f>ROUND(E27*J27,2)</f>
        <v>0</v>
      </c>
      <c r="L27" s="231">
        <v>21</v>
      </c>
      <c r="M27" s="231">
        <f>G27*(1+L27/100)</f>
        <v>0</v>
      </c>
      <c r="N27" s="231">
        <v>7.3999999999999999E-4</v>
      </c>
      <c r="O27" s="231">
        <f>ROUND(E27*N27,2)</f>
        <v>0.02</v>
      </c>
      <c r="P27" s="231">
        <v>0</v>
      </c>
      <c r="Q27" s="231">
        <f>ROUND(E27*P27,2)</f>
        <v>0</v>
      </c>
      <c r="R27" s="231"/>
      <c r="S27" s="231" t="s">
        <v>100</v>
      </c>
      <c r="T27" s="231" t="s">
        <v>101</v>
      </c>
      <c r="U27" s="231">
        <v>0.68279999999999996</v>
      </c>
      <c r="V27" s="231">
        <f>ROUND(E27*U27,2)</f>
        <v>21.85</v>
      </c>
      <c r="W27" s="231"/>
      <c r="X27" s="231" t="s">
        <v>102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103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46">
        <v>18</v>
      </c>
      <c r="B28" s="247" t="s">
        <v>142</v>
      </c>
      <c r="C28" s="255" t="s">
        <v>143</v>
      </c>
      <c r="D28" s="248" t="s">
        <v>99</v>
      </c>
      <c r="E28" s="249">
        <v>11</v>
      </c>
      <c r="F28" s="250">
        <f>H28+J28</f>
        <v>0</v>
      </c>
      <c r="G28" s="250">
        <f>ROUND(E28*F28,2)</f>
        <v>0</v>
      </c>
      <c r="H28" s="251"/>
      <c r="I28" s="250">
        <f>ROUND(E28*H28,2)</f>
        <v>0</v>
      </c>
      <c r="J28" s="251"/>
      <c r="K28" s="252">
        <f>ROUND(E28*J28,2)</f>
        <v>0</v>
      </c>
      <c r="L28" s="231">
        <v>21</v>
      </c>
      <c r="M28" s="231">
        <f>G28*(1+L28/100)</f>
        <v>0</v>
      </c>
      <c r="N28" s="231">
        <v>4.6000000000000001E-4</v>
      </c>
      <c r="O28" s="231">
        <f>ROUND(E28*N28,2)</f>
        <v>0.01</v>
      </c>
      <c r="P28" s="231">
        <v>0</v>
      </c>
      <c r="Q28" s="231">
        <f>ROUND(E28*P28,2)</f>
        <v>0</v>
      </c>
      <c r="R28" s="231"/>
      <c r="S28" s="231" t="s">
        <v>100</v>
      </c>
      <c r="T28" s="231" t="s">
        <v>101</v>
      </c>
      <c r="U28" s="231">
        <v>0.52200000000000002</v>
      </c>
      <c r="V28" s="231">
        <f>ROUND(E28*U28,2)</f>
        <v>5.74</v>
      </c>
      <c r="W28" s="231"/>
      <c r="X28" s="231" t="s">
        <v>102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103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46">
        <v>19</v>
      </c>
      <c r="B29" s="247" t="s">
        <v>144</v>
      </c>
      <c r="C29" s="255" t="s">
        <v>145</v>
      </c>
      <c r="D29" s="248" t="s">
        <v>123</v>
      </c>
      <c r="E29" s="249">
        <v>20</v>
      </c>
      <c r="F29" s="250">
        <f>H29+J29</f>
        <v>0</v>
      </c>
      <c r="G29" s="250">
        <f>ROUND(E29*F29,2)</f>
        <v>0</v>
      </c>
      <c r="H29" s="251"/>
      <c r="I29" s="250">
        <f>ROUND(E29*H29,2)</f>
        <v>0</v>
      </c>
      <c r="J29" s="251"/>
      <c r="K29" s="252">
        <f>ROUND(E29*J29,2)</f>
        <v>0</v>
      </c>
      <c r="L29" s="231">
        <v>21</v>
      </c>
      <c r="M29" s="231">
        <f>G29*(1+L29/100)</f>
        <v>0</v>
      </c>
      <c r="N29" s="231">
        <v>5.0000000000000002E-5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 t="s">
        <v>100</v>
      </c>
      <c r="T29" s="231" t="s">
        <v>101</v>
      </c>
      <c r="U29" s="231">
        <v>0</v>
      </c>
      <c r="V29" s="231">
        <f>ROUND(E29*U29,2)</f>
        <v>0</v>
      </c>
      <c r="W29" s="231"/>
      <c r="X29" s="231" t="s">
        <v>124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125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6">
        <v>20</v>
      </c>
      <c r="B30" s="247" t="s">
        <v>146</v>
      </c>
      <c r="C30" s="255" t="s">
        <v>147</v>
      </c>
      <c r="D30" s="248" t="s">
        <v>123</v>
      </c>
      <c r="E30" s="249">
        <v>1</v>
      </c>
      <c r="F30" s="250">
        <f>H30+J30</f>
        <v>0</v>
      </c>
      <c r="G30" s="250">
        <f>ROUND(E30*F30,2)</f>
        <v>0</v>
      </c>
      <c r="H30" s="251"/>
      <c r="I30" s="250">
        <f>ROUND(E30*H30,2)</f>
        <v>0</v>
      </c>
      <c r="J30" s="251"/>
      <c r="K30" s="252">
        <f>ROUND(E30*J30,2)</f>
        <v>0</v>
      </c>
      <c r="L30" s="231">
        <v>21</v>
      </c>
      <c r="M30" s="231">
        <f>G30*(1+L30/100)</f>
        <v>0</v>
      </c>
      <c r="N30" s="231">
        <v>8.0000000000000004E-4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100</v>
      </c>
      <c r="T30" s="231" t="s">
        <v>101</v>
      </c>
      <c r="U30" s="231">
        <v>0.35099999999999998</v>
      </c>
      <c r="V30" s="231">
        <f>ROUND(E30*U30,2)</f>
        <v>0.35</v>
      </c>
      <c r="W30" s="231"/>
      <c r="X30" s="231" t="s">
        <v>102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103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6">
        <v>21</v>
      </c>
      <c r="B31" s="247" t="s">
        <v>148</v>
      </c>
      <c r="C31" s="255" t="s">
        <v>149</v>
      </c>
      <c r="D31" s="248" t="s">
        <v>123</v>
      </c>
      <c r="E31" s="249">
        <v>1</v>
      </c>
      <c r="F31" s="250">
        <f>H31+J31</f>
        <v>0</v>
      </c>
      <c r="G31" s="250">
        <f>ROUND(E31*F31,2)</f>
        <v>0</v>
      </c>
      <c r="H31" s="251"/>
      <c r="I31" s="250">
        <f>ROUND(E31*H31,2)</f>
        <v>0</v>
      </c>
      <c r="J31" s="251"/>
      <c r="K31" s="252">
        <f>ROUND(E31*J31,2)</f>
        <v>0</v>
      </c>
      <c r="L31" s="231">
        <v>21</v>
      </c>
      <c r="M31" s="231">
        <f>G31*(1+L31/100)</f>
        <v>0</v>
      </c>
      <c r="N31" s="231">
        <v>6.3000000000000003E-4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100</v>
      </c>
      <c r="T31" s="231" t="s">
        <v>101</v>
      </c>
      <c r="U31" s="231">
        <v>0</v>
      </c>
      <c r="V31" s="231">
        <f>ROUND(E31*U31,2)</f>
        <v>0</v>
      </c>
      <c r="W31" s="231"/>
      <c r="X31" s="231" t="s">
        <v>124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125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46">
        <v>22</v>
      </c>
      <c r="B32" s="247" t="s">
        <v>150</v>
      </c>
      <c r="C32" s="255" t="s">
        <v>151</v>
      </c>
      <c r="D32" s="248" t="s">
        <v>99</v>
      </c>
      <c r="E32" s="249">
        <v>10</v>
      </c>
      <c r="F32" s="250">
        <f>H32+J32</f>
        <v>0</v>
      </c>
      <c r="G32" s="250">
        <f>ROUND(E32*F32,2)</f>
        <v>0</v>
      </c>
      <c r="H32" s="251"/>
      <c r="I32" s="250">
        <f>ROUND(E32*H32,2)</f>
        <v>0</v>
      </c>
      <c r="J32" s="251"/>
      <c r="K32" s="252">
        <f>ROUND(E32*J32,2)</f>
        <v>0</v>
      </c>
      <c r="L32" s="231">
        <v>21</v>
      </c>
      <c r="M32" s="231">
        <f>G32*(1+L32/100)</f>
        <v>0</v>
      </c>
      <c r="N32" s="231">
        <v>1.6410000000000001E-2</v>
      </c>
      <c r="O32" s="231">
        <f>ROUND(E32*N32,2)</f>
        <v>0.16</v>
      </c>
      <c r="P32" s="231">
        <v>0</v>
      </c>
      <c r="Q32" s="231">
        <f>ROUND(E32*P32,2)</f>
        <v>0</v>
      </c>
      <c r="R32" s="231"/>
      <c r="S32" s="231" t="s">
        <v>100</v>
      </c>
      <c r="T32" s="231" t="s">
        <v>101</v>
      </c>
      <c r="U32" s="231">
        <v>1.25054</v>
      </c>
      <c r="V32" s="231">
        <f>ROUND(E32*U32,2)</f>
        <v>12.51</v>
      </c>
      <c r="W32" s="231"/>
      <c r="X32" s="231" t="s">
        <v>106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107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x14ac:dyDescent="0.2">
      <c r="A33" s="233" t="s">
        <v>95</v>
      </c>
      <c r="B33" s="234" t="s">
        <v>63</v>
      </c>
      <c r="C33" s="254" t="s">
        <v>64</v>
      </c>
      <c r="D33" s="235"/>
      <c r="E33" s="236"/>
      <c r="F33" s="237"/>
      <c r="G33" s="237">
        <f>SUMIF(AG34:AG37,"&lt;&gt;NOR",G34:G37)</f>
        <v>0</v>
      </c>
      <c r="H33" s="237"/>
      <c r="I33" s="237">
        <f>SUM(I34:I37)</f>
        <v>0</v>
      </c>
      <c r="J33" s="237"/>
      <c r="K33" s="238">
        <f>SUM(K34:K37)</f>
        <v>0</v>
      </c>
      <c r="L33" s="232"/>
      <c r="M33" s="232">
        <f>SUM(M34:M37)</f>
        <v>0</v>
      </c>
      <c r="N33" s="232"/>
      <c r="O33" s="232">
        <f>SUM(O34:O37)</f>
        <v>0.11</v>
      </c>
      <c r="P33" s="232"/>
      <c r="Q33" s="232">
        <f>SUM(Q34:Q37)</f>
        <v>0</v>
      </c>
      <c r="R33" s="232"/>
      <c r="S33" s="232"/>
      <c r="T33" s="232"/>
      <c r="U33" s="232"/>
      <c r="V33" s="232">
        <f>SUM(V34:V37)</f>
        <v>8.74</v>
      </c>
      <c r="W33" s="232"/>
      <c r="X33" s="232"/>
      <c r="AG33" t="s">
        <v>96</v>
      </c>
    </row>
    <row r="34" spans="1:60" outlineLevel="1" x14ac:dyDescent="0.2">
      <c r="A34" s="246">
        <v>23</v>
      </c>
      <c r="B34" s="247" t="s">
        <v>152</v>
      </c>
      <c r="C34" s="255" t="s">
        <v>153</v>
      </c>
      <c r="D34" s="248" t="s">
        <v>110</v>
      </c>
      <c r="E34" s="249">
        <v>0.5</v>
      </c>
      <c r="F34" s="250">
        <f>H34+J34</f>
        <v>0</v>
      </c>
      <c r="G34" s="250">
        <f>ROUND(E34*F34,2)</f>
        <v>0</v>
      </c>
      <c r="H34" s="251"/>
      <c r="I34" s="250">
        <f>ROUND(E34*H34,2)</f>
        <v>0</v>
      </c>
      <c r="J34" s="251"/>
      <c r="K34" s="252">
        <f>ROUND(E34*J34,2)</f>
        <v>0</v>
      </c>
      <c r="L34" s="231">
        <v>21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100</v>
      </c>
      <c r="T34" s="231" t="s">
        <v>101</v>
      </c>
      <c r="U34" s="231">
        <v>1.333</v>
      </c>
      <c r="V34" s="231">
        <f>ROUND(E34*U34,2)</f>
        <v>0.67</v>
      </c>
      <c r="W34" s="231"/>
      <c r="X34" s="231" t="s">
        <v>102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103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46">
        <v>24</v>
      </c>
      <c r="B35" s="247" t="s">
        <v>154</v>
      </c>
      <c r="C35" s="255" t="s">
        <v>155</v>
      </c>
      <c r="D35" s="248" t="s">
        <v>123</v>
      </c>
      <c r="E35" s="249">
        <v>2</v>
      </c>
      <c r="F35" s="250">
        <f>H35+J35</f>
        <v>0</v>
      </c>
      <c r="G35" s="250">
        <f>ROUND(E35*F35,2)</f>
        <v>0</v>
      </c>
      <c r="H35" s="251"/>
      <c r="I35" s="250">
        <f>ROUND(E35*H35,2)</f>
        <v>0</v>
      </c>
      <c r="J35" s="251"/>
      <c r="K35" s="252">
        <f>ROUND(E35*J35,2)</f>
        <v>0</v>
      </c>
      <c r="L35" s="231">
        <v>21</v>
      </c>
      <c r="M35" s="231">
        <f>G35*(1+L35/100)</f>
        <v>0</v>
      </c>
      <c r="N35" s="231">
        <v>6.6E-4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 t="s">
        <v>100</v>
      </c>
      <c r="T35" s="231" t="s">
        <v>101</v>
      </c>
      <c r="U35" s="231">
        <v>0.22700000000000001</v>
      </c>
      <c r="V35" s="231">
        <f>ROUND(E35*U35,2)</f>
        <v>0.45</v>
      </c>
      <c r="W35" s="231"/>
      <c r="X35" s="231" t="s">
        <v>102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103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6">
        <v>25</v>
      </c>
      <c r="B36" s="247" t="s">
        <v>156</v>
      </c>
      <c r="C36" s="255" t="s">
        <v>157</v>
      </c>
      <c r="D36" s="248" t="s">
        <v>123</v>
      </c>
      <c r="E36" s="249">
        <v>1</v>
      </c>
      <c r="F36" s="250">
        <f>H36+J36</f>
        <v>0</v>
      </c>
      <c r="G36" s="250">
        <f>ROUND(E36*F36,2)</f>
        <v>0</v>
      </c>
      <c r="H36" s="251"/>
      <c r="I36" s="250">
        <f>ROUND(E36*H36,2)</f>
        <v>0</v>
      </c>
      <c r="J36" s="251"/>
      <c r="K36" s="252">
        <f>ROUND(E36*J36,2)</f>
        <v>0</v>
      </c>
      <c r="L36" s="231">
        <v>21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100</v>
      </c>
      <c r="T36" s="231" t="s">
        <v>101</v>
      </c>
      <c r="U36" s="231">
        <v>0.48199999999999998</v>
      </c>
      <c r="V36" s="231">
        <f>ROUND(E36*U36,2)</f>
        <v>0.48</v>
      </c>
      <c r="W36" s="231"/>
      <c r="X36" s="231" t="s">
        <v>102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103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46">
        <v>26</v>
      </c>
      <c r="B37" s="247" t="s">
        <v>158</v>
      </c>
      <c r="C37" s="255" t="s">
        <v>159</v>
      </c>
      <c r="D37" s="248" t="s">
        <v>99</v>
      </c>
      <c r="E37" s="249">
        <v>15</v>
      </c>
      <c r="F37" s="250">
        <f>H37+J37</f>
        <v>0</v>
      </c>
      <c r="G37" s="250">
        <f>ROUND(E37*F37,2)</f>
        <v>0</v>
      </c>
      <c r="H37" s="251"/>
      <c r="I37" s="250">
        <f>ROUND(E37*H37,2)</f>
        <v>0</v>
      </c>
      <c r="J37" s="251"/>
      <c r="K37" s="252">
        <f>ROUND(E37*J37,2)</f>
        <v>0</v>
      </c>
      <c r="L37" s="231">
        <v>21</v>
      </c>
      <c r="M37" s="231">
        <f>G37*(1+L37/100)</f>
        <v>0</v>
      </c>
      <c r="N37" s="231">
        <v>7.3699999999999998E-3</v>
      </c>
      <c r="O37" s="231">
        <f>ROUND(E37*N37,2)</f>
        <v>0.11</v>
      </c>
      <c r="P37" s="231">
        <v>0</v>
      </c>
      <c r="Q37" s="231">
        <f>ROUND(E37*P37,2)</f>
        <v>0</v>
      </c>
      <c r="R37" s="231"/>
      <c r="S37" s="231" t="s">
        <v>100</v>
      </c>
      <c r="T37" s="231" t="s">
        <v>101</v>
      </c>
      <c r="U37" s="231">
        <v>0.47599999999999998</v>
      </c>
      <c r="V37" s="231">
        <f>ROUND(E37*U37,2)</f>
        <v>7.14</v>
      </c>
      <c r="W37" s="231"/>
      <c r="X37" s="231" t="s">
        <v>102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103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x14ac:dyDescent="0.2">
      <c r="A38" s="233" t="s">
        <v>95</v>
      </c>
      <c r="B38" s="234" t="s">
        <v>65</v>
      </c>
      <c r="C38" s="254" t="s">
        <v>66</v>
      </c>
      <c r="D38" s="235"/>
      <c r="E38" s="236"/>
      <c r="F38" s="237"/>
      <c r="G38" s="237">
        <f>SUMIF(AG39:AG42,"&lt;&gt;NOR",G39:G42)</f>
        <v>0</v>
      </c>
      <c r="H38" s="237"/>
      <c r="I38" s="237">
        <f>SUM(I39:I42)</f>
        <v>0</v>
      </c>
      <c r="J38" s="237"/>
      <c r="K38" s="238">
        <f>SUM(K39:K42)</f>
        <v>0</v>
      </c>
      <c r="L38" s="232"/>
      <c r="M38" s="232">
        <f>SUM(M39:M42)</f>
        <v>0</v>
      </c>
      <c r="N38" s="232"/>
      <c r="O38" s="232">
        <f>SUM(O39:O42)</f>
        <v>0.03</v>
      </c>
      <c r="P38" s="232"/>
      <c r="Q38" s="232">
        <f>SUM(Q39:Q42)</f>
        <v>0</v>
      </c>
      <c r="R38" s="232"/>
      <c r="S38" s="232"/>
      <c r="T38" s="232"/>
      <c r="U38" s="232"/>
      <c r="V38" s="232">
        <f>SUM(V39:V42)</f>
        <v>17.52</v>
      </c>
      <c r="W38" s="232"/>
      <c r="X38" s="232"/>
      <c r="AG38" t="s">
        <v>96</v>
      </c>
    </row>
    <row r="39" spans="1:60" ht="22.5" outlineLevel="1" x14ac:dyDescent="0.2">
      <c r="A39" s="246">
        <v>27</v>
      </c>
      <c r="B39" s="247" t="s">
        <v>160</v>
      </c>
      <c r="C39" s="255" t="s">
        <v>161</v>
      </c>
      <c r="D39" s="248" t="s">
        <v>162</v>
      </c>
      <c r="E39" s="249">
        <v>20</v>
      </c>
      <c r="F39" s="250">
        <f>H39+J39</f>
        <v>0</v>
      </c>
      <c r="G39" s="250">
        <f>ROUND(E39*F39,2)</f>
        <v>0</v>
      </c>
      <c r="H39" s="251"/>
      <c r="I39" s="250">
        <f>ROUND(E39*H39,2)</f>
        <v>0</v>
      </c>
      <c r="J39" s="251"/>
      <c r="K39" s="252">
        <f>ROUND(E39*J39,2)</f>
        <v>0</v>
      </c>
      <c r="L39" s="231">
        <v>21</v>
      </c>
      <c r="M39" s="231">
        <f>G39*(1+L39/100)</f>
        <v>0</v>
      </c>
      <c r="N39" s="231">
        <v>2.9999999999999997E-4</v>
      </c>
      <c r="O39" s="231">
        <f>ROUND(E39*N39,2)</f>
        <v>0.01</v>
      </c>
      <c r="P39" s="231">
        <v>0</v>
      </c>
      <c r="Q39" s="231">
        <f>ROUND(E39*P39,2)</f>
        <v>0</v>
      </c>
      <c r="R39" s="231"/>
      <c r="S39" s="231" t="s">
        <v>100</v>
      </c>
      <c r="T39" s="231" t="s">
        <v>101</v>
      </c>
      <c r="U39" s="231">
        <v>0.219</v>
      </c>
      <c r="V39" s="231">
        <f>ROUND(E39*U39,2)</f>
        <v>4.38</v>
      </c>
      <c r="W39" s="231"/>
      <c r="X39" s="231" t="s">
        <v>102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103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46">
        <v>28</v>
      </c>
      <c r="B40" s="247" t="s">
        <v>163</v>
      </c>
      <c r="C40" s="255" t="s">
        <v>164</v>
      </c>
      <c r="D40" s="248" t="s">
        <v>162</v>
      </c>
      <c r="E40" s="249">
        <v>30</v>
      </c>
      <c r="F40" s="250">
        <f>H40+J40</f>
        <v>0</v>
      </c>
      <c r="G40" s="250">
        <f>ROUND(E40*F40,2)</f>
        <v>0</v>
      </c>
      <c r="H40" s="251"/>
      <c r="I40" s="250">
        <f>ROUND(E40*H40,2)</f>
        <v>0</v>
      </c>
      <c r="J40" s="251"/>
      <c r="K40" s="252">
        <f>ROUND(E40*J40,2)</f>
        <v>0</v>
      </c>
      <c r="L40" s="231">
        <v>21</v>
      </c>
      <c r="M40" s="231">
        <f>G40*(1+L40/100)</f>
        <v>0</v>
      </c>
      <c r="N40" s="231">
        <v>2.9999999999999997E-4</v>
      </c>
      <c r="O40" s="231">
        <f>ROUND(E40*N40,2)</f>
        <v>0.01</v>
      </c>
      <c r="P40" s="231">
        <v>0</v>
      </c>
      <c r="Q40" s="231">
        <f>ROUND(E40*P40,2)</f>
        <v>0</v>
      </c>
      <c r="R40" s="231"/>
      <c r="S40" s="231" t="s">
        <v>100</v>
      </c>
      <c r="T40" s="231" t="s">
        <v>101</v>
      </c>
      <c r="U40" s="231">
        <v>0.219</v>
      </c>
      <c r="V40" s="231">
        <f>ROUND(E40*U40,2)</f>
        <v>6.57</v>
      </c>
      <c r="W40" s="231"/>
      <c r="X40" s="231" t="s">
        <v>102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103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46">
        <v>29</v>
      </c>
      <c r="B41" s="247" t="s">
        <v>165</v>
      </c>
      <c r="C41" s="255" t="s">
        <v>166</v>
      </c>
      <c r="D41" s="248" t="s">
        <v>162</v>
      </c>
      <c r="E41" s="249">
        <v>30</v>
      </c>
      <c r="F41" s="250">
        <f>H41+J41</f>
        <v>0</v>
      </c>
      <c r="G41" s="250">
        <f>ROUND(E41*F41,2)</f>
        <v>0</v>
      </c>
      <c r="H41" s="251"/>
      <c r="I41" s="250">
        <f>ROUND(E41*H41,2)</f>
        <v>0</v>
      </c>
      <c r="J41" s="251"/>
      <c r="K41" s="252">
        <f>ROUND(E41*J41,2)</f>
        <v>0</v>
      </c>
      <c r="L41" s="231">
        <v>21</v>
      </c>
      <c r="M41" s="231">
        <f>G41*(1+L41/100)</f>
        <v>0</v>
      </c>
      <c r="N41" s="231">
        <v>2.9999999999999997E-4</v>
      </c>
      <c r="O41" s="231">
        <f>ROUND(E41*N41,2)</f>
        <v>0.01</v>
      </c>
      <c r="P41" s="231">
        <v>0</v>
      </c>
      <c r="Q41" s="231">
        <f>ROUND(E41*P41,2)</f>
        <v>0</v>
      </c>
      <c r="R41" s="231"/>
      <c r="S41" s="231" t="s">
        <v>100</v>
      </c>
      <c r="T41" s="231" t="s">
        <v>101</v>
      </c>
      <c r="U41" s="231">
        <v>0.219</v>
      </c>
      <c r="V41" s="231">
        <f>ROUND(E41*U41,2)</f>
        <v>6.57</v>
      </c>
      <c r="W41" s="231"/>
      <c r="X41" s="231" t="s">
        <v>102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103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46">
        <v>30</v>
      </c>
      <c r="B42" s="247" t="s">
        <v>167</v>
      </c>
      <c r="C42" s="255" t="s">
        <v>168</v>
      </c>
      <c r="D42" s="248" t="s">
        <v>123</v>
      </c>
      <c r="E42" s="249">
        <v>1</v>
      </c>
      <c r="F42" s="250">
        <f>H42+J42</f>
        <v>0</v>
      </c>
      <c r="G42" s="250">
        <f>ROUND(E42*F42,2)</f>
        <v>0</v>
      </c>
      <c r="H42" s="251"/>
      <c r="I42" s="250">
        <f>ROUND(E42*H42,2)</f>
        <v>0</v>
      </c>
      <c r="J42" s="251"/>
      <c r="K42" s="252">
        <f>ROUND(E42*J42,2)</f>
        <v>0</v>
      </c>
      <c r="L42" s="231">
        <v>21</v>
      </c>
      <c r="M42" s="231">
        <f>G42*(1+L42/100)</f>
        <v>0</v>
      </c>
      <c r="N42" s="231">
        <v>2.2000000000000001E-3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 t="s">
        <v>100</v>
      </c>
      <c r="T42" s="231" t="s">
        <v>101</v>
      </c>
      <c r="U42" s="231">
        <v>0</v>
      </c>
      <c r="V42" s="231">
        <f>ROUND(E42*U42,2)</f>
        <v>0</v>
      </c>
      <c r="W42" s="231"/>
      <c r="X42" s="231" t="s">
        <v>124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125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x14ac:dyDescent="0.2">
      <c r="A43" s="233" t="s">
        <v>95</v>
      </c>
      <c r="B43" s="234" t="s">
        <v>67</v>
      </c>
      <c r="C43" s="254" t="s">
        <v>68</v>
      </c>
      <c r="D43" s="235"/>
      <c r="E43" s="236"/>
      <c r="F43" s="237"/>
      <c r="G43" s="237">
        <f>SUMIF(AG44:AG44,"&lt;&gt;NOR",G44:G44)</f>
        <v>0</v>
      </c>
      <c r="H43" s="237"/>
      <c r="I43" s="237">
        <f>SUM(I44:I44)</f>
        <v>0</v>
      </c>
      <c r="J43" s="237"/>
      <c r="K43" s="238">
        <f>SUM(K44:K44)</f>
        <v>0</v>
      </c>
      <c r="L43" s="232"/>
      <c r="M43" s="232">
        <f>SUM(M44:M44)</f>
        <v>0</v>
      </c>
      <c r="N43" s="232"/>
      <c r="O43" s="232">
        <f>SUM(O44:O44)</f>
        <v>0</v>
      </c>
      <c r="P43" s="232"/>
      <c r="Q43" s="232">
        <f>SUM(Q44:Q44)</f>
        <v>0</v>
      </c>
      <c r="R43" s="232"/>
      <c r="S43" s="232"/>
      <c r="T43" s="232"/>
      <c r="U43" s="232"/>
      <c r="V43" s="232">
        <f>SUM(V44:V44)</f>
        <v>1.55</v>
      </c>
      <c r="W43" s="232"/>
      <c r="X43" s="232"/>
      <c r="AG43" t="s">
        <v>96</v>
      </c>
    </row>
    <row r="44" spans="1:60" outlineLevel="1" x14ac:dyDescent="0.2">
      <c r="A44" s="246">
        <v>31</v>
      </c>
      <c r="B44" s="247" t="s">
        <v>169</v>
      </c>
      <c r="C44" s="255" t="s">
        <v>170</v>
      </c>
      <c r="D44" s="248" t="s">
        <v>99</v>
      </c>
      <c r="E44" s="249">
        <v>15</v>
      </c>
      <c r="F44" s="250">
        <f>H44+J44</f>
        <v>0</v>
      </c>
      <c r="G44" s="250">
        <f>ROUND(E44*F44,2)</f>
        <v>0</v>
      </c>
      <c r="H44" s="251"/>
      <c r="I44" s="250">
        <f>ROUND(E44*H44,2)</f>
        <v>0</v>
      </c>
      <c r="J44" s="251"/>
      <c r="K44" s="252">
        <f>ROUND(E44*J44,2)</f>
        <v>0</v>
      </c>
      <c r="L44" s="231">
        <v>21</v>
      </c>
      <c r="M44" s="231">
        <f>G44*(1+L44/100)</f>
        <v>0</v>
      </c>
      <c r="N44" s="231">
        <v>9.0000000000000006E-5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 t="s">
        <v>100</v>
      </c>
      <c r="T44" s="231" t="s">
        <v>101</v>
      </c>
      <c r="U44" s="231">
        <v>0.10299999999999999</v>
      </c>
      <c r="V44" s="231">
        <f>ROUND(E44*U44,2)</f>
        <v>1.55</v>
      </c>
      <c r="W44" s="231"/>
      <c r="X44" s="231" t="s">
        <v>102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103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">
      <c r="A45" s="233" t="s">
        <v>95</v>
      </c>
      <c r="B45" s="234" t="s">
        <v>58</v>
      </c>
      <c r="C45" s="254" t="s">
        <v>29</v>
      </c>
      <c r="D45" s="235"/>
      <c r="E45" s="236"/>
      <c r="F45" s="237"/>
      <c r="G45" s="237">
        <f>SUMIF(AG46:AG48,"&lt;&gt;NOR",G46:G48)</f>
        <v>0</v>
      </c>
      <c r="H45" s="237"/>
      <c r="I45" s="237">
        <f>SUM(I46:I48)</f>
        <v>0</v>
      </c>
      <c r="J45" s="237"/>
      <c r="K45" s="238">
        <f>SUM(K46:K48)</f>
        <v>0</v>
      </c>
      <c r="L45" s="232"/>
      <c r="M45" s="232">
        <f>SUM(M46:M48)</f>
        <v>0</v>
      </c>
      <c r="N45" s="232"/>
      <c r="O45" s="232">
        <f>SUM(O46:O48)</f>
        <v>0</v>
      </c>
      <c r="P45" s="232"/>
      <c r="Q45" s="232">
        <f>SUM(Q46:Q48)</f>
        <v>0</v>
      </c>
      <c r="R45" s="232"/>
      <c r="S45" s="232"/>
      <c r="T45" s="232"/>
      <c r="U45" s="232"/>
      <c r="V45" s="232">
        <f>SUM(V46:V48)</f>
        <v>0</v>
      </c>
      <c r="W45" s="232"/>
      <c r="X45" s="232"/>
      <c r="AG45" t="s">
        <v>96</v>
      </c>
    </row>
    <row r="46" spans="1:60" outlineLevel="1" x14ac:dyDescent="0.2">
      <c r="A46" s="246">
        <v>32</v>
      </c>
      <c r="B46" s="247" t="s">
        <v>171</v>
      </c>
      <c r="C46" s="255" t="s">
        <v>172</v>
      </c>
      <c r="D46" s="248" t="s">
        <v>173</v>
      </c>
      <c r="E46" s="249">
        <v>1</v>
      </c>
      <c r="F46" s="250">
        <f>H46+J46</f>
        <v>0</v>
      </c>
      <c r="G46" s="250">
        <f>ROUND(E46*F46,2)</f>
        <v>0</v>
      </c>
      <c r="H46" s="251"/>
      <c r="I46" s="250">
        <f>ROUND(E46*H46,2)</f>
        <v>0</v>
      </c>
      <c r="J46" s="251"/>
      <c r="K46" s="252">
        <f>ROUND(E46*J46,2)</f>
        <v>0</v>
      </c>
      <c r="L46" s="231">
        <v>21</v>
      </c>
      <c r="M46" s="231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 t="s">
        <v>100</v>
      </c>
      <c r="T46" s="231" t="s">
        <v>101</v>
      </c>
      <c r="U46" s="231">
        <v>0</v>
      </c>
      <c r="V46" s="231">
        <f>ROUND(E46*U46,2)</f>
        <v>0</v>
      </c>
      <c r="W46" s="231"/>
      <c r="X46" s="231" t="s">
        <v>102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103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46">
        <v>33</v>
      </c>
      <c r="B47" s="247" t="s">
        <v>174</v>
      </c>
      <c r="C47" s="255" t="s">
        <v>175</v>
      </c>
      <c r="D47" s="248" t="s">
        <v>173</v>
      </c>
      <c r="E47" s="249">
        <v>1</v>
      </c>
      <c r="F47" s="250">
        <f>H47+J47</f>
        <v>0</v>
      </c>
      <c r="G47" s="250">
        <f>ROUND(E47*F47,2)</f>
        <v>0</v>
      </c>
      <c r="H47" s="251"/>
      <c r="I47" s="250">
        <f>ROUND(E47*H47,2)</f>
        <v>0</v>
      </c>
      <c r="J47" s="251"/>
      <c r="K47" s="252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100</v>
      </c>
      <c r="T47" s="231" t="s">
        <v>101</v>
      </c>
      <c r="U47" s="231">
        <v>0</v>
      </c>
      <c r="V47" s="231">
        <f>ROUND(E47*U47,2)</f>
        <v>0</v>
      </c>
      <c r="W47" s="231"/>
      <c r="X47" s="231" t="s">
        <v>102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103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9">
        <v>34</v>
      </c>
      <c r="B48" s="240" t="s">
        <v>176</v>
      </c>
      <c r="C48" s="256" t="s">
        <v>177</v>
      </c>
      <c r="D48" s="241" t="s">
        <v>178</v>
      </c>
      <c r="E48" s="242">
        <v>1</v>
      </c>
      <c r="F48" s="243">
        <f>H48+J48</f>
        <v>0</v>
      </c>
      <c r="G48" s="243">
        <f>ROUND(E48*F48,2)</f>
        <v>0</v>
      </c>
      <c r="H48" s="244"/>
      <c r="I48" s="243">
        <f>ROUND(E48*H48,2)</f>
        <v>0</v>
      </c>
      <c r="J48" s="244"/>
      <c r="K48" s="245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100</v>
      </c>
      <c r="T48" s="231" t="s">
        <v>101</v>
      </c>
      <c r="U48" s="231">
        <v>0</v>
      </c>
      <c r="V48" s="231">
        <f>ROUND(E48*U48,2)</f>
        <v>0</v>
      </c>
      <c r="W48" s="231"/>
      <c r="X48" s="231" t="s">
        <v>179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180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33" x14ac:dyDescent="0.2">
      <c r="A49" s="3"/>
      <c r="B49" s="4"/>
      <c r="C49" s="257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v>15</v>
      </c>
      <c r="AF49">
        <v>21</v>
      </c>
      <c r="AG49" t="s">
        <v>82</v>
      </c>
    </row>
    <row r="50" spans="1:33" x14ac:dyDescent="0.2">
      <c r="A50" s="217"/>
      <c r="B50" s="218" t="s">
        <v>31</v>
      </c>
      <c r="C50" s="258"/>
      <c r="D50" s="219"/>
      <c r="E50" s="220"/>
      <c r="F50" s="220"/>
      <c r="G50" s="253">
        <f>G8+G11+G15+G33+G38+G43+G45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f>SUMIF(L7:L48,AE49,G7:G48)</f>
        <v>0</v>
      </c>
      <c r="AF50">
        <f>SUMIF(L7:L48,AF49,G7:G48)</f>
        <v>0</v>
      </c>
      <c r="AG50" t="s">
        <v>181</v>
      </c>
    </row>
    <row r="51" spans="1:33" x14ac:dyDescent="0.2">
      <c r="A51" s="3"/>
      <c r="B51" s="4"/>
      <c r="C51" s="257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">
      <c r="A52" s="3"/>
      <c r="B52" s="4"/>
      <c r="C52" s="257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">
      <c r="A53" s="221" t="s">
        <v>182</v>
      </c>
      <c r="B53" s="221"/>
      <c r="C53" s="259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33" x14ac:dyDescent="0.2">
      <c r="A54" s="222"/>
      <c r="B54" s="223"/>
      <c r="C54" s="260"/>
      <c r="D54" s="223"/>
      <c r="E54" s="223"/>
      <c r="F54" s="223"/>
      <c r="G54" s="224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G54" t="s">
        <v>183</v>
      </c>
    </row>
    <row r="55" spans="1:33" x14ac:dyDescent="0.2">
      <c r="A55" s="225"/>
      <c r="B55" s="226"/>
      <c r="C55" s="261"/>
      <c r="D55" s="226"/>
      <c r="E55" s="226"/>
      <c r="F55" s="226"/>
      <c r="G55" s="227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33" x14ac:dyDescent="0.2">
      <c r="A56" s="225"/>
      <c r="B56" s="226"/>
      <c r="C56" s="261"/>
      <c r="D56" s="226"/>
      <c r="E56" s="226"/>
      <c r="F56" s="226"/>
      <c r="G56" s="227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33" x14ac:dyDescent="0.2">
      <c r="A57" s="225"/>
      <c r="B57" s="226"/>
      <c r="C57" s="261"/>
      <c r="D57" s="226"/>
      <c r="E57" s="226"/>
      <c r="F57" s="226"/>
      <c r="G57" s="227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33" x14ac:dyDescent="0.2">
      <c r="A58" s="228"/>
      <c r="B58" s="229"/>
      <c r="C58" s="262"/>
      <c r="D58" s="229"/>
      <c r="E58" s="229"/>
      <c r="F58" s="229"/>
      <c r="G58" s="230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33" x14ac:dyDescent="0.2">
      <c r="A59" s="3"/>
      <c r="B59" s="4"/>
      <c r="C59" s="257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33" x14ac:dyDescent="0.2">
      <c r="C60" s="263"/>
      <c r="D60" s="10"/>
      <c r="AG60" t="s">
        <v>184</v>
      </c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sJZmRssGEENcZY9vFJds8ZsP3tEx1Ju+LsHrSFGAn9Dg9UhNG5NJ7udTk+zWbG+68sF/vUDDmA0xqnolpSDcg==" saltValue="dkSVkXEFq0qObGPQnwSILA==" spinCount="100000" sheet="1"/>
  <mergeCells count="6">
    <mergeCell ref="A1:G1"/>
    <mergeCell ref="C2:G2"/>
    <mergeCell ref="C3:G3"/>
    <mergeCell ref="C4:G4"/>
    <mergeCell ref="A53:C53"/>
    <mergeCell ref="A54:G5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XRS XRS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'XRS XRS Pol'!Názvy_tisku</vt:lpstr>
      <vt:lpstr>oadresa</vt:lpstr>
      <vt:lpstr>Stavba!Objednatel</vt:lpstr>
      <vt:lpstr>Stavba!Objekt</vt:lpstr>
      <vt:lpstr>Stavba!Oblast_tisku</vt:lpstr>
      <vt:lpstr>'XRS XRS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cp:lastPrinted>2019-03-19T12:27:02Z</cp:lastPrinted>
  <dcterms:created xsi:type="dcterms:W3CDTF">2009-04-08T07:15:50Z</dcterms:created>
  <dcterms:modified xsi:type="dcterms:W3CDTF">2021-07-01T13:30:01Z</dcterms:modified>
</cp:coreProperties>
</file>