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al\Documents\Práce\Projekty\Energia art\20_03 KD Zlatníky\DPS\rozdelení rozpočtu\24.6.2021\stavba\"/>
    </mc:Choice>
  </mc:AlternateContent>
  <xr:revisionPtr revIDLastSave="0" documentId="8_{22BCB12C-B766-4813-8EA1-810C7F30466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XRS XRS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'XRS XRS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Stavba!$A$1:$J$60</definedName>
    <definedName name="_xlnm.Print_Area" localSheetId="3">'XRS XRS Pol'!$A$1:$X$85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9" i="1" l="1"/>
  <c r="H60" i="1" s="1"/>
  <c r="H58" i="1"/>
  <c r="H57" i="1"/>
  <c r="H56" i="1"/>
  <c r="H55" i="1"/>
  <c r="H54" i="1"/>
  <c r="H53" i="1"/>
  <c r="H52" i="1"/>
  <c r="H51" i="1"/>
  <c r="G59" i="1"/>
  <c r="I59" i="1" s="1"/>
  <c r="G58" i="1"/>
  <c r="I58" i="1" s="1"/>
  <c r="G57" i="1"/>
  <c r="I57" i="1" s="1"/>
  <c r="G56" i="1"/>
  <c r="G55" i="1"/>
  <c r="I55" i="1" s="1"/>
  <c r="G54" i="1"/>
  <c r="G53" i="1"/>
  <c r="G52" i="1"/>
  <c r="G51" i="1"/>
  <c r="G41" i="1"/>
  <c r="F41" i="1"/>
  <c r="G40" i="1"/>
  <c r="F40" i="1"/>
  <c r="H40" i="1" s="1"/>
  <c r="I40" i="1" s="1"/>
  <c r="G39" i="1"/>
  <c r="F39" i="1"/>
  <c r="G75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F10" i="12"/>
  <c r="G10" i="12"/>
  <c r="M10" i="12" s="1"/>
  <c r="I10" i="12"/>
  <c r="K10" i="12"/>
  <c r="O10" i="12"/>
  <c r="Q10" i="12"/>
  <c r="V10" i="12"/>
  <c r="K11" i="12"/>
  <c r="F12" i="12"/>
  <c r="G12" i="12" s="1"/>
  <c r="I12" i="12"/>
  <c r="I11" i="12" s="1"/>
  <c r="K12" i="12"/>
  <c r="O12" i="12"/>
  <c r="O11" i="12" s="1"/>
  <c r="Q12" i="12"/>
  <c r="Q11" i="12" s="1"/>
  <c r="V12" i="12"/>
  <c r="V11" i="12" s="1"/>
  <c r="F13" i="12"/>
  <c r="G13" i="12" s="1"/>
  <c r="M13" i="12" s="1"/>
  <c r="I13" i="12"/>
  <c r="K13" i="12"/>
  <c r="O13" i="12"/>
  <c r="Q13" i="12"/>
  <c r="V13" i="12"/>
  <c r="F14" i="12"/>
  <c r="G14" i="12" s="1"/>
  <c r="M14" i="12" s="1"/>
  <c r="I14" i="12"/>
  <c r="K14" i="12"/>
  <c r="O14" i="12"/>
  <c r="Q14" i="12"/>
  <c r="V14" i="12"/>
  <c r="F15" i="12"/>
  <c r="G15" i="12" s="1"/>
  <c r="M15" i="12" s="1"/>
  <c r="I15" i="12"/>
  <c r="K15" i="12"/>
  <c r="O15" i="12"/>
  <c r="Q15" i="12"/>
  <c r="V15" i="12"/>
  <c r="F16" i="12"/>
  <c r="G16" i="12" s="1"/>
  <c r="M16" i="12" s="1"/>
  <c r="I16" i="12"/>
  <c r="K16" i="12"/>
  <c r="O16" i="12"/>
  <c r="Q16" i="12"/>
  <c r="V16" i="12"/>
  <c r="F17" i="12"/>
  <c r="G17" i="12" s="1"/>
  <c r="M17" i="12" s="1"/>
  <c r="I17" i="12"/>
  <c r="K17" i="12"/>
  <c r="O17" i="12"/>
  <c r="Q17" i="12"/>
  <c r="V17" i="12"/>
  <c r="F19" i="12"/>
  <c r="G19" i="12"/>
  <c r="M19" i="12" s="1"/>
  <c r="I19" i="12"/>
  <c r="I18" i="12" s="1"/>
  <c r="K19" i="12"/>
  <c r="K18" i="12" s="1"/>
  <c r="O19" i="12"/>
  <c r="O18" i="12" s="1"/>
  <c r="Q19" i="12"/>
  <c r="Q18" i="12" s="1"/>
  <c r="V19" i="12"/>
  <c r="V18" i="12" s="1"/>
  <c r="F20" i="12"/>
  <c r="G20" i="12"/>
  <c r="M20" i="12" s="1"/>
  <c r="I20" i="12"/>
  <c r="K20" i="12"/>
  <c r="O20" i="12"/>
  <c r="Q20" i="12"/>
  <c r="V20" i="12"/>
  <c r="F21" i="12"/>
  <c r="G21" i="12"/>
  <c r="M21" i="12" s="1"/>
  <c r="I21" i="12"/>
  <c r="K21" i="12"/>
  <c r="O21" i="12"/>
  <c r="Q21" i="12"/>
  <c r="V21" i="12"/>
  <c r="F22" i="12"/>
  <c r="G22" i="12"/>
  <c r="M22" i="12" s="1"/>
  <c r="I22" i="12"/>
  <c r="K22" i="12"/>
  <c r="O22" i="12"/>
  <c r="Q22" i="12"/>
  <c r="V22" i="12"/>
  <c r="F23" i="12"/>
  <c r="G23" i="12"/>
  <c r="M23" i="12" s="1"/>
  <c r="I23" i="12"/>
  <c r="K23" i="12"/>
  <c r="O23" i="12"/>
  <c r="Q23" i="12"/>
  <c r="V23" i="12"/>
  <c r="F24" i="12"/>
  <c r="G24" i="12"/>
  <c r="M24" i="12" s="1"/>
  <c r="I24" i="12"/>
  <c r="K24" i="12"/>
  <c r="O24" i="12"/>
  <c r="Q24" i="12"/>
  <c r="V24" i="12"/>
  <c r="F25" i="12"/>
  <c r="G25" i="12"/>
  <c r="M25" i="12" s="1"/>
  <c r="I25" i="12"/>
  <c r="K25" i="12"/>
  <c r="O25" i="12"/>
  <c r="Q25" i="12"/>
  <c r="V25" i="12"/>
  <c r="F26" i="12"/>
  <c r="G26" i="12"/>
  <c r="M26" i="12" s="1"/>
  <c r="I26" i="12"/>
  <c r="K26" i="12"/>
  <c r="O26" i="12"/>
  <c r="Q26" i="12"/>
  <c r="V26" i="12"/>
  <c r="F27" i="12"/>
  <c r="G27" i="12"/>
  <c r="M27" i="12" s="1"/>
  <c r="I27" i="12"/>
  <c r="K27" i="12"/>
  <c r="O27" i="12"/>
  <c r="Q27" i="12"/>
  <c r="V27" i="12"/>
  <c r="F28" i="12"/>
  <c r="G28" i="12"/>
  <c r="M28" i="12" s="1"/>
  <c r="I28" i="12"/>
  <c r="K28" i="12"/>
  <c r="O28" i="12"/>
  <c r="Q28" i="12"/>
  <c r="V28" i="12"/>
  <c r="F29" i="12"/>
  <c r="G29" i="12"/>
  <c r="M29" i="12" s="1"/>
  <c r="I29" i="12"/>
  <c r="K29" i="12"/>
  <c r="O29" i="12"/>
  <c r="Q29" i="12"/>
  <c r="V29" i="12"/>
  <c r="F30" i="12"/>
  <c r="G30" i="12"/>
  <c r="M30" i="12" s="1"/>
  <c r="I30" i="12"/>
  <c r="K30" i="12"/>
  <c r="O30" i="12"/>
  <c r="Q30" i="12"/>
  <c r="V30" i="12"/>
  <c r="F31" i="12"/>
  <c r="G31" i="12"/>
  <c r="M31" i="12" s="1"/>
  <c r="I31" i="12"/>
  <c r="K31" i="12"/>
  <c r="O31" i="12"/>
  <c r="Q31" i="12"/>
  <c r="V31" i="12"/>
  <c r="F32" i="12"/>
  <c r="G32" i="12"/>
  <c r="M32" i="12" s="1"/>
  <c r="I32" i="12"/>
  <c r="K32" i="12"/>
  <c r="O32" i="12"/>
  <c r="Q32" i="12"/>
  <c r="V32" i="12"/>
  <c r="F33" i="12"/>
  <c r="G33" i="12"/>
  <c r="M33" i="12" s="1"/>
  <c r="I33" i="12"/>
  <c r="K33" i="12"/>
  <c r="O33" i="12"/>
  <c r="Q33" i="12"/>
  <c r="V33" i="12"/>
  <c r="F34" i="12"/>
  <c r="G34" i="12"/>
  <c r="M34" i="12" s="1"/>
  <c r="I34" i="12"/>
  <c r="K34" i="12"/>
  <c r="O34" i="12"/>
  <c r="Q34" i="12"/>
  <c r="V34" i="12"/>
  <c r="F35" i="12"/>
  <c r="G35" i="12"/>
  <c r="M35" i="12" s="1"/>
  <c r="I35" i="12"/>
  <c r="K35" i="12"/>
  <c r="O35" i="12"/>
  <c r="Q35" i="12"/>
  <c r="V35" i="12"/>
  <c r="F36" i="12"/>
  <c r="G36" i="12"/>
  <c r="M36" i="12" s="1"/>
  <c r="I36" i="12"/>
  <c r="K36" i="12"/>
  <c r="O36" i="12"/>
  <c r="Q36" i="12"/>
  <c r="V36" i="12"/>
  <c r="F37" i="12"/>
  <c r="G37" i="12"/>
  <c r="M37" i="12" s="1"/>
  <c r="I37" i="12"/>
  <c r="K37" i="12"/>
  <c r="O37" i="12"/>
  <c r="Q37" i="12"/>
  <c r="V37" i="12"/>
  <c r="F38" i="12"/>
  <c r="G38" i="12"/>
  <c r="M38" i="12" s="1"/>
  <c r="I38" i="12"/>
  <c r="K38" i="12"/>
  <c r="O38" i="12"/>
  <c r="Q38" i="12"/>
  <c r="V38" i="12"/>
  <c r="G39" i="12"/>
  <c r="F40" i="12"/>
  <c r="G40" i="12"/>
  <c r="M40" i="12" s="1"/>
  <c r="I40" i="12"/>
  <c r="I39" i="12" s="1"/>
  <c r="K40" i="12"/>
  <c r="K39" i="12" s="1"/>
  <c r="O40" i="12"/>
  <c r="O39" i="12" s="1"/>
  <c r="Q40" i="12"/>
  <c r="Q39" i="12" s="1"/>
  <c r="V40" i="12"/>
  <c r="V39" i="12" s="1"/>
  <c r="F41" i="12"/>
  <c r="G41" i="12"/>
  <c r="M41" i="12" s="1"/>
  <c r="I41" i="12"/>
  <c r="K41" i="12"/>
  <c r="O41" i="12"/>
  <c r="Q41" i="12"/>
  <c r="V41" i="12"/>
  <c r="F42" i="12"/>
  <c r="G42" i="12"/>
  <c r="M42" i="12" s="1"/>
  <c r="I42" i="12"/>
  <c r="K42" i="12"/>
  <c r="O42" i="12"/>
  <c r="Q42" i="12"/>
  <c r="V42" i="12"/>
  <c r="F43" i="12"/>
  <c r="G43" i="12"/>
  <c r="M43" i="12" s="1"/>
  <c r="I43" i="12"/>
  <c r="K43" i="12"/>
  <c r="O43" i="12"/>
  <c r="Q43" i="12"/>
  <c r="V43" i="12"/>
  <c r="F44" i="12"/>
  <c r="G44" i="12"/>
  <c r="M44" i="12" s="1"/>
  <c r="I44" i="12"/>
  <c r="K44" i="12"/>
  <c r="O44" i="12"/>
  <c r="Q44" i="12"/>
  <c r="V44" i="12"/>
  <c r="F45" i="12"/>
  <c r="G45" i="12"/>
  <c r="M45" i="12" s="1"/>
  <c r="I45" i="12"/>
  <c r="K45" i="12"/>
  <c r="O45" i="12"/>
  <c r="Q45" i="12"/>
  <c r="V45" i="12"/>
  <c r="F46" i="12"/>
  <c r="G46" i="12"/>
  <c r="M46" i="12" s="1"/>
  <c r="I46" i="12"/>
  <c r="K46" i="12"/>
  <c r="O46" i="12"/>
  <c r="Q46" i="12"/>
  <c r="V46" i="12"/>
  <c r="F47" i="12"/>
  <c r="G47" i="12"/>
  <c r="M47" i="12" s="1"/>
  <c r="I47" i="12"/>
  <c r="K47" i="12"/>
  <c r="O47" i="12"/>
  <c r="Q47" i="12"/>
  <c r="V47" i="12"/>
  <c r="F49" i="12"/>
  <c r="G49" i="12"/>
  <c r="G48" i="12" s="1"/>
  <c r="I49" i="12"/>
  <c r="I48" i="12" s="1"/>
  <c r="K49" i="12"/>
  <c r="K48" i="12" s="1"/>
  <c r="O49" i="12"/>
  <c r="O48" i="12" s="1"/>
  <c r="Q49" i="12"/>
  <c r="Q48" i="12" s="1"/>
  <c r="V49" i="12"/>
  <c r="V48" i="12" s="1"/>
  <c r="F50" i="12"/>
  <c r="G50" i="12"/>
  <c r="M50" i="12" s="1"/>
  <c r="I50" i="12"/>
  <c r="K50" i="12"/>
  <c r="O50" i="12"/>
  <c r="Q50" i="12"/>
  <c r="V50" i="12"/>
  <c r="F51" i="12"/>
  <c r="G51" i="12"/>
  <c r="M51" i="12" s="1"/>
  <c r="I51" i="12"/>
  <c r="K51" i="12"/>
  <c r="O51" i="12"/>
  <c r="Q51" i="12"/>
  <c r="V51" i="12"/>
  <c r="F52" i="12"/>
  <c r="G52" i="12"/>
  <c r="M52" i="12" s="1"/>
  <c r="I52" i="12"/>
  <c r="K52" i="12"/>
  <c r="O52" i="12"/>
  <c r="Q52" i="12"/>
  <c r="V52" i="12"/>
  <c r="F53" i="12"/>
  <c r="G53" i="12"/>
  <c r="M53" i="12" s="1"/>
  <c r="I53" i="12"/>
  <c r="K53" i="12"/>
  <c r="O53" i="12"/>
  <c r="Q53" i="12"/>
  <c r="V53" i="12"/>
  <c r="F54" i="12"/>
  <c r="G54" i="12"/>
  <c r="M54" i="12" s="1"/>
  <c r="I54" i="12"/>
  <c r="K54" i="12"/>
  <c r="O54" i="12"/>
  <c r="Q54" i="12"/>
  <c r="V54" i="12"/>
  <c r="F55" i="12"/>
  <c r="G55" i="12"/>
  <c r="M55" i="12" s="1"/>
  <c r="I55" i="12"/>
  <c r="K55" i="12"/>
  <c r="O55" i="12"/>
  <c r="Q55" i="12"/>
  <c r="V55" i="12"/>
  <c r="F56" i="12"/>
  <c r="G56" i="12"/>
  <c r="M56" i="12" s="1"/>
  <c r="I56" i="12"/>
  <c r="K56" i="12"/>
  <c r="O56" i="12"/>
  <c r="Q56" i="12"/>
  <c r="V56" i="12"/>
  <c r="F57" i="12"/>
  <c r="G57" i="12"/>
  <c r="M57" i="12" s="1"/>
  <c r="I57" i="12"/>
  <c r="K57" i="12"/>
  <c r="O57" i="12"/>
  <c r="Q57" i="12"/>
  <c r="V57" i="12"/>
  <c r="F58" i="12"/>
  <c r="G58" i="12"/>
  <c r="M58" i="12" s="1"/>
  <c r="I58" i="12"/>
  <c r="K58" i="12"/>
  <c r="O58" i="12"/>
  <c r="Q58" i="12"/>
  <c r="V58" i="12"/>
  <c r="F60" i="12"/>
  <c r="G60" i="12" s="1"/>
  <c r="I60" i="12"/>
  <c r="I59" i="12" s="1"/>
  <c r="K60" i="12"/>
  <c r="K59" i="12" s="1"/>
  <c r="O60" i="12"/>
  <c r="O59" i="12" s="1"/>
  <c r="Q60" i="12"/>
  <c r="Q59" i="12" s="1"/>
  <c r="V60" i="12"/>
  <c r="V59" i="12" s="1"/>
  <c r="G61" i="12"/>
  <c r="F62" i="12"/>
  <c r="G62" i="12"/>
  <c r="I62" i="12"/>
  <c r="I61" i="12" s="1"/>
  <c r="K62" i="12"/>
  <c r="K61" i="12" s="1"/>
  <c r="M62" i="12"/>
  <c r="M61" i="12" s="1"/>
  <c r="O62" i="12"/>
  <c r="O61" i="12" s="1"/>
  <c r="Q62" i="12"/>
  <c r="Q61" i="12" s="1"/>
  <c r="V62" i="12"/>
  <c r="V61" i="12" s="1"/>
  <c r="F63" i="12"/>
  <c r="G63" i="12"/>
  <c r="I63" i="12"/>
  <c r="K63" i="12"/>
  <c r="M63" i="12"/>
  <c r="O63" i="12"/>
  <c r="Q63" i="12"/>
  <c r="V63" i="12"/>
  <c r="F64" i="12"/>
  <c r="G64" i="12"/>
  <c r="I64" i="12"/>
  <c r="K64" i="12"/>
  <c r="M64" i="12"/>
  <c r="O64" i="12"/>
  <c r="Q64" i="12"/>
  <c r="V64" i="12"/>
  <c r="F65" i="12"/>
  <c r="G65" i="12"/>
  <c r="I65" i="12"/>
  <c r="K65" i="12"/>
  <c r="M65" i="12"/>
  <c r="O65" i="12"/>
  <c r="Q65" i="12"/>
  <c r="V65" i="12"/>
  <c r="F66" i="12"/>
  <c r="G66" i="12"/>
  <c r="I66" i="12"/>
  <c r="K66" i="12"/>
  <c r="M66" i="12"/>
  <c r="O66" i="12"/>
  <c r="Q66" i="12"/>
  <c r="V66" i="12"/>
  <c r="F67" i="12"/>
  <c r="G67" i="12"/>
  <c r="I67" i="12"/>
  <c r="K67" i="12"/>
  <c r="M67" i="12"/>
  <c r="O67" i="12"/>
  <c r="Q67" i="12"/>
  <c r="V67" i="12"/>
  <c r="G68" i="12"/>
  <c r="Q68" i="12"/>
  <c r="F69" i="12"/>
  <c r="G69" i="12"/>
  <c r="I69" i="12"/>
  <c r="I68" i="12" s="1"/>
  <c r="K69" i="12"/>
  <c r="K68" i="12" s="1"/>
  <c r="M69" i="12"/>
  <c r="M68" i="12" s="1"/>
  <c r="O69" i="12"/>
  <c r="O68" i="12" s="1"/>
  <c r="Q69" i="12"/>
  <c r="V69" i="12"/>
  <c r="V68" i="12" s="1"/>
  <c r="V70" i="12"/>
  <c r="F71" i="12"/>
  <c r="G71" i="12"/>
  <c r="G70" i="12" s="1"/>
  <c r="I71" i="12"/>
  <c r="I70" i="12" s="1"/>
  <c r="K71" i="12"/>
  <c r="K70" i="12" s="1"/>
  <c r="O71" i="12"/>
  <c r="O70" i="12" s="1"/>
  <c r="Q71" i="12"/>
  <c r="Q70" i="12" s="1"/>
  <c r="V71" i="12"/>
  <c r="F72" i="12"/>
  <c r="G72" i="12"/>
  <c r="M72" i="12" s="1"/>
  <c r="I72" i="12"/>
  <c r="K72" i="12"/>
  <c r="O72" i="12"/>
  <c r="Q72" i="12"/>
  <c r="V72" i="12"/>
  <c r="F73" i="12"/>
  <c r="G73" i="12"/>
  <c r="M73" i="12" s="1"/>
  <c r="I73" i="12"/>
  <c r="K73" i="12"/>
  <c r="O73" i="12"/>
  <c r="Q73" i="12"/>
  <c r="V73" i="12"/>
  <c r="AE75" i="12"/>
  <c r="I20" i="1"/>
  <c r="G20" i="1"/>
  <c r="E20" i="1"/>
  <c r="I19" i="1"/>
  <c r="G19" i="1"/>
  <c r="E19" i="1"/>
  <c r="I18" i="1"/>
  <c r="G18" i="1"/>
  <c r="E18" i="1"/>
  <c r="G17" i="1"/>
  <c r="G16" i="1"/>
  <c r="I53" i="1"/>
  <c r="I51" i="1"/>
  <c r="AZ45" i="1"/>
  <c r="F42" i="1"/>
  <c r="G23" i="1" s="1"/>
  <c r="G42" i="1"/>
  <c r="H41" i="1"/>
  <c r="I41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I56" i="1" l="1"/>
  <c r="I54" i="1"/>
  <c r="I52" i="1"/>
  <c r="E17" i="1"/>
  <c r="I17" i="1"/>
  <c r="I16" i="1"/>
  <c r="E16" i="1"/>
  <c r="E21" i="1" s="1"/>
  <c r="I60" i="1"/>
  <c r="J55" i="1" s="1"/>
  <c r="G60" i="1"/>
  <c r="G28" i="1"/>
  <c r="G25" i="1"/>
  <c r="A25" i="1" s="1"/>
  <c r="A23" i="1"/>
  <c r="AF75" i="12"/>
  <c r="G11" i="12"/>
  <c r="M12" i="12"/>
  <c r="M11" i="12" s="1"/>
  <c r="G59" i="12"/>
  <c r="M60" i="12"/>
  <c r="M59" i="12" s="1"/>
  <c r="M18" i="12"/>
  <c r="M39" i="12"/>
  <c r="M49" i="12"/>
  <c r="M48" i="12" s="1"/>
  <c r="G18" i="12"/>
  <c r="M71" i="12"/>
  <c r="M70" i="12" s="1"/>
  <c r="M9" i="12"/>
  <c r="M8" i="12" s="1"/>
  <c r="G21" i="1"/>
  <c r="J40" i="1"/>
  <c r="J41" i="1"/>
  <c r="J39" i="1"/>
  <c r="J42" i="1" s="1"/>
  <c r="H42" i="1"/>
  <c r="I21" i="1" l="1"/>
  <c r="J53" i="1"/>
  <c r="J59" i="1"/>
  <c r="J51" i="1"/>
  <c r="J57" i="1"/>
  <c r="J52" i="1"/>
  <c r="J56" i="1"/>
  <c r="J58" i="1"/>
  <c r="J54" i="1"/>
  <c r="A26" i="1"/>
  <c r="G26" i="1"/>
  <c r="A24" i="1"/>
  <c r="G24" i="1"/>
  <c r="J60" i="1" l="1"/>
  <c r="A27" i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</author>
  </authors>
  <commentList>
    <comment ref="S6" authorId="0" shapeId="0" xr:uid="{138316E4-5619-4B1B-B7B2-0735F1344C5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0CAEB78-B9E3-4AE8-9480-83A3DECA02C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<sst xmlns="http://schemas.openxmlformats.org/spreadsheetml/2006/main" count="588" uniqueCount="236">
  <si>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</si>
  <si>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</si>
  <si>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</si>
  <si>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</si>
  <si>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</si>
  <si>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</si>
  <si>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</si>
  <si>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</si>
  <si>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</si>
  <si>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</si>
  <si>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</si>
  <si>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</si>
  <si>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</si>
  <si>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</si>
  <si>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</si>
  <si>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</si>
  <si>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</si>
  <si>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</si>
  <si>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</si>
  <si>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</si>
  <si>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</si>
  <si>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</si>
  <si>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</si>
  <si>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</si>
  <si>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</si>
  <si>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</si>
  <si>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</si>
  <si>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</si>
  <si>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</si>
  <si>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</si>
  <si>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</si>
  <si>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</si>
  <si>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</si>
  <si>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</si>
  <si>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</si>
  <si>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</si>
  <si>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</si>
  <si>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</si>
  <si>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</si>
  <si>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</si>
  <si>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</si>
  <si>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</si>
  <si>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</si>
  <si>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XRS</t>
  </si>
  <si>
    <t>objekt SO.3 - k.ú. Zlatníky parc. č. st. 110/2</t>
  </si>
  <si>
    <t>Objekt:</t>
  </si>
  <si>
    <t>Rozpočet:</t>
  </si>
  <si>
    <t>Stavební úpravy KD Zlatníky, SO.1-B</t>
  </si>
  <si>
    <t>Stavba</t>
  </si>
  <si>
    <t>Celkem za stavbu</t>
  </si>
  <si>
    <t>CZK</t>
  </si>
  <si>
    <t>#POPR</t>
  </si>
  <si>
    <t>Popis rozpočtu: XRS - objekt SO.3 - k.ú. Zlatníky parc. č. st. 110/2</t>
  </si>
  <si>
    <t>objekt SO.3</t>
  </si>
  <si>
    <t>Rekapitulace dílů</t>
  </si>
  <si>
    <t>Typ dílu</t>
  </si>
  <si>
    <t>8</t>
  </si>
  <si>
    <t>Trubní vedení</t>
  </si>
  <si>
    <t>VN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</si>
  <si>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</si>
  <si>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</si>
  <si>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</si>
  <si>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</si>
  <si>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</si>
  <si>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</si>
  <si>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</si>
  <si>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</si>
  <si>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734</t>
  </si>
  <si>
    <t>Armatury</t>
  </si>
  <si>
    <t>767</t>
  </si>
  <si>
    <t>Konstrukce zámečnické</t>
  </si>
  <si>
    <t>783</t>
  </si>
  <si>
    <t>Nátěry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</si>
  <si>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</si>
  <si>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</si>
  <si>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</si>
  <si>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</si>
  <si>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</si>
  <si>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</si>
  <si>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</si>
  <si>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</si>
  <si>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</si>
  <si>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</si>
  <si>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</si>
  <si>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</si>
  <si>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</si>
  <si>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</si>
  <si>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</si>
  <si>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</si>
  <si>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</si>
  <si>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</si>
  <si>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</si>
  <si>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</si>
  <si>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</si>
  <si>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</si>
  <si>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</si>
  <si>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</si>
  <si>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</si>
  <si>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</si>
  <si>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</si>
  <si>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</si>
  <si>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899711122R00</t>
  </si>
  <si>
    <t>Fólie výstražná z PVC šedá, šířka 30 cm</t>
  </si>
  <si>
    <t>m</t>
  </si>
  <si>
    <t>Vlastní</t>
  </si>
  <si>
    <t>Indiv</t>
  </si>
  <si>
    <t>Práce</t>
  </si>
  <si>
    <t>POL1_1</t>
  </si>
  <si>
    <t>831350111RAB</t>
  </si>
  <si>
    <t>Kanalizační přípojka z trub PVC, D 125 mm rýha šířky 0,8 m, hloubky 1,2 m</t>
  </si>
  <si>
    <t>Agregovaná položka</t>
  </si>
  <si>
    <t>POL2_1</t>
  </si>
  <si>
    <t>998721102R00</t>
  </si>
  <si>
    <t>Přesun hmot pro vnitřní kanalizaci, výšky do 12 m</t>
  </si>
  <si>
    <t>t</t>
  </si>
  <si>
    <t>721290112R00</t>
  </si>
  <si>
    <t>Zkouška těsnosti kanalizace vodou do DN 200</t>
  </si>
  <si>
    <t>721176103R00</t>
  </si>
  <si>
    <t>Potrubí HT připojovací D 50 x 1,8 mm</t>
  </si>
  <si>
    <t>721100011RAA</t>
  </si>
  <si>
    <t>Kanalizace vnitřní, PVC, D 110 mm, zemní práce rýha 30 x 40 cm</t>
  </si>
  <si>
    <t>721100012RAA</t>
  </si>
  <si>
    <t>Kanalizace vnitřní, PVC, D 125 mm, zemní práce rýha 30 x 40 cm</t>
  </si>
  <si>
    <t>721242110RT1</t>
  </si>
  <si>
    <t>Lapač střešních splavenin PP HL600, kloub zápachová klapka, koš na listí, DN 100</t>
  </si>
  <si>
    <t>kus</t>
  </si>
  <si>
    <t>998722102R00</t>
  </si>
  <si>
    <t>Přesun hmot pro vnitřní vodovod, výšky do 12 m</t>
  </si>
  <si>
    <t>722290234R00</t>
  </si>
  <si>
    <t>Proplach a dezinfekce vodovod.potrubí DN 80</t>
  </si>
  <si>
    <t>722280106R00</t>
  </si>
  <si>
    <t>Tlaková zkouška vodovodního potrubí DN 32</t>
  </si>
  <si>
    <t>28654309R</t>
  </si>
  <si>
    <t>Přechodka dGK kovový závit vnitřní d 40x5/4" PPR</t>
  </si>
  <si>
    <t>Specifikace</t>
  </si>
  <si>
    <t>POL3_0</t>
  </si>
  <si>
    <t>28654308R</t>
  </si>
  <si>
    <t>Přechodka dGK kovový závit vnitřní d 32x1" PPR</t>
  </si>
  <si>
    <t>28654298R</t>
  </si>
  <si>
    <t>Přechodka dGK kovový závit vnější d 25x3/4" PPR</t>
  </si>
  <si>
    <t>28654331R</t>
  </si>
  <si>
    <t>Ventil přímý plastový d 25 mm PPR</t>
  </si>
  <si>
    <t>28654332R</t>
  </si>
  <si>
    <t>Ventil přímý plastový d 32 mm PPR</t>
  </si>
  <si>
    <t>28654333R</t>
  </si>
  <si>
    <t>Ventil přímý plastový d 40 mm PPR</t>
  </si>
  <si>
    <t>722224111R00</t>
  </si>
  <si>
    <t>Kohouty plnicí a vypouštěcí DN 15</t>
  </si>
  <si>
    <t>722182001RT1</t>
  </si>
  <si>
    <t>Montáž izol.skruží na potrubí přímé DN 25,sam.spoj samolepicí spoj nebo rychlouzávěr</t>
  </si>
  <si>
    <t>283771128R</t>
  </si>
  <si>
    <t>Izolace potrubí Mirelon PRO 32x20 mm šedočerná</t>
  </si>
  <si>
    <t>283771093R</t>
  </si>
  <si>
    <t>Izolace potrubí Mirelon PRO 25x20 mm šedočerná</t>
  </si>
  <si>
    <t>722172413R00</t>
  </si>
  <si>
    <t>Potrubí z PPR, D 32 x 4,4 mm, PN 16, vč.zed.výpom.</t>
  </si>
  <si>
    <t>722172412R00</t>
  </si>
  <si>
    <t>Potrubí z PPR, D 25 x 3,5 mm, PN 16, vč.zed.výpom.</t>
  </si>
  <si>
    <t>28654400R</t>
  </si>
  <si>
    <t>Nástěnka průchozí d 20x1/2" PPR</t>
  </si>
  <si>
    <t>722235645R00</t>
  </si>
  <si>
    <t>Klapka vod.zpětná vodorovná DN 40</t>
  </si>
  <si>
    <t>55117872R</t>
  </si>
  <si>
    <t>Ventil kulový se šroubením KE-280 5/4" motýl</t>
  </si>
  <si>
    <t>722100004RAB</t>
  </si>
  <si>
    <t>Vodovod, potrubí ocelové pozink. DN 25, ochrana ochrana potrubí pouzdrem Mirelon</t>
  </si>
  <si>
    <t>722254201RT4</t>
  </si>
  <si>
    <t>Hydrantový systém, box s plnými dveřmi průměr 19/30, stálotvará hadice</t>
  </si>
  <si>
    <t>998723101R00</t>
  </si>
  <si>
    <t>Přesun hmot pro vnitřní plynovod, výšky do 6 m</t>
  </si>
  <si>
    <t>723160205R00</t>
  </si>
  <si>
    <t>Přípojka k plynoměru, závitová bez ochozu G 5/4</t>
  </si>
  <si>
    <t>soubor</t>
  </si>
  <si>
    <t>723160335R00</t>
  </si>
  <si>
    <t>Rozpěrka přípojky plynoměru G 5/4</t>
  </si>
  <si>
    <t>551310075R</t>
  </si>
  <si>
    <t>Kulový uzávěr plynu G2S - 5/4"x1"; přímý s integrovanou tlakovou zátkou a zámkem</t>
  </si>
  <si>
    <t>723190909R00</t>
  </si>
  <si>
    <t>Zkouška tlaková  plynového potrubí</t>
  </si>
  <si>
    <t>38822272R</t>
  </si>
  <si>
    <t>Plynoměr membránový BK G 6 se šroubením</t>
  </si>
  <si>
    <t>723261912R00</t>
  </si>
  <si>
    <t>Montáž plynoměrů PS-2, PS-6</t>
  </si>
  <si>
    <t>723150306R00</t>
  </si>
  <si>
    <t>Potrubí ocelové hladké černé svařované D 44,5x2,6</t>
  </si>
  <si>
    <t>998725102R00</t>
  </si>
  <si>
    <t>Přesun hmot pro zařizovací předměty, výšky do 12 m</t>
  </si>
  <si>
    <t>725100001RA0</t>
  </si>
  <si>
    <t>Umyvadlo, baterie, zápachová uzávěrka</t>
  </si>
  <si>
    <t>725100002RA0</t>
  </si>
  <si>
    <t>Dřez, baterie, zápachová uzávěrka</t>
  </si>
  <si>
    <t>725100006RA0</t>
  </si>
  <si>
    <t>Klozet kombi</t>
  </si>
  <si>
    <t>725016103R00</t>
  </si>
  <si>
    <t>Pisoár s oplachov. ventilem, bílý</t>
  </si>
  <si>
    <t>55162439.AR</t>
  </si>
  <si>
    <t>HL430/40 uzávěrka zápachová pro pisoáry DN 40</t>
  </si>
  <si>
    <t>55141104R</t>
  </si>
  <si>
    <t>Ventil rohový mosazný IVAR.70872 1/2" x 3/8"  s filtrem a maticí</t>
  </si>
  <si>
    <t>55162150.AR</t>
  </si>
  <si>
    <t>HL21 Vtok se zápachovou uzávěrkou DN 30 pro boliler + pro VZT</t>
  </si>
  <si>
    <t>725534226R00</t>
  </si>
  <si>
    <t>Ohřívač elek. zásob. závěsný  160 L</t>
  </si>
  <si>
    <t>725823633RT1</t>
  </si>
  <si>
    <t>Baterie automat. umyvadlová stojánková, regulační standardní</t>
  </si>
  <si>
    <t>734253117R00</t>
  </si>
  <si>
    <t>Ventil pojistný DN 20 FF x 6,0 bar</t>
  </si>
  <si>
    <t>767883212RU5</t>
  </si>
  <si>
    <t>Objímka dvoušroubová, kombivrut + hmoždinka, FRS+ pro potrubí průměru 95 - 103 mm</t>
  </si>
  <si>
    <t>ks</t>
  </si>
  <si>
    <t>767883212RU1</t>
  </si>
  <si>
    <t>Objímka dvoušroubová, kombivrut + hmoždinka, FRS+ pro potrubí průměru 68 - 73 mm</t>
  </si>
  <si>
    <t>767883211RT7</t>
  </si>
  <si>
    <t>Objímka dvoušroubová, kombivrut + hmoždinka, FRS pro potrubí průměru 48 - 54 mm</t>
  </si>
  <si>
    <t>767883211RT6</t>
  </si>
  <si>
    <t>Objímka dvoušroubová, kombivrut + hmoždinka, FRS pro potrubí průměru 40 - 46 mm</t>
  </si>
  <si>
    <t>767883211RT5</t>
  </si>
  <si>
    <t>Objímka dvoušroubová, kombivrut + hmoždinka, FRS pro potrubí průměru 31 - 38 mm</t>
  </si>
  <si>
    <t>767883211RT3</t>
  </si>
  <si>
    <t>Objímka dvoušroubová, kombivrut + hmoždinka, FRS pro potrubí průměru 20 - 23 mm</t>
  </si>
  <si>
    <t>783425150R00</t>
  </si>
  <si>
    <t>Nátěr syntetický potrubí do DN 100 mm  Z + 2x</t>
  </si>
  <si>
    <t>005121010R</t>
  </si>
  <si>
    <t>Vybudování zařízení staveniště</t>
  </si>
  <si>
    <t>Soubor</t>
  </si>
  <si>
    <t>005111021R</t>
  </si>
  <si>
    <t>Vytyčení inženýrských sítí</t>
  </si>
  <si>
    <t>SLEVA</t>
  </si>
  <si>
    <t>Sleva</t>
  </si>
  <si>
    <t>-</t>
  </si>
  <si>
    <t>OPN</t>
  </si>
  <si>
    <t>POL13_0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</si>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</sst>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SQ95kaP+GL+F5N6B8cU87pGJkWRAuStKEqVCX0LK06v6GtmQ0aNl1rZHj/MpKPuXkcFOS1mae2cyUh94eKh6TA==" saltValue="YJia0Teu3jHPKxCoWKRgd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3"/>
  <sheetViews>
    <sheetView showGridLines="0" topLeftCell="B26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43</v>
      </c>
      <c r="E2" s="115" t="s">
        <v>47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45</v>
      </c>
      <c r="C3" s="113"/>
      <c r="D3" s="119" t="s">
        <v>43</v>
      </c>
      <c r="E3" s="120"/>
      <c r="F3" s="121"/>
      <c r="G3" s="121"/>
      <c r="H3" s="121"/>
      <c r="I3" s="121"/>
      <c r="J3" s="122"/>
    </row>
    <row r="4" spans="1:15" ht="23.25" customHeight="1" x14ac:dyDescent="0.2">
      <c r="A4" s="111">
        <v>338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 t="s">
        <v>32</v>
      </c>
      <c r="F15" s="87"/>
      <c r="G15" s="88" t="s">
        <v>33</v>
      </c>
      <c r="H15" s="88"/>
      <c r="I15" s="88" t="s">
        <v>31</v>
      </c>
      <c r="J15" s="89"/>
    </row>
    <row r="16" spans="1:15" ht="23.25" customHeight="1" x14ac:dyDescent="0.2">
      <c r="A16" s="198" t="s">
        <v>26</v>
      </c>
      <c r="B16" s="38" t="s">
        <v>26</v>
      </c>
      <c r="C16" s="62"/>
      <c r="D16" s="63"/>
      <c r="E16" s="83">
        <f>SUMIF(F51:F59,A16,G51:G59)+SUMIF(F51:F59,"PSU",G51:G59)</f>
        <v>0</v>
      </c>
      <c r="F16" s="84"/>
      <c r="G16" s="83">
        <f>SUMIF(F51:F59,A16,H51:H59)+SUMIF(F51:F59,"PSU",H51:H59)</f>
        <v>0</v>
      </c>
      <c r="H16" s="84"/>
      <c r="I16" s="83">
        <f>SUMIF(F51:F59,A16,I51:I59)+SUMIF(F51:F59,"PSU",I51:I59)</f>
        <v>0</v>
      </c>
      <c r="J16" s="85"/>
    </row>
    <row r="17" spans="1:10" ht="23.25" customHeight="1" x14ac:dyDescent="0.2">
      <c r="A17" s="198" t="s">
        <v>27</v>
      </c>
      <c r="B17" s="38" t="s">
        <v>27</v>
      </c>
      <c r="C17" s="62"/>
      <c r="D17" s="63"/>
      <c r="E17" s="83">
        <f>SUMIF(F51:F59,A17,G51:G59)</f>
        <v>0</v>
      </c>
      <c r="F17" s="84"/>
      <c r="G17" s="83">
        <f>SUMIF(F51:F59,A17,H51:H59)</f>
        <v>0</v>
      </c>
      <c r="H17" s="84"/>
      <c r="I17" s="83">
        <f>SUMIF(F51:F59,A17,I51:I59)</f>
        <v>0</v>
      </c>
      <c r="J17" s="85"/>
    </row>
    <row r="18" spans="1:10" ht="23.25" customHeight="1" x14ac:dyDescent="0.2">
      <c r="A18" s="198" t="s">
        <v>28</v>
      </c>
      <c r="B18" s="38" t="s">
        <v>28</v>
      </c>
      <c r="C18" s="62"/>
      <c r="D18" s="63"/>
      <c r="E18" s="83">
        <f>SUMIF(F51:F59,A18,G51:G59)</f>
        <v>0</v>
      </c>
      <c r="F18" s="84"/>
      <c r="G18" s="83">
        <f>SUMIF(F51:F59,A18,H51:H59)</f>
        <v>0</v>
      </c>
      <c r="H18" s="84"/>
      <c r="I18" s="83">
        <f>SUMIF(F51:F59,A18,I51:I59)</f>
        <v>0</v>
      </c>
      <c r="J18" s="85"/>
    </row>
    <row r="19" spans="1:10" ht="23.25" customHeight="1" x14ac:dyDescent="0.2">
      <c r="A19" s="198" t="s">
        <v>58</v>
      </c>
      <c r="B19" s="38" t="s">
        <v>29</v>
      </c>
      <c r="C19" s="62"/>
      <c r="D19" s="63"/>
      <c r="E19" s="83">
        <f>SUMIF(F51:F59,A19,G51:G59)</f>
        <v>0</v>
      </c>
      <c r="F19" s="84"/>
      <c r="G19" s="83">
        <f>SUMIF(F51:F59,A19,H51:H59)</f>
        <v>0</v>
      </c>
      <c r="H19" s="84"/>
      <c r="I19" s="83">
        <f>SUMIF(F51:F59,A19,I51:I59)</f>
        <v>0</v>
      </c>
      <c r="J19" s="85"/>
    </row>
    <row r="20" spans="1:10" ht="23.25" customHeight="1" x14ac:dyDescent="0.2">
      <c r="A20" s="198" t="s">
        <v>73</v>
      </c>
      <c r="B20" s="38" t="s">
        <v>30</v>
      </c>
      <c r="C20" s="62"/>
      <c r="D20" s="63"/>
      <c r="E20" s="83">
        <f>SUMIF(F51:F59,A20,G51:G59)</f>
        <v>0</v>
      </c>
      <c r="F20" s="84"/>
      <c r="G20" s="83">
        <f>SUMIF(F51:F59,A20,H51:H59)</f>
        <v>0</v>
      </c>
      <c r="H20" s="84"/>
      <c r="I20" s="83">
        <f>SUMIF(F51:F59,A20,I51:I59)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>
        <f>SUM(E16:F20)</f>
        <v>0</v>
      </c>
      <c r="F21" s="91"/>
      <c r="G21" s="90">
        <f>SUM(G16:H20)</f>
        <v>0</v>
      </c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52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48</v>
      </c>
      <c r="C39" s="148"/>
      <c r="D39" s="148"/>
      <c r="E39" s="148"/>
      <c r="F39" s="149">
        <f>'XRS XRS Pol'!AE75</f>
        <v>0</v>
      </c>
      <c r="G39" s="150">
        <f>'XRS XRS Pol'!AF75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3" t="s">
        <v>43</v>
      </c>
      <c r="C40" s="154"/>
      <c r="D40" s="154"/>
      <c r="E40" s="154"/>
      <c r="F40" s="155">
        <f>'XRS XRS Pol'!AE75</f>
        <v>0</v>
      </c>
      <c r="G40" s="156">
        <f>'XRS XRS Pol'!AF75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52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'XRS XRS Pol'!AE75</f>
        <v>0</v>
      </c>
      <c r="G41" s="151">
        <f>'XRS XRS Pol'!AF75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52" ht="25.5" hidden="1" customHeight="1" x14ac:dyDescent="0.2">
      <c r="A42" s="137"/>
      <c r="B42" s="160" t="s">
        <v>49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4" spans="1:52" x14ac:dyDescent="0.2">
      <c r="A44" t="s">
        <v>51</v>
      </c>
      <c r="B44" t="s">
        <v>52</v>
      </c>
    </row>
    <row r="45" spans="1:52" x14ac:dyDescent="0.2">
      <c r="B45" s="177" t="s">
        <v>53</v>
      </c>
      <c r="C45" s="177"/>
      <c r="D45" s="177"/>
      <c r="E45" s="177"/>
      <c r="F45" s="177"/>
      <c r="G45" s="177"/>
      <c r="H45" s="177"/>
      <c r="I45" s="177"/>
      <c r="J45" s="177"/>
      <c r="AZ45" s="176" t="str">
        <f>B45</f>
        <v>objekt SO.3</v>
      </c>
    </row>
    <row r="48" spans="1:52" ht="15.75" x14ac:dyDescent="0.25">
      <c r="B48" s="178" t="s">
        <v>54</v>
      </c>
    </row>
    <row r="50" spans="1:10" ht="25.5" customHeight="1" x14ac:dyDescent="0.2">
      <c r="A50" s="180"/>
      <c r="B50" s="183" t="s">
        <v>18</v>
      </c>
      <c r="C50" s="183" t="s">
        <v>6</v>
      </c>
      <c r="D50" s="184"/>
      <c r="E50" s="184"/>
      <c r="F50" s="185" t="s">
        <v>55</v>
      </c>
      <c r="G50" s="185" t="s">
        <v>32</v>
      </c>
      <c r="H50" s="185" t="s">
        <v>33</v>
      </c>
      <c r="I50" s="185" t="s">
        <v>31</v>
      </c>
      <c r="J50" s="185" t="s">
        <v>0</v>
      </c>
    </row>
    <row r="51" spans="1:10" ht="36.75" customHeight="1" x14ac:dyDescent="0.2">
      <c r="A51" s="181"/>
      <c r="B51" s="186" t="s">
        <v>56</v>
      </c>
      <c r="C51" s="187" t="s">
        <v>57</v>
      </c>
      <c r="D51" s="188"/>
      <c r="E51" s="188"/>
      <c r="F51" s="194" t="s">
        <v>26</v>
      </c>
      <c r="G51" s="195">
        <f>'XRS XRS Pol'!I8</f>
        <v>0</v>
      </c>
      <c r="H51" s="195">
        <f>'XRS XRS Pol'!K8</f>
        <v>0</v>
      </c>
      <c r="I51" s="195">
        <f>G51+H51</f>
        <v>0</v>
      </c>
      <c r="J51" s="192" t="str">
        <f>IF(I60=0,"",I51/I60*100)</f>
        <v/>
      </c>
    </row>
    <row r="52" spans="1:10" ht="36.75" customHeight="1" x14ac:dyDescent="0.2">
      <c r="A52" s="181"/>
      <c r="B52" s="186" t="s">
        <v>58</v>
      </c>
      <c r="C52" s="187" t="s">
        <v>29</v>
      </c>
      <c r="D52" s="188"/>
      <c r="E52" s="188"/>
      <c r="F52" s="194" t="s">
        <v>26</v>
      </c>
      <c r="G52" s="195">
        <f>'XRS XRS Pol'!I70</f>
        <v>0</v>
      </c>
      <c r="H52" s="195">
        <f>'XRS XRS Pol'!K70</f>
        <v>0</v>
      </c>
      <c r="I52" s="195">
        <f>G52+H52</f>
        <v>0</v>
      </c>
      <c r="J52" s="192" t="str">
        <f>IF(I60=0,"",I52/I60*100)</f>
        <v/>
      </c>
    </row>
    <row r="53" spans="1:10" ht="36.75" customHeight="1" x14ac:dyDescent="0.2">
      <c r="A53" s="181"/>
      <c r="B53" s="186" t="s">
        <v>59</v>
      </c>
      <c r="C53" s="187" t="s">
        <v>60</v>
      </c>
      <c r="D53" s="188"/>
      <c r="E53" s="188"/>
      <c r="F53" s="194" t="s">
        <v>27</v>
      </c>
      <c r="G53" s="195">
        <f>'XRS XRS Pol'!I11</f>
        <v>0</v>
      </c>
      <c r="H53" s="195">
        <f>'XRS XRS Pol'!K11</f>
        <v>0</v>
      </c>
      <c r="I53" s="195">
        <f>G53+H53</f>
        <v>0</v>
      </c>
      <c r="J53" s="192" t="str">
        <f>IF(I60=0,"",I53/I60*100)</f>
        <v/>
      </c>
    </row>
    <row r="54" spans="1:10" ht="36.75" customHeight="1" x14ac:dyDescent="0.2">
      <c r="A54" s="181"/>
      <c r="B54" s="186" t="s">
        <v>61</v>
      </c>
      <c r="C54" s="187" t="s">
        <v>62</v>
      </c>
      <c r="D54" s="188"/>
      <c r="E54" s="188"/>
      <c r="F54" s="194" t="s">
        <v>27</v>
      </c>
      <c r="G54" s="195">
        <f>'XRS XRS Pol'!I18</f>
        <v>0</v>
      </c>
      <c r="H54" s="195">
        <f>'XRS XRS Pol'!K18</f>
        <v>0</v>
      </c>
      <c r="I54" s="195">
        <f>G54+H54</f>
        <v>0</v>
      </c>
      <c r="J54" s="192" t="str">
        <f>IF(I60=0,"",I54/I60*100)</f>
        <v/>
      </c>
    </row>
    <row r="55" spans="1:10" ht="36.75" customHeight="1" x14ac:dyDescent="0.2">
      <c r="A55" s="181"/>
      <c r="B55" s="186" t="s">
        <v>63</v>
      </c>
      <c r="C55" s="187" t="s">
        <v>64</v>
      </c>
      <c r="D55" s="188"/>
      <c r="E55" s="188"/>
      <c r="F55" s="194" t="s">
        <v>27</v>
      </c>
      <c r="G55" s="195">
        <f>'XRS XRS Pol'!I39</f>
        <v>0</v>
      </c>
      <c r="H55" s="195">
        <f>'XRS XRS Pol'!K39</f>
        <v>0</v>
      </c>
      <c r="I55" s="195">
        <f>G55+H55</f>
        <v>0</v>
      </c>
      <c r="J55" s="192" t="str">
        <f>IF(I60=0,"",I55/I60*100)</f>
        <v/>
      </c>
    </row>
    <row r="56" spans="1:10" ht="36.75" customHeight="1" x14ac:dyDescent="0.2">
      <c r="A56" s="181"/>
      <c r="B56" s="186" t="s">
        <v>65</v>
      </c>
      <c r="C56" s="187" t="s">
        <v>66</v>
      </c>
      <c r="D56" s="188"/>
      <c r="E56" s="188"/>
      <c r="F56" s="194" t="s">
        <v>27</v>
      </c>
      <c r="G56" s="195">
        <f>'XRS XRS Pol'!I48</f>
        <v>0</v>
      </c>
      <c r="H56" s="195">
        <f>'XRS XRS Pol'!K48</f>
        <v>0</v>
      </c>
      <c r="I56" s="195">
        <f>G56+H56</f>
        <v>0</v>
      </c>
      <c r="J56" s="192" t="str">
        <f>IF(I60=0,"",I56/I60*100)</f>
        <v/>
      </c>
    </row>
    <row r="57" spans="1:10" ht="36.75" customHeight="1" x14ac:dyDescent="0.2">
      <c r="A57" s="181"/>
      <c r="B57" s="186" t="s">
        <v>67</v>
      </c>
      <c r="C57" s="187" t="s">
        <v>68</v>
      </c>
      <c r="D57" s="188"/>
      <c r="E57" s="188"/>
      <c r="F57" s="194" t="s">
        <v>27</v>
      </c>
      <c r="G57" s="195">
        <f>'XRS XRS Pol'!I59</f>
        <v>0</v>
      </c>
      <c r="H57" s="195">
        <f>'XRS XRS Pol'!K59</f>
        <v>0</v>
      </c>
      <c r="I57" s="195">
        <f>G57+H57</f>
        <v>0</v>
      </c>
      <c r="J57" s="192" t="str">
        <f>IF(I60=0,"",I57/I60*100)</f>
        <v/>
      </c>
    </row>
    <row r="58" spans="1:10" ht="36.75" customHeight="1" x14ac:dyDescent="0.2">
      <c r="A58" s="181"/>
      <c r="B58" s="186" t="s">
        <v>69</v>
      </c>
      <c r="C58" s="187" t="s">
        <v>70</v>
      </c>
      <c r="D58" s="188"/>
      <c r="E58" s="188"/>
      <c r="F58" s="194" t="s">
        <v>27</v>
      </c>
      <c r="G58" s="195">
        <f>'XRS XRS Pol'!I61</f>
        <v>0</v>
      </c>
      <c r="H58" s="195">
        <f>'XRS XRS Pol'!K61</f>
        <v>0</v>
      </c>
      <c r="I58" s="195">
        <f>G58+H58</f>
        <v>0</v>
      </c>
      <c r="J58" s="192" t="str">
        <f>IF(I60=0,"",I58/I60*100)</f>
        <v/>
      </c>
    </row>
    <row r="59" spans="1:10" ht="36.75" customHeight="1" x14ac:dyDescent="0.2">
      <c r="A59" s="181"/>
      <c r="B59" s="186" t="s">
        <v>71</v>
      </c>
      <c r="C59" s="187" t="s">
        <v>72</v>
      </c>
      <c r="D59" s="188"/>
      <c r="E59" s="188"/>
      <c r="F59" s="194" t="s">
        <v>27</v>
      </c>
      <c r="G59" s="195">
        <f>'XRS XRS Pol'!I68</f>
        <v>0</v>
      </c>
      <c r="H59" s="195">
        <f>'XRS XRS Pol'!K68</f>
        <v>0</v>
      </c>
      <c r="I59" s="195">
        <f>G59+H59</f>
        <v>0</v>
      </c>
      <c r="J59" s="192" t="str">
        <f>IF(I60=0,"",I59/I60*100)</f>
        <v/>
      </c>
    </row>
    <row r="60" spans="1:10" ht="25.5" customHeight="1" x14ac:dyDescent="0.2">
      <c r="A60" s="182"/>
      <c r="B60" s="189" t="s">
        <v>1</v>
      </c>
      <c r="C60" s="190"/>
      <c r="D60" s="191"/>
      <c r="E60" s="191"/>
      <c r="F60" s="196"/>
      <c r="G60" s="197">
        <f>SUM(G51:G59)</f>
        <v>0</v>
      </c>
      <c r="H60" s="197">
        <f>SUM(H51:H59)</f>
        <v>0</v>
      </c>
      <c r="I60" s="197">
        <f>SUM(I51:I59)</f>
        <v>0</v>
      </c>
      <c r="J60" s="193">
        <f>SUM(J51:J59)</f>
        <v>0</v>
      </c>
    </row>
    <row r="61" spans="1:10" x14ac:dyDescent="0.2">
      <c r="F61" s="135"/>
      <c r="G61" s="135"/>
      <c r="H61" s="135"/>
      <c r="I61" s="135"/>
      <c r="J61" s="136"/>
    </row>
    <row r="62" spans="1:10" x14ac:dyDescent="0.2">
      <c r="F62" s="135"/>
      <c r="G62" s="135"/>
      <c r="H62" s="135"/>
      <c r="I62" s="135"/>
      <c r="J62" s="136"/>
    </row>
    <row r="63" spans="1:10" x14ac:dyDescent="0.2">
      <c r="F63" s="135"/>
      <c r="G63" s="135"/>
      <c r="H63" s="135"/>
      <c r="I63" s="135"/>
      <c r="J63" s="136"/>
    </row>
  </sheetData>
  <sheetProtection algorithmName="SHA-512" hashValue="dvGC+5snAN2XWYXRYI/3aJsgNszN+wH+tLjaZs9LKW0soenbQp3Siw7mpm4Ad365ov/cnMdG+L+hAzspAya9Rg==" saltValue="bcOjkhy49URNyIgFFqr+Q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6:E56"/>
    <mergeCell ref="C57:E57"/>
    <mergeCell ref="C58:E58"/>
    <mergeCell ref="C59:E59"/>
    <mergeCell ref="C51:E51"/>
    <mergeCell ref="C52:E52"/>
    <mergeCell ref="C53:E53"/>
    <mergeCell ref="C54:E54"/>
    <mergeCell ref="C55:E55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c1Ufis5DoZqzwdr6UKH8XRsHYUhVcRTzrIeOPDTHrlijgcYpxvz7+auBooh3GnI23zBie6nSIYlhVvwr2Xi7HQ==" saltValue="unX1Vqpe2bfdWsgkpD+N3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E96DE-1741-49C9-8703-1871547254A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74</v>
      </c>
    </row>
    <row r="2" spans="1:60" ht="24.95" customHeight="1" x14ac:dyDescent="0.2">
      <c r="A2" s="200" t="s">
        <v>8</v>
      </c>
      <c r="B2" s="49" t="s">
        <v>43</v>
      </c>
      <c r="C2" s="203" t="s">
        <v>47</v>
      </c>
      <c r="D2" s="201"/>
      <c r="E2" s="201"/>
      <c r="F2" s="201"/>
      <c r="G2" s="202"/>
      <c r="AG2" t="s">
        <v>75</v>
      </c>
    </row>
    <row r="3" spans="1:60" ht="24.95" customHeight="1" x14ac:dyDescent="0.2">
      <c r="A3" s="200" t="s">
        <v>9</v>
      </c>
      <c r="B3" s="49" t="s">
        <v>43</v>
      </c>
      <c r="C3" s="203"/>
      <c r="D3" s="201"/>
      <c r="E3" s="201"/>
      <c r="F3" s="201"/>
      <c r="G3" s="202"/>
      <c r="AC3" s="179" t="s">
        <v>75</v>
      </c>
      <c r="AG3" t="s">
        <v>76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77</v>
      </c>
    </row>
    <row r="5" spans="1:60" x14ac:dyDescent="0.2">
      <c r="D5" s="10"/>
    </row>
    <row r="6" spans="1:60" ht="38.25" x14ac:dyDescent="0.2">
      <c r="A6" s="210" t="s">
        <v>78</v>
      </c>
      <c r="B6" s="212" t="s">
        <v>79</v>
      </c>
      <c r="C6" s="212" t="s">
        <v>80</v>
      </c>
      <c r="D6" s="211" t="s">
        <v>81</v>
      </c>
      <c r="E6" s="210" t="s">
        <v>82</v>
      </c>
      <c r="F6" s="209" t="s">
        <v>83</v>
      </c>
      <c r="G6" s="210" t="s">
        <v>31</v>
      </c>
      <c r="H6" s="213" t="s">
        <v>32</v>
      </c>
      <c r="I6" s="213" t="s">
        <v>84</v>
      </c>
      <c r="J6" s="213" t="s">
        <v>33</v>
      </c>
      <c r="K6" s="213" t="s">
        <v>85</v>
      </c>
      <c r="L6" s="213" t="s">
        <v>86</v>
      </c>
      <c r="M6" s="213" t="s">
        <v>87</v>
      </c>
      <c r="N6" s="213" t="s">
        <v>88</v>
      </c>
      <c r="O6" s="213" t="s">
        <v>89</v>
      </c>
      <c r="P6" s="213" t="s">
        <v>90</v>
      </c>
      <c r="Q6" s="213" t="s">
        <v>91</v>
      </c>
      <c r="R6" s="213" t="s">
        <v>92</v>
      </c>
      <c r="S6" s="213" t="s">
        <v>93</v>
      </c>
      <c r="T6" s="213" t="s">
        <v>94</v>
      </c>
      <c r="U6" s="213" t="s">
        <v>95</v>
      </c>
      <c r="V6" s="213" t="s">
        <v>96</v>
      </c>
      <c r="W6" s="213" t="s">
        <v>97</v>
      </c>
      <c r="X6" s="213" t="s">
        <v>98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33" t="s">
        <v>99</v>
      </c>
      <c r="B8" s="234" t="s">
        <v>56</v>
      </c>
      <c r="C8" s="254" t="s">
        <v>57</v>
      </c>
      <c r="D8" s="235"/>
      <c r="E8" s="236"/>
      <c r="F8" s="237"/>
      <c r="G8" s="237">
        <f>SUMIF(AG9:AG10,"&lt;&gt;NOR",G9:G10)</f>
        <v>0</v>
      </c>
      <c r="H8" s="237"/>
      <c r="I8" s="237">
        <f>SUM(I9:I10)</f>
        <v>0</v>
      </c>
      <c r="J8" s="237"/>
      <c r="K8" s="238">
        <f>SUM(K9:K10)</f>
        <v>0</v>
      </c>
      <c r="L8" s="232"/>
      <c r="M8" s="232">
        <f>SUM(M9:M10)</f>
        <v>0</v>
      </c>
      <c r="N8" s="232"/>
      <c r="O8" s="232">
        <f>SUM(O9:O10)</f>
        <v>6.56</v>
      </c>
      <c r="P8" s="232"/>
      <c r="Q8" s="232">
        <f>SUM(Q9:Q10)</f>
        <v>0</v>
      </c>
      <c r="R8" s="232"/>
      <c r="S8" s="232"/>
      <c r="T8" s="232"/>
      <c r="U8" s="232"/>
      <c r="V8" s="232">
        <f>SUM(V9:V10)</f>
        <v>28.16</v>
      </c>
      <c r="W8" s="232"/>
      <c r="X8" s="232"/>
      <c r="AG8" t="s">
        <v>100</v>
      </c>
    </row>
    <row r="9" spans="1:60" outlineLevel="1" x14ac:dyDescent="0.2">
      <c r="A9" s="246">
        <v>1</v>
      </c>
      <c r="B9" s="247" t="s">
        <v>101</v>
      </c>
      <c r="C9" s="255" t="s">
        <v>102</v>
      </c>
      <c r="D9" s="248" t="s">
        <v>103</v>
      </c>
      <c r="E9" s="249">
        <v>14</v>
      </c>
      <c r="F9" s="250">
        <f>H9+J9</f>
        <v>0</v>
      </c>
      <c r="G9" s="250">
        <f>ROUND(E9*F9,2)</f>
        <v>0</v>
      </c>
      <c r="H9" s="251"/>
      <c r="I9" s="250">
        <f>ROUND(E9*H9,2)</f>
        <v>0</v>
      </c>
      <c r="J9" s="251"/>
      <c r="K9" s="252">
        <f>ROUND(E9*J9,2)</f>
        <v>0</v>
      </c>
      <c r="L9" s="231">
        <v>21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 t="s">
        <v>104</v>
      </c>
      <c r="T9" s="231" t="s">
        <v>105</v>
      </c>
      <c r="U9" s="231">
        <v>2.5999999999999999E-2</v>
      </c>
      <c r="V9" s="231">
        <f>ROUND(E9*U9,2)</f>
        <v>0.36</v>
      </c>
      <c r="W9" s="231"/>
      <c r="X9" s="231" t="s">
        <v>106</v>
      </c>
      <c r="Y9" s="214"/>
      <c r="Z9" s="214"/>
      <c r="AA9" s="214"/>
      <c r="AB9" s="214"/>
      <c r="AC9" s="214"/>
      <c r="AD9" s="214"/>
      <c r="AE9" s="214"/>
      <c r="AF9" s="214"/>
      <c r="AG9" s="214" t="s">
        <v>107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1" x14ac:dyDescent="0.2">
      <c r="A10" s="246">
        <v>2</v>
      </c>
      <c r="B10" s="247" t="s">
        <v>108</v>
      </c>
      <c r="C10" s="255" t="s">
        <v>109</v>
      </c>
      <c r="D10" s="248" t="s">
        <v>103</v>
      </c>
      <c r="E10" s="249">
        <v>14</v>
      </c>
      <c r="F10" s="250">
        <f>H10+J10</f>
        <v>0</v>
      </c>
      <c r="G10" s="250">
        <f>ROUND(E10*F10,2)</f>
        <v>0</v>
      </c>
      <c r="H10" s="251"/>
      <c r="I10" s="250">
        <f>ROUND(E10*H10,2)</f>
        <v>0</v>
      </c>
      <c r="J10" s="251"/>
      <c r="K10" s="252">
        <f>ROUND(E10*J10,2)</f>
        <v>0</v>
      </c>
      <c r="L10" s="231">
        <v>21</v>
      </c>
      <c r="M10" s="231">
        <f>G10*(1+L10/100)</f>
        <v>0</v>
      </c>
      <c r="N10" s="231">
        <v>0.46866000000000002</v>
      </c>
      <c r="O10" s="231">
        <f>ROUND(E10*N10,2)</f>
        <v>6.56</v>
      </c>
      <c r="P10" s="231">
        <v>0</v>
      </c>
      <c r="Q10" s="231">
        <f>ROUND(E10*P10,2)</f>
        <v>0</v>
      </c>
      <c r="R10" s="231"/>
      <c r="S10" s="231" t="s">
        <v>104</v>
      </c>
      <c r="T10" s="231" t="s">
        <v>105</v>
      </c>
      <c r="U10" s="231">
        <v>1.9860500000000001</v>
      </c>
      <c r="V10" s="231">
        <f>ROUND(E10*U10,2)</f>
        <v>27.8</v>
      </c>
      <c r="W10" s="231"/>
      <c r="X10" s="231" t="s">
        <v>110</v>
      </c>
      <c r="Y10" s="214"/>
      <c r="Z10" s="214"/>
      <c r="AA10" s="214"/>
      <c r="AB10" s="214"/>
      <c r="AC10" s="214"/>
      <c r="AD10" s="214"/>
      <c r="AE10" s="214"/>
      <c r="AF10" s="214"/>
      <c r="AG10" s="214" t="s">
        <v>111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x14ac:dyDescent="0.2">
      <c r="A11" s="233" t="s">
        <v>99</v>
      </c>
      <c r="B11" s="234" t="s">
        <v>59</v>
      </c>
      <c r="C11" s="254" t="s">
        <v>60</v>
      </c>
      <c r="D11" s="235"/>
      <c r="E11" s="236"/>
      <c r="F11" s="237"/>
      <c r="G11" s="237">
        <f>SUMIF(AG12:AG17,"&lt;&gt;NOR",G12:G17)</f>
        <v>0</v>
      </c>
      <c r="H11" s="237"/>
      <c r="I11" s="237">
        <f>SUM(I12:I17)</f>
        <v>0</v>
      </c>
      <c r="J11" s="237"/>
      <c r="K11" s="238">
        <f>SUM(K12:K17)</f>
        <v>0</v>
      </c>
      <c r="L11" s="232"/>
      <c r="M11" s="232">
        <f>SUM(M12:M17)</f>
        <v>0</v>
      </c>
      <c r="N11" s="232"/>
      <c r="O11" s="232">
        <f>SUM(O12:O17)</f>
        <v>5.3</v>
      </c>
      <c r="P11" s="232"/>
      <c r="Q11" s="232">
        <f>SUM(Q12:Q17)</f>
        <v>0</v>
      </c>
      <c r="R11" s="232"/>
      <c r="S11" s="232"/>
      <c r="T11" s="232"/>
      <c r="U11" s="232"/>
      <c r="V11" s="232">
        <f>SUM(V12:V17)</f>
        <v>50.31</v>
      </c>
      <c r="W11" s="232"/>
      <c r="X11" s="232"/>
      <c r="AG11" t="s">
        <v>100</v>
      </c>
    </row>
    <row r="12" spans="1:60" outlineLevel="1" x14ac:dyDescent="0.2">
      <c r="A12" s="246">
        <v>3</v>
      </c>
      <c r="B12" s="247" t="s">
        <v>112</v>
      </c>
      <c r="C12" s="255" t="s">
        <v>113</v>
      </c>
      <c r="D12" s="248" t="s">
        <v>114</v>
      </c>
      <c r="E12" s="249">
        <v>1</v>
      </c>
      <c r="F12" s="250">
        <f>H12+J12</f>
        <v>0</v>
      </c>
      <c r="G12" s="250">
        <f>ROUND(E12*F12,2)</f>
        <v>0</v>
      </c>
      <c r="H12" s="251"/>
      <c r="I12" s="250">
        <f>ROUND(E12*H12,2)</f>
        <v>0</v>
      </c>
      <c r="J12" s="251"/>
      <c r="K12" s="252">
        <f>ROUND(E12*J12,2)</f>
        <v>0</v>
      </c>
      <c r="L12" s="231">
        <v>21</v>
      </c>
      <c r="M12" s="231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1"/>
      <c r="S12" s="231" t="s">
        <v>104</v>
      </c>
      <c r="T12" s="231" t="s">
        <v>105</v>
      </c>
      <c r="U12" s="231">
        <v>1.5229999999999999</v>
      </c>
      <c r="V12" s="231">
        <f>ROUND(E12*U12,2)</f>
        <v>1.52</v>
      </c>
      <c r="W12" s="231"/>
      <c r="X12" s="231" t="s">
        <v>106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107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46">
        <v>4</v>
      </c>
      <c r="B13" s="247" t="s">
        <v>115</v>
      </c>
      <c r="C13" s="255" t="s">
        <v>116</v>
      </c>
      <c r="D13" s="248" t="s">
        <v>103</v>
      </c>
      <c r="E13" s="249">
        <v>16</v>
      </c>
      <c r="F13" s="250">
        <f>H13+J13</f>
        <v>0</v>
      </c>
      <c r="G13" s="250">
        <f>ROUND(E13*F13,2)</f>
        <v>0</v>
      </c>
      <c r="H13" s="251"/>
      <c r="I13" s="250">
        <f>ROUND(E13*H13,2)</f>
        <v>0</v>
      </c>
      <c r="J13" s="251"/>
      <c r="K13" s="252">
        <f>ROUND(E13*J13,2)</f>
        <v>0</v>
      </c>
      <c r="L13" s="231">
        <v>21</v>
      </c>
      <c r="M13" s="231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 t="s">
        <v>104</v>
      </c>
      <c r="T13" s="231" t="s">
        <v>105</v>
      </c>
      <c r="U13" s="231">
        <v>5.8999999999999997E-2</v>
      </c>
      <c r="V13" s="231">
        <f>ROUND(E13*U13,2)</f>
        <v>0.94</v>
      </c>
      <c r="W13" s="231"/>
      <c r="X13" s="231" t="s">
        <v>106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107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46">
        <v>5</v>
      </c>
      <c r="B14" s="247" t="s">
        <v>117</v>
      </c>
      <c r="C14" s="255" t="s">
        <v>118</v>
      </c>
      <c r="D14" s="248" t="s">
        <v>103</v>
      </c>
      <c r="E14" s="249">
        <v>6</v>
      </c>
      <c r="F14" s="250">
        <f>H14+J14</f>
        <v>0</v>
      </c>
      <c r="G14" s="250">
        <f>ROUND(E14*F14,2)</f>
        <v>0</v>
      </c>
      <c r="H14" s="251"/>
      <c r="I14" s="250">
        <f>ROUND(E14*H14,2)</f>
        <v>0</v>
      </c>
      <c r="J14" s="251"/>
      <c r="K14" s="252">
        <f>ROUND(E14*J14,2)</f>
        <v>0</v>
      </c>
      <c r="L14" s="231">
        <v>21</v>
      </c>
      <c r="M14" s="231">
        <f>G14*(1+L14/100)</f>
        <v>0</v>
      </c>
      <c r="N14" s="231">
        <v>4.6999999999999999E-4</v>
      </c>
      <c r="O14" s="231">
        <f>ROUND(E14*N14,2)</f>
        <v>0</v>
      </c>
      <c r="P14" s="231">
        <v>0</v>
      </c>
      <c r="Q14" s="231">
        <f>ROUND(E14*P14,2)</f>
        <v>0</v>
      </c>
      <c r="R14" s="231"/>
      <c r="S14" s="231" t="s">
        <v>104</v>
      </c>
      <c r="T14" s="231" t="s">
        <v>105</v>
      </c>
      <c r="U14" s="231">
        <v>0.35899999999999999</v>
      </c>
      <c r="V14" s="231">
        <f>ROUND(E14*U14,2)</f>
        <v>2.15</v>
      </c>
      <c r="W14" s="231"/>
      <c r="X14" s="231" t="s">
        <v>106</v>
      </c>
      <c r="Y14" s="214"/>
      <c r="Z14" s="214"/>
      <c r="AA14" s="214"/>
      <c r="AB14" s="214"/>
      <c r="AC14" s="214"/>
      <c r="AD14" s="214"/>
      <c r="AE14" s="214"/>
      <c r="AF14" s="214"/>
      <c r="AG14" s="214" t="s">
        <v>107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46">
        <v>6</v>
      </c>
      <c r="B15" s="247" t="s">
        <v>119</v>
      </c>
      <c r="C15" s="255" t="s">
        <v>120</v>
      </c>
      <c r="D15" s="248" t="s">
        <v>103</v>
      </c>
      <c r="E15" s="249">
        <v>18</v>
      </c>
      <c r="F15" s="250">
        <f>H15+J15</f>
        <v>0</v>
      </c>
      <c r="G15" s="250">
        <f>ROUND(E15*F15,2)</f>
        <v>0</v>
      </c>
      <c r="H15" s="251"/>
      <c r="I15" s="250">
        <f>ROUND(E15*H15,2)</f>
        <v>0</v>
      </c>
      <c r="J15" s="251"/>
      <c r="K15" s="252">
        <f>ROUND(E15*J15,2)</f>
        <v>0</v>
      </c>
      <c r="L15" s="231">
        <v>21</v>
      </c>
      <c r="M15" s="231">
        <f>G15*(1+L15/100)</f>
        <v>0</v>
      </c>
      <c r="N15" s="231">
        <v>0.21664</v>
      </c>
      <c r="O15" s="231">
        <f>ROUND(E15*N15,2)</f>
        <v>3.9</v>
      </c>
      <c r="P15" s="231">
        <v>0</v>
      </c>
      <c r="Q15" s="231">
        <f>ROUND(E15*P15,2)</f>
        <v>0</v>
      </c>
      <c r="R15" s="231"/>
      <c r="S15" s="231" t="s">
        <v>104</v>
      </c>
      <c r="T15" s="231" t="s">
        <v>105</v>
      </c>
      <c r="U15" s="231">
        <v>1.89974</v>
      </c>
      <c r="V15" s="231">
        <f>ROUND(E15*U15,2)</f>
        <v>34.200000000000003</v>
      </c>
      <c r="W15" s="231"/>
      <c r="X15" s="231" t="s">
        <v>110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111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22.5" outlineLevel="1" x14ac:dyDescent="0.2">
      <c r="A16" s="246">
        <v>7</v>
      </c>
      <c r="B16" s="247" t="s">
        <v>121</v>
      </c>
      <c r="C16" s="255" t="s">
        <v>122</v>
      </c>
      <c r="D16" s="248" t="s">
        <v>103</v>
      </c>
      <c r="E16" s="249">
        <v>5</v>
      </c>
      <c r="F16" s="250">
        <f>H16+J16</f>
        <v>0</v>
      </c>
      <c r="G16" s="250">
        <f>ROUND(E16*F16,2)</f>
        <v>0</v>
      </c>
      <c r="H16" s="251"/>
      <c r="I16" s="250">
        <f>ROUND(E16*H16,2)</f>
        <v>0</v>
      </c>
      <c r="J16" s="251"/>
      <c r="K16" s="252">
        <f>ROUND(E16*J16,2)</f>
        <v>0</v>
      </c>
      <c r="L16" s="231">
        <v>21</v>
      </c>
      <c r="M16" s="231">
        <f>G16*(1+L16/100)</f>
        <v>0</v>
      </c>
      <c r="N16" s="231">
        <v>0.21706</v>
      </c>
      <c r="O16" s="231">
        <f>ROUND(E16*N16,2)</f>
        <v>1.0900000000000001</v>
      </c>
      <c r="P16" s="231">
        <v>0</v>
      </c>
      <c r="Q16" s="231">
        <f>ROUND(E16*P16,2)</f>
        <v>0</v>
      </c>
      <c r="R16" s="231"/>
      <c r="S16" s="231" t="s">
        <v>104</v>
      </c>
      <c r="T16" s="231" t="s">
        <v>105</v>
      </c>
      <c r="U16" s="231">
        <v>1.90038</v>
      </c>
      <c r="V16" s="231">
        <f>ROUND(E16*U16,2)</f>
        <v>9.5</v>
      </c>
      <c r="W16" s="231"/>
      <c r="X16" s="231" t="s">
        <v>110</v>
      </c>
      <c r="Y16" s="214"/>
      <c r="Z16" s="214"/>
      <c r="AA16" s="214"/>
      <c r="AB16" s="214"/>
      <c r="AC16" s="214"/>
      <c r="AD16" s="214"/>
      <c r="AE16" s="214"/>
      <c r="AF16" s="214"/>
      <c r="AG16" s="214" t="s">
        <v>111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22.5" outlineLevel="1" x14ac:dyDescent="0.2">
      <c r="A17" s="246">
        <v>8</v>
      </c>
      <c r="B17" s="247" t="s">
        <v>123</v>
      </c>
      <c r="C17" s="255" t="s">
        <v>124</v>
      </c>
      <c r="D17" s="248" t="s">
        <v>125</v>
      </c>
      <c r="E17" s="249">
        <v>4</v>
      </c>
      <c r="F17" s="250">
        <f>H17+J17</f>
        <v>0</v>
      </c>
      <c r="G17" s="250">
        <f>ROUND(E17*F17,2)</f>
        <v>0</v>
      </c>
      <c r="H17" s="251"/>
      <c r="I17" s="250">
        <f>ROUND(E17*H17,2)</f>
        <v>0</v>
      </c>
      <c r="J17" s="251"/>
      <c r="K17" s="252">
        <f>ROUND(E17*J17,2)</f>
        <v>0</v>
      </c>
      <c r="L17" s="231">
        <v>21</v>
      </c>
      <c r="M17" s="231">
        <f>G17*(1+L17/100)</f>
        <v>0</v>
      </c>
      <c r="N17" s="231">
        <v>7.6630000000000004E-2</v>
      </c>
      <c r="O17" s="231">
        <f>ROUND(E17*N17,2)</f>
        <v>0.31</v>
      </c>
      <c r="P17" s="231">
        <v>0</v>
      </c>
      <c r="Q17" s="231">
        <f>ROUND(E17*P17,2)</f>
        <v>0</v>
      </c>
      <c r="R17" s="231"/>
      <c r="S17" s="231" t="s">
        <v>104</v>
      </c>
      <c r="T17" s="231" t="s">
        <v>105</v>
      </c>
      <c r="U17" s="231">
        <v>0.5</v>
      </c>
      <c r="V17" s="231">
        <f>ROUND(E17*U17,2)</f>
        <v>2</v>
      </c>
      <c r="W17" s="231"/>
      <c r="X17" s="231" t="s">
        <v>106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107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x14ac:dyDescent="0.2">
      <c r="A18" s="233" t="s">
        <v>99</v>
      </c>
      <c r="B18" s="234" t="s">
        <v>61</v>
      </c>
      <c r="C18" s="254" t="s">
        <v>62</v>
      </c>
      <c r="D18" s="235"/>
      <c r="E18" s="236"/>
      <c r="F18" s="237"/>
      <c r="G18" s="237">
        <f>SUMIF(AG19:AG38,"&lt;&gt;NOR",G19:G38)</f>
        <v>0</v>
      </c>
      <c r="H18" s="237"/>
      <c r="I18" s="237">
        <f>SUM(I19:I38)</f>
        <v>0</v>
      </c>
      <c r="J18" s="237"/>
      <c r="K18" s="238">
        <f>SUM(K19:K38)</f>
        <v>0</v>
      </c>
      <c r="L18" s="232"/>
      <c r="M18" s="232">
        <f>SUM(M19:M38)</f>
        <v>0</v>
      </c>
      <c r="N18" s="232"/>
      <c r="O18" s="232">
        <f>SUM(O19:O38)</f>
        <v>7.0000000000000007E-2</v>
      </c>
      <c r="P18" s="232"/>
      <c r="Q18" s="232">
        <f>SUM(Q19:Q38)</f>
        <v>0</v>
      </c>
      <c r="R18" s="232"/>
      <c r="S18" s="232"/>
      <c r="T18" s="232"/>
      <c r="U18" s="232"/>
      <c r="V18" s="232">
        <f>SUM(V19:V38)</f>
        <v>44.94</v>
      </c>
      <c r="W18" s="232"/>
      <c r="X18" s="232"/>
      <c r="AG18" t="s">
        <v>100</v>
      </c>
    </row>
    <row r="19" spans="1:60" outlineLevel="1" x14ac:dyDescent="0.2">
      <c r="A19" s="246">
        <v>9</v>
      </c>
      <c r="B19" s="247" t="s">
        <v>126</v>
      </c>
      <c r="C19" s="255" t="s">
        <v>127</v>
      </c>
      <c r="D19" s="248" t="s">
        <v>114</v>
      </c>
      <c r="E19" s="249">
        <v>1</v>
      </c>
      <c r="F19" s="250">
        <f>H19+J19</f>
        <v>0</v>
      </c>
      <c r="G19" s="250">
        <f>ROUND(E19*F19,2)</f>
        <v>0</v>
      </c>
      <c r="H19" s="251"/>
      <c r="I19" s="250">
        <f>ROUND(E19*H19,2)</f>
        <v>0</v>
      </c>
      <c r="J19" s="251"/>
      <c r="K19" s="252">
        <f>ROUND(E19*J19,2)</f>
        <v>0</v>
      </c>
      <c r="L19" s="231">
        <v>21</v>
      </c>
      <c r="M19" s="231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1"/>
      <c r="S19" s="231" t="s">
        <v>104</v>
      </c>
      <c r="T19" s="231" t="s">
        <v>105</v>
      </c>
      <c r="U19" s="231">
        <v>1.3740000000000001</v>
      </c>
      <c r="V19" s="231">
        <f>ROUND(E19*U19,2)</f>
        <v>1.37</v>
      </c>
      <c r="W19" s="231"/>
      <c r="X19" s="231" t="s">
        <v>106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107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46">
        <v>10</v>
      </c>
      <c r="B20" s="247" t="s">
        <v>128</v>
      </c>
      <c r="C20" s="255" t="s">
        <v>129</v>
      </c>
      <c r="D20" s="248" t="s">
        <v>103</v>
      </c>
      <c r="E20" s="249">
        <v>50</v>
      </c>
      <c r="F20" s="250">
        <f>H20+J20</f>
        <v>0</v>
      </c>
      <c r="G20" s="250">
        <f>ROUND(E20*F20,2)</f>
        <v>0</v>
      </c>
      <c r="H20" s="251"/>
      <c r="I20" s="250">
        <f>ROUND(E20*H20,2)</f>
        <v>0</v>
      </c>
      <c r="J20" s="251"/>
      <c r="K20" s="252">
        <f>ROUND(E20*J20,2)</f>
        <v>0</v>
      </c>
      <c r="L20" s="231">
        <v>21</v>
      </c>
      <c r="M20" s="231">
        <f>G20*(1+L20/100)</f>
        <v>0</v>
      </c>
      <c r="N20" s="231">
        <v>1.0000000000000001E-5</v>
      </c>
      <c r="O20" s="231">
        <f>ROUND(E20*N20,2)</f>
        <v>0</v>
      </c>
      <c r="P20" s="231">
        <v>0</v>
      </c>
      <c r="Q20" s="231">
        <f>ROUND(E20*P20,2)</f>
        <v>0</v>
      </c>
      <c r="R20" s="231"/>
      <c r="S20" s="231" t="s">
        <v>104</v>
      </c>
      <c r="T20" s="231" t="s">
        <v>105</v>
      </c>
      <c r="U20" s="231">
        <v>6.2E-2</v>
      </c>
      <c r="V20" s="231">
        <f>ROUND(E20*U20,2)</f>
        <v>3.1</v>
      </c>
      <c r="W20" s="231"/>
      <c r="X20" s="231" t="s">
        <v>106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107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46">
        <v>11</v>
      </c>
      <c r="B21" s="247" t="s">
        <v>130</v>
      </c>
      <c r="C21" s="255" t="s">
        <v>131</v>
      </c>
      <c r="D21" s="248" t="s">
        <v>103</v>
      </c>
      <c r="E21" s="249">
        <v>50</v>
      </c>
      <c r="F21" s="250">
        <f>H21+J21</f>
        <v>0</v>
      </c>
      <c r="G21" s="250">
        <f>ROUND(E21*F21,2)</f>
        <v>0</v>
      </c>
      <c r="H21" s="251"/>
      <c r="I21" s="250">
        <f>ROUND(E21*H21,2)</f>
        <v>0</v>
      </c>
      <c r="J21" s="251"/>
      <c r="K21" s="252">
        <f>ROUND(E21*J21,2)</f>
        <v>0</v>
      </c>
      <c r="L21" s="231">
        <v>21</v>
      </c>
      <c r="M21" s="231">
        <f>G21*(1+L21/100)</f>
        <v>0</v>
      </c>
      <c r="N21" s="231">
        <v>0</v>
      </c>
      <c r="O21" s="231">
        <f>ROUND(E21*N21,2)</f>
        <v>0</v>
      </c>
      <c r="P21" s="231">
        <v>0</v>
      </c>
      <c r="Q21" s="231">
        <f>ROUND(E21*P21,2)</f>
        <v>0</v>
      </c>
      <c r="R21" s="231"/>
      <c r="S21" s="231" t="s">
        <v>104</v>
      </c>
      <c r="T21" s="231" t="s">
        <v>105</v>
      </c>
      <c r="U21" s="231">
        <v>2.9000000000000001E-2</v>
      </c>
      <c r="V21" s="231">
        <f>ROUND(E21*U21,2)</f>
        <v>1.45</v>
      </c>
      <c r="W21" s="231"/>
      <c r="X21" s="231" t="s">
        <v>106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107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46">
        <v>12</v>
      </c>
      <c r="B22" s="247" t="s">
        <v>132</v>
      </c>
      <c r="C22" s="255" t="s">
        <v>133</v>
      </c>
      <c r="D22" s="248" t="s">
        <v>125</v>
      </c>
      <c r="E22" s="249">
        <v>2</v>
      </c>
      <c r="F22" s="250">
        <f>H22+J22</f>
        <v>0</v>
      </c>
      <c r="G22" s="250">
        <f>ROUND(E22*F22,2)</f>
        <v>0</v>
      </c>
      <c r="H22" s="251"/>
      <c r="I22" s="250">
        <f>ROUND(E22*H22,2)</f>
        <v>0</v>
      </c>
      <c r="J22" s="251"/>
      <c r="K22" s="252">
        <f>ROUND(E22*J22,2)</f>
        <v>0</v>
      </c>
      <c r="L22" s="231">
        <v>21</v>
      </c>
      <c r="M22" s="231">
        <f>G22*(1+L22/100)</f>
        <v>0</v>
      </c>
      <c r="N22" s="231">
        <v>3.4000000000000002E-4</v>
      </c>
      <c r="O22" s="231">
        <f>ROUND(E22*N22,2)</f>
        <v>0</v>
      </c>
      <c r="P22" s="231">
        <v>0</v>
      </c>
      <c r="Q22" s="231">
        <f>ROUND(E22*P22,2)</f>
        <v>0</v>
      </c>
      <c r="R22" s="231"/>
      <c r="S22" s="231" t="s">
        <v>104</v>
      </c>
      <c r="T22" s="231" t="s">
        <v>105</v>
      </c>
      <c r="U22" s="231">
        <v>0</v>
      </c>
      <c r="V22" s="231">
        <f>ROUND(E22*U22,2)</f>
        <v>0</v>
      </c>
      <c r="W22" s="231"/>
      <c r="X22" s="231" t="s">
        <v>134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135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46">
        <v>13</v>
      </c>
      <c r="B23" s="247" t="s">
        <v>136</v>
      </c>
      <c r="C23" s="255" t="s">
        <v>137</v>
      </c>
      <c r="D23" s="248" t="s">
        <v>125</v>
      </c>
      <c r="E23" s="249">
        <v>2</v>
      </c>
      <c r="F23" s="250">
        <f>H23+J23</f>
        <v>0</v>
      </c>
      <c r="G23" s="250">
        <f>ROUND(E23*F23,2)</f>
        <v>0</v>
      </c>
      <c r="H23" s="251"/>
      <c r="I23" s="250">
        <f>ROUND(E23*H23,2)</f>
        <v>0</v>
      </c>
      <c r="J23" s="251"/>
      <c r="K23" s="252">
        <f>ROUND(E23*J23,2)</f>
        <v>0</v>
      </c>
      <c r="L23" s="231">
        <v>21</v>
      </c>
      <c r="M23" s="231">
        <f>G23*(1+L23/100)</f>
        <v>0</v>
      </c>
      <c r="N23" s="231">
        <v>2.0000000000000001E-4</v>
      </c>
      <c r="O23" s="231">
        <f>ROUND(E23*N23,2)</f>
        <v>0</v>
      </c>
      <c r="P23" s="231">
        <v>0</v>
      </c>
      <c r="Q23" s="231">
        <f>ROUND(E23*P23,2)</f>
        <v>0</v>
      </c>
      <c r="R23" s="231"/>
      <c r="S23" s="231" t="s">
        <v>104</v>
      </c>
      <c r="T23" s="231" t="s">
        <v>105</v>
      </c>
      <c r="U23" s="231">
        <v>0</v>
      </c>
      <c r="V23" s="231">
        <f>ROUND(E23*U23,2)</f>
        <v>0</v>
      </c>
      <c r="W23" s="231"/>
      <c r="X23" s="231" t="s">
        <v>134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135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46">
        <v>14</v>
      </c>
      <c r="B24" s="247" t="s">
        <v>138</v>
      </c>
      <c r="C24" s="255" t="s">
        <v>139</v>
      </c>
      <c r="D24" s="248" t="s">
        <v>125</v>
      </c>
      <c r="E24" s="249">
        <v>4</v>
      </c>
      <c r="F24" s="250">
        <f>H24+J24</f>
        <v>0</v>
      </c>
      <c r="G24" s="250">
        <f>ROUND(E24*F24,2)</f>
        <v>0</v>
      </c>
      <c r="H24" s="251"/>
      <c r="I24" s="250">
        <f>ROUND(E24*H24,2)</f>
        <v>0</v>
      </c>
      <c r="J24" s="251"/>
      <c r="K24" s="252">
        <f>ROUND(E24*J24,2)</f>
        <v>0</v>
      </c>
      <c r="L24" s="231">
        <v>21</v>
      </c>
      <c r="M24" s="231">
        <f>G24*(1+L24/100)</f>
        <v>0</v>
      </c>
      <c r="N24" s="231">
        <v>1.2E-4</v>
      </c>
      <c r="O24" s="231">
        <f>ROUND(E24*N24,2)</f>
        <v>0</v>
      </c>
      <c r="P24" s="231">
        <v>0</v>
      </c>
      <c r="Q24" s="231">
        <f>ROUND(E24*P24,2)</f>
        <v>0</v>
      </c>
      <c r="R24" s="231"/>
      <c r="S24" s="231" t="s">
        <v>104</v>
      </c>
      <c r="T24" s="231" t="s">
        <v>105</v>
      </c>
      <c r="U24" s="231">
        <v>0</v>
      </c>
      <c r="V24" s="231">
        <f>ROUND(E24*U24,2)</f>
        <v>0</v>
      </c>
      <c r="W24" s="231"/>
      <c r="X24" s="231" t="s">
        <v>134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135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46">
        <v>15</v>
      </c>
      <c r="B25" s="247" t="s">
        <v>140</v>
      </c>
      <c r="C25" s="255" t="s">
        <v>141</v>
      </c>
      <c r="D25" s="248" t="s">
        <v>125</v>
      </c>
      <c r="E25" s="249">
        <v>2</v>
      </c>
      <c r="F25" s="250">
        <f>H25+J25</f>
        <v>0</v>
      </c>
      <c r="G25" s="250">
        <f>ROUND(E25*F25,2)</f>
        <v>0</v>
      </c>
      <c r="H25" s="251"/>
      <c r="I25" s="250">
        <f>ROUND(E25*H25,2)</f>
        <v>0</v>
      </c>
      <c r="J25" s="251"/>
      <c r="K25" s="252">
        <f>ROUND(E25*J25,2)</f>
        <v>0</v>
      </c>
      <c r="L25" s="231">
        <v>21</v>
      </c>
      <c r="M25" s="231">
        <f>G25*(1+L25/100)</f>
        <v>0</v>
      </c>
      <c r="N25" s="231">
        <v>2.2000000000000001E-4</v>
      </c>
      <c r="O25" s="231">
        <f>ROUND(E25*N25,2)</f>
        <v>0</v>
      </c>
      <c r="P25" s="231">
        <v>0</v>
      </c>
      <c r="Q25" s="231">
        <f>ROUND(E25*P25,2)</f>
        <v>0</v>
      </c>
      <c r="R25" s="231"/>
      <c r="S25" s="231" t="s">
        <v>104</v>
      </c>
      <c r="T25" s="231" t="s">
        <v>105</v>
      </c>
      <c r="U25" s="231">
        <v>0</v>
      </c>
      <c r="V25" s="231">
        <f>ROUND(E25*U25,2)</f>
        <v>0</v>
      </c>
      <c r="W25" s="231"/>
      <c r="X25" s="231" t="s">
        <v>134</v>
      </c>
      <c r="Y25" s="214"/>
      <c r="Z25" s="214"/>
      <c r="AA25" s="214"/>
      <c r="AB25" s="214"/>
      <c r="AC25" s="214"/>
      <c r="AD25" s="214"/>
      <c r="AE25" s="214"/>
      <c r="AF25" s="214"/>
      <c r="AG25" s="214" t="s">
        <v>135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46">
        <v>16</v>
      </c>
      <c r="B26" s="247" t="s">
        <v>142</v>
      </c>
      <c r="C26" s="255" t="s">
        <v>143</v>
      </c>
      <c r="D26" s="248" t="s">
        <v>125</v>
      </c>
      <c r="E26" s="249">
        <v>1</v>
      </c>
      <c r="F26" s="250">
        <f>H26+J26</f>
        <v>0</v>
      </c>
      <c r="G26" s="250">
        <f>ROUND(E26*F26,2)</f>
        <v>0</v>
      </c>
      <c r="H26" s="251"/>
      <c r="I26" s="250">
        <f>ROUND(E26*H26,2)</f>
        <v>0</v>
      </c>
      <c r="J26" s="251"/>
      <c r="K26" s="252">
        <f>ROUND(E26*J26,2)</f>
        <v>0</v>
      </c>
      <c r="L26" s="231">
        <v>21</v>
      </c>
      <c r="M26" s="231">
        <f>G26*(1+L26/100)</f>
        <v>0</v>
      </c>
      <c r="N26" s="231">
        <v>4.0000000000000002E-4</v>
      </c>
      <c r="O26" s="231">
        <f>ROUND(E26*N26,2)</f>
        <v>0</v>
      </c>
      <c r="P26" s="231">
        <v>0</v>
      </c>
      <c r="Q26" s="231">
        <f>ROUND(E26*P26,2)</f>
        <v>0</v>
      </c>
      <c r="R26" s="231"/>
      <c r="S26" s="231" t="s">
        <v>104</v>
      </c>
      <c r="T26" s="231" t="s">
        <v>105</v>
      </c>
      <c r="U26" s="231">
        <v>0</v>
      </c>
      <c r="V26" s="231">
        <f>ROUND(E26*U26,2)</f>
        <v>0</v>
      </c>
      <c r="W26" s="231"/>
      <c r="X26" s="231" t="s">
        <v>134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135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46">
        <v>17</v>
      </c>
      <c r="B27" s="247" t="s">
        <v>144</v>
      </c>
      <c r="C27" s="255" t="s">
        <v>145</v>
      </c>
      <c r="D27" s="248" t="s">
        <v>125</v>
      </c>
      <c r="E27" s="249">
        <v>1</v>
      </c>
      <c r="F27" s="250">
        <f>H27+J27</f>
        <v>0</v>
      </c>
      <c r="G27" s="250">
        <f>ROUND(E27*F27,2)</f>
        <v>0</v>
      </c>
      <c r="H27" s="251"/>
      <c r="I27" s="250">
        <f>ROUND(E27*H27,2)</f>
        <v>0</v>
      </c>
      <c r="J27" s="251"/>
      <c r="K27" s="252">
        <f>ROUND(E27*J27,2)</f>
        <v>0</v>
      </c>
      <c r="L27" s="231">
        <v>21</v>
      </c>
      <c r="M27" s="231">
        <f>G27*(1+L27/100)</f>
        <v>0</v>
      </c>
      <c r="N27" s="231">
        <v>5.8E-4</v>
      </c>
      <c r="O27" s="231">
        <f>ROUND(E27*N27,2)</f>
        <v>0</v>
      </c>
      <c r="P27" s="231">
        <v>0</v>
      </c>
      <c r="Q27" s="231">
        <f>ROUND(E27*P27,2)</f>
        <v>0</v>
      </c>
      <c r="R27" s="231"/>
      <c r="S27" s="231" t="s">
        <v>104</v>
      </c>
      <c r="T27" s="231" t="s">
        <v>105</v>
      </c>
      <c r="U27" s="231">
        <v>0</v>
      </c>
      <c r="V27" s="231">
        <f>ROUND(E27*U27,2)</f>
        <v>0</v>
      </c>
      <c r="W27" s="231"/>
      <c r="X27" s="231" t="s">
        <v>134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135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46">
        <v>18</v>
      </c>
      <c r="B28" s="247" t="s">
        <v>146</v>
      </c>
      <c r="C28" s="255" t="s">
        <v>147</v>
      </c>
      <c r="D28" s="248" t="s">
        <v>125</v>
      </c>
      <c r="E28" s="249">
        <v>1</v>
      </c>
      <c r="F28" s="250">
        <f>H28+J28</f>
        <v>0</v>
      </c>
      <c r="G28" s="250">
        <f>ROUND(E28*F28,2)</f>
        <v>0</v>
      </c>
      <c r="H28" s="251"/>
      <c r="I28" s="250">
        <f>ROUND(E28*H28,2)</f>
        <v>0</v>
      </c>
      <c r="J28" s="251"/>
      <c r="K28" s="252">
        <f>ROUND(E28*J28,2)</f>
        <v>0</v>
      </c>
      <c r="L28" s="231">
        <v>21</v>
      </c>
      <c r="M28" s="231">
        <f>G28*(1+L28/100)</f>
        <v>0</v>
      </c>
      <c r="N28" s="231">
        <v>1.2999999999999999E-4</v>
      </c>
      <c r="O28" s="231">
        <f>ROUND(E28*N28,2)</f>
        <v>0</v>
      </c>
      <c r="P28" s="231">
        <v>0</v>
      </c>
      <c r="Q28" s="231">
        <f>ROUND(E28*P28,2)</f>
        <v>0</v>
      </c>
      <c r="R28" s="231"/>
      <c r="S28" s="231" t="s">
        <v>104</v>
      </c>
      <c r="T28" s="231" t="s">
        <v>105</v>
      </c>
      <c r="U28" s="231">
        <v>8.3000000000000004E-2</v>
      </c>
      <c r="V28" s="231">
        <f>ROUND(E28*U28,2)</f>
        <v>0.08</v>
      </c>
      <c r="W28" s="231"/>
      <c r="X28" s="231" t="s">
        <v>106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107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46">
        <v>19</v>
      </c>
      <c r="B29" s="247" t="s">
        <v>148</v>
      </c>
      <c r="C29" s="255" t="s">
        <v>149</v>
      </c>
      <c r="D29" s="248" t="s">
        <v>103</v>
      </c>
      <c r="E29" s="249">
        <v>50</v>
      </c>
      <c r="F29" s="250">
        <f>H29+J29</f>
        <v>0</v>
      </c>
      <c r="G29" s="250">
        <f>ROUND(E29*F29,2)</f>
        <v>0</v>
      </c>
      <c r="H29" s="251"/>
      <c r="I29" s="250">
        <f>ROUND(E29*H29,2)</f>
        <v>0</v>
      </c>
      <c r="J29" s="251"/>
      <c r="K29" s="252">
        <f>ROUND(E29*J29,2)</f>
        <v>0</v>
      </c>
      <c r="L29" s="231">
        <v>21</v>
      </c>
      <c r="M29" s="231">
        <f>G29*(1+L29/100)</f>
        <v>0</v>
      </c>
      <c r="N29" s="231">
        <v>0</v>
      </c>
      <c r="O29" s="231">
        <f>ROUND(E29*N29,2)</f>
        <v>0</v>
      </c>
      <c r="P29" s="231">
        <v>0</v>
      </c>
      <c r="Q29" s="231">
        <f>ROUND(E29*P29,2)</f>
        <v>0</v>
      </c>
      <c r="R29" s="231"/>
      <c r="S29" s="231" t="s">
        <v>104</v>
      </c>
      <c r="T29" s="231" t="s">
        <v>105</v>
      </c>
      <c r="U29" s="231">
        <v>8.2000000000000003E-2</v>
      </c>
      <c r="V29" s="231">
        <f>ROUND(E29*U29,2)</f>
        <v>4.0999999999999996</v>
      </c>
      <c r="W29" s="231"/>
      <c r="X29" s="231" t="s">
        <v>106</v>
      </c>
      <c r="Y29" s="214"/>
      <c r="Z29" s="214"/>
      <c r="AA29" s="214"/>
      <c r="AB29" s="214"/>
      <c r="AC29" s="214"/>
      <c r="AD29" s="214"/>
      <c r="AE29" s="214"/>
      <c r="AF29" s="214"/>
      <c r="AG29" s="214" t="s">
        <v>107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46">
        <v>20</v>
      </c>
      <c r="B30" s="247" t="s">
        <v>150</v>
      </c>
      <c r="C30" s="255" t="s">
        <v>151</v>
      </c>
      <c r="D30" s="248" t="s">
        <v>103</v>
      </c>
      <c r="E30" s="249">
        <v>4</v>
      </c>
      <c r="F30" s="250">
        <f>H30+J30</f>
        <v>0</v>
      </c>
      <c r="G30" s="250">
        <f>ROUND(E30*F30,2)</f>
        <v>0</v>
      </c>
      <c r="H30" s="251"/>
      <c r="I30" s="250">
        <f>ROUND(E30*H30,2)</f>
        <v>0</v>
      </c>
      <c r="J30" s="251"/>
      <c r="K30" s="252">
        <f>ROUND(E30*J30,2)</f>
        <v>0</v>
      </c>
      <c r="L30" s="231">
        <v>21</v>
      </c>
      <c r="M30" s="231">
        <f>G30*(1+L30/100)</f>
        <v>0</v>
      </c>
      <c r="N30" s="231">
        <v>6.9999999999999994E-5</v>
      </c>
      <c r="O30" s="231">
        <f>ROUND(E30*N30,2)</f>
        <v>0</v>
      </c>
      <c r="P30" s="231">
        <v>0</v>
      </c>
      <c r="Q30" s="231">
        <f>ROUND(E30*P30,2)</f>
        <v>0</v>
      </c>
      <c r="R30" s="231"/>
      <c r="S30" s="231" t="s">
        <v>104</v>
      </c>
      <c r="T30" s="231" t="s">
        <v>105</v>
      </c>
      <c r="U30" s="231">
        <v>0</v>
      </c>
      <c r="V30" s="231">
        <f>ROUND(E30*U30,2)</f>
        <v>0</v>
      </c>
      <c r="W30" s="231"/>
      <c r="X30" s="231" t="s">
        <v>134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135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46">
        <v>21</v>
      </c>
      <c r="B31" s="247" t="s">
        <v>152</v>
      </c>
      <c r="C31" s="255" t="s">
        <v>153</v>
      </c>
      <c r="D31" s="248" t="s">
        <v>103</v>
      </c>
      <c r="E31" s="249">
        <v>46</v>
      </c>
      <c r="F31" s="250">
        <f>H31+J31</f>
        <v>0</v>
      </c>
      <c r="G31" s="250">
        <f>ROUND(E31*F31,2)</f>
        <v>0</v>
      </c>
      <c r="H31" s="251"/>
      <c r="I31" s="250">
        <f>ROUND(E31*H31,2)</f>
        <v>0</v>
      </c>
      <c r="J31" s="251"/>
      <c r="K31" s="252">
        <f>ROUND(E31*J31,2)</f>
        <v>0</v>
      </c>
      <c r="L31" s="231">
        <v>21</v>
      </c>
      <c r="M31" s="231">
        <f>G31*(1+L31/100)</f>
        <v>0</v>
      </c>
      <c r="N31" s="231">
        <v>6.9999999999999994E-5</v>
      </c>
      <c r="O31" s="231">
        <f>ROUND(E31*N31,2)</f>
        <v>0</v>
      </c>
      <c r="P31" s="231">
        <v>0</v>
      </c>
      <c r="Q31" s="231">
        <f>ROUND(E31*P31,2)</f>
        <v>0</v>
      </c>
      <c r="R31" s="231"/>
      <c r="S31" s="231" t="s">
        <v>104</v>
      </c>
      <c r="T31" s="231" t="s">
        <v>105</v>
      </c>
      <c r="U31" s="231">
        <v>0</v>
      </c>
      <c r="V31" s="231">
        <f>ROUND(E31*U31,2)</f>
        <v>0</v>
      </c>
      <c r="W31" s="231"/>
      <c r="X31" s="231" t="s">
        <v>134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135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46">
        <v>22</v>
      </c>
      <c r="B32" s="247" t="s">
        <v>154</v>
      </c>
      <c r="C32" s="255" t="s">
        <v>155</v>
      </c>
      <c r="D32" s="248" t="s">
        <v>103</v>
      </c>
      <c r="E32" s="249">
        <v>4</v>
      </c>
      <c r="F32" s="250">
        <f>H32+J32</f>
        <v>0</v>
      </c>
      <c r="G32" s="250">
        <f>ROUND(E32*F32,2)</f>
        <v>0</v>
      </c>
      <c r="H32" s="251"/>
      <c r="I32" s="250">
        <f>ROUND(E32*H32,2)</f>
        <v>0</v>
      </c>
      <c r="J32" s="251"/>
      <c r="K32" s="252">
        <f>ROUND(E32*J32,2)</f>
        <v>0</v>
      </c>
      <c r="L32" s="231">
        <v>21</v>
      </c>
      <c r="M32" s="231">
        <f>G32*(1+L32/100)</f>
        <v>0</v>
      </c>
      <c r="N32" s="231">
        <v>7.3999999999999999E-4</v>
      </c>
      <c r="O32" s="231">
        <f>ROUND(E32*N32,2)</f>
        <v>0</v>
      </c>
      <c r="P32" s="231">
        <v>0</v>
      </c>
      <c r="Q32" s="231">
        <f>ROUND(E32*P32,2)</f>
        <v>0</v>
      </c>
      <c r="R32" s="231"/>
      <c r="S32" s="231" t="s">
        <v>104</v>
      </c>
      <c r="T32" s="231" t="s">
        <v>105</v>
      </c>
      <c r="U32" s="231">
        <v>0.68279999999999996</v>
      </c>
      <c r="V32" s="231">
        <f>ROUND(E32*U32,2)</f>
        <v>2.73</v>
      </c>
      <c r="W32" s="231"/>
      <c r="X32" s="231" t="s">
        <v>106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107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46">
        <v>23</v>
      </c>
      <c r="B33" s="247" t="s">
        <v>156</v>
      </c>
      <c r="C33" s="255" t="s">
        <v>157</v>
      </c>
      <c r="D33" s="248" t="s">
        <v>103</v>
      </c>
      <c r="E33" s="249">
        <v>46</v>
      </c>
      <c r="F33" s="250">
        <f>H33+J33</f>
        <v>0</v>
      </c>
      <c r="G33" s="250">
        <f>ROUND(E33*F33,2)</f>
        <v>0</v>
      </c>
      <c r="H33" s="251"/>
      <c r="I33" s="250">
        <f>ROUND(E33*H33,2)</f>
        <v>0</v>
      </c>
      <c r="J33" s="251"/>
      <c r="K33" s="252">
        <f>ROUND(E33*J33,2)</f>
        <v>0</v>
      </c>
      <c r="L33" s="231">
        <v>21</v>
      </c>
      <c r="M33" s="231">
        <f>G33*(1+L33/100)</f>
        <v>0</v>
      </c>
      <c r="N33" s="231">
        <v>5.8E-4</v>
      </c>
      <c r="O33" s="231">
        <f>ROUND(E33*N33,2)</f>
        <v>0.03</v>
      </c>
      <c r="P33" s="231">
        <v>0</v>
      </c>
      <c r="Q33" s="231">
        <f>ROUND(E33*P33,2)</f>
        <v>0</v>
      </c>
      <c r="R33" s="231"/>
      <c r="S33" s="231" t="s">
        <v>104</v>
      </c>
      <c r="T33" s="231" t="s">
        <v>105</v>
      </c>
      <c r="U33" s="231">
        <v>0.6159</v>
      </c>
      <c r="V33" s="231">
        <f>ROUND(E33*U33,2)</f>
        <v>28.33</v>
      </c>
      <c r="W33" s="231"/>
      <c r="X33" s="231" t="s">
        <v>106</v>
      </c>
      <c r="Y33" s="214"/>
      <c r="Z33" s="214"/>
      <c r="AA33" s="214"/>
      <c r="AB33" s="214"/>
      <c r="AC33" s="214"/>
      <c r="AD33" s="214"/>
      <c r="AE33" s="214"/>
      <c r="AF33" s="214"/>
      <c r="AG33" s="214" t="s">
        <v>107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46">
        <v>24</v>
      </c>
      <c r="B34" s="247" t="s">
        <v>158</v>
      </c>
      <c r="C34" s="255" t="s">
        <v>159</v>
      </c>
      <c r="D34" s="248" t="s">
        <v>125</v>
      </c>
      <c r="E34" s="249">
        <v>20</v>
      </c>
      <c r="F34" s="250">
        <f>H34+J34</f>
        <v>0</v>
      </c>
      <c r="G34" s="250">
        <f>ROUND(E34*F34,2)</f>
        <v>0</v>
      </c>
      <c r="H34" s="251"/>
      <c r="I34" s="250">
        <f>ROUND(E34*H34,2)</f>
        <v>0</v>
      </c>
      <c r="J34" s="251"/>
      <c r="K34" s="252">
        <f>ROUND(E34*J34,2)</f>
        <v>0</v>
      </c>
      <c r="L34" s="231">
        <v>21</v>
      </c>
      <c r="M34" s="231">
        <f>G34*(1+L34/100)</f>
        <v>0</v>
      </c>
      <c r="N34" s="231">
        <v>5.0000000000000002E-5</v>
      </c>
      <c r="O34" s="231">
        <f>ROUND(E34*N34,2)</f>
        <v>0</v>
      </c>
      <c r="P34" s="231">
        <v>0</v>
      </c>
      <c r="Q34" s="231">
        <f>ROUND(E34*P34,2)</f>
        <v>0</v>
      </c>
      <c r="R34" s="231"/>
      <c r="S34" s="231" t="s">
        <v>104</v>
      </c>
      <c r="T34" s="231" t="s">
        <v>105</v>
      </c>
      <c r="U34" s="231">
        <v>0</v>
      </c>
      <c r="V34" s="231">
        <f>ROUND(E34*U34,2)</f>
        <v>0</v>
      </c>
      <c r="W34" s="231"/>
      <c r="X34" s="231" t="s">
        <v>134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135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46">
        <v>25</v>
      </c>
      <c r="B35" s="247" t="s">
        <v>160</v>
      </c>
      <c r="C35" s="255" t="s">
        <v>161</v>
      </c>
      <c r="D35" s="248" t="s">
        <v>125</v>
      </c>
      <c r="E35" s="249">
        <v>1</v>
      </c>
      <c r="F35" s="250">
        <f>H35+J35</f>
        <v>0</v>
      </c>
      <c r="G35" s="250">
        <f>ROUND(E35*F35,2)</f>
        <v>0</v>
      </c>
      <c r="H35" s="251"/>
      <c r="I35" s="250">
        <f>ROUND(E35*H35,2)</f>
        <v>0</v>
      </c>
      <c r="J35" s="251"/>
      <c r="K35" s="252">
        <f>ROUND(E35*J35,2)</f>
        <v>0</v>
      </c>
      <c r="L35" s="231">
        <v>21</v>
      </c>
      <c r="M35" s="231">
        <f>G35*(1+L35/100)</f>
        <v>0</v>
      </c>
      <c r="N35" s="231">
        <v>8.0000000000000004E-4</v>
      </c>
      <c r="O35" s="231">
        <f>ROUND(E35*N35,2)</f>
        <v>0</v>
      </c>
      <c r="P35" s="231">
        <v>0</v>
      </c>
      <c r="Q35" s="231">
        <f>ROUND(E35*P35,2)</f>
        <v>0</v>
      </c>
      <c r="R35" s="231"/>
      <c r="S35" s="231" t="s">
        <v>104</v>
      </c>
      <c r="T35" s="231" t="s">
        <v>105</v>
      </c>
      <c r="U35" s="231">
        <v>0.35099999999999998</v>
      </c>
      <c r="V35" s="231">
        <f>ROUND(E35*U35,2)</f>
        <v>0.35</v>
      </c>
      <c r="W35" s="231"/>
      <c r="X35" s="231" t="s">
        <v>106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107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46">
        <v>26</v>
      </c>
      <c r="B36" s="247" t="s">
        <v>162</v>
      </c>
      <c r="C36" s="255" t="s">
        <v>163</v>
      </c>
      <c r="D36" s="248" t="s">
        <v>125</v>
      </c>
      <c r="E36" s="249">
        <v>1</v>
      </c>
      <c r="F36" s="250">
        <f>H36+J36</f>
        <v>0</v>
      </c>
      <c r="G36" s="250">
        <f>ROUND(E36*F36,2)</f>
        <v>0</v>
      </c>
      <c r="H36" s="251"/>
      <c r="I36" s="250">
        <f>ROUND(E36*H36,2)</f>
        <v>0</v>
      </c>
      <c r="J36" s="251"/>
      <c r="K36" s="252">
        <f>ROUND(E36*J36,2)</f>
        <v>0</v>
      </c>
      <c r="L36" s="231">
        <v>21</v>
      </c>
      <c r="M36" s="231">
        <f>G36*(1+L36/100)</f>
        <v>0</v>
      </c>
      <c r="N36" s="231">
        <v>6.3000000000000003E-4</v>
      </c>
      <c r="O36" s="231">
        <f>ROUND(E36*N36,2)</f>
        <v>0</v>
      </c>
      <c r="P36" s="231">
        <v>0</v>
      </c>
      <c r="Q36" s="231">
        <f>ROUND(E36*P36,2)</f>
        <v>0</v>
      </c>
      <c r="R36" s="231"/>
      <c r="S36" s="231" t="s">
        <v>104</v>
      </c>
      <c r="T36" s="231" t="s">
        <v>105</v>
      </c>
      <c r="U36" s="231">
        <v>0</v>
      </c>
      <c r="V36" s="231">
        <f>ROUND(E36*U36,2)</f>
        <v>0</v>
      </c>
      <c r="W36" s="231"/>
      <c r="X36" s="231" t="s">
        <v>134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135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ht="22.5" outlineLevel="1" x14ac:dyDescent="0.2">
      <c r="A37" s="246">
        <v>27</v>
      </c>
      <c r="B37" s="247" t="s">
        <v>164</v>
      </c>
      <c r="C37" s="255" t="s">
        <v>165</v>
      </c>
      <c r="D37" s="248" t="s">
        <v>103</v>
      </c>
      <c r="E37" s="249">
        <v>1.5</v>
      </c>
      <c r="F37" s="250">
        <f>H37+J37</f>
        <v>0</v>
      </c>
      <c r="G37" s="250">
        <f>ROUND(E37*F37,2)</f>
        <v>0</v>
      </c>
      <c r="H37" s="251"/>
      <c r="I37" s="250">
        <f>ROUND(E37*H37,2)</f>
        <v>0</v>
      </c>
      <c r="J37" s="251"/>
      <c r="K37" s="252">
        <f>ROUND(E37*J37,2)</f>
        <v>0</v>
      </c>
      <c r="L37" s="231">
        <v>21</v>
      </c>
      <c r="M37" s="231">
        <f>G37*(1+L37/100)</f>
        <v>0</v>
      </c>
      <c r="N37" s="231">
        <v>1.6150000000000001E-2</v>
      </c>
      <c r="O37" s="231">
        <f>ROUND(E37*N37,2)</f>
        <v>0.02</v>
      </c>
      <c r="P37" s="231">
        <v>0</v>
      </c>
      <c r="Q37" s="231">
        <f>ROUND(E37*P37,2)</f>
        <v>0</v>
      </c>
      <c r="R37" s="231"/>
      <c r="S37" s="231" t="s">
        <v>104</v>
      </c>
      <c r="T37" s="231" t="s">
        <v>105</v>
      </c>
      <c r="U37" s="231">
        <v>1.1921900000000001</v>
      </c>
      <c r="V37" s="231">
        <f>ROUND(E37*U37,2)</f>
        <v>1.79</v>
      </c>
      <c r="W37" s="231"/>
      <c r="X37" s="231" t="s">
        <v>110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111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ht="22.5" outlineLevel="1" x14ac:dyDescent="0.2">
      <c r="A38" s="246">
        <v>28</v>
      </c>
      <c r="B38" s="247" t="s">
        <v>166</v>
      </c>
      <c r="C38" s="255" t="s">
        <v>167</v>
      </c>
      <c r="D38" s="248" t="s">
        <v>125</v>
      </c>
      <c r="E38" s="249">
        <v>1</v>
      </c>
      <c r="F38" s="250">
        <f>H38+J38</f>
        <v>0</v>
      </c>
      <c r="G38" s="250">
        <f>ROUND(E38*F38,2)</f>
        <v>0</v>
      </c>
      <c r="H38" s="251"/>
      <c r="I38" s="250">
        <f>ROUND(E38*H38,2)</f>
        <v>0</v>
      </c>
      <c r="J38" s="251"/>
      <c r="K38" s="252">
        <f>ROUND(E38*J38,2)</f>
        <v>0</v>
      </c>
      <c r="L38" s="231">
        <v>21</v>
      </c>
      <c r="M38" s="231">
        <f>G38*(1+L38/100)</f>
        <v>0</v>
      </c>
      <c r="N38" s="231">
        <v>1.4999999999999999E-2</v>
      </c>
      <c r="O38" s="231">
        <f>ROUND(E38*N38,2)</f>
        <v>0.02</v>
      </c>
      <c r="P38" s="231">
        <v>0</v>
      </c>
      <c r="Q38" s="231">
        <f>ROUND(E38*P38,2)</f>
        <v>0</v>
      </c>
      <c r="R38" s="231"/>
      <c r="S38" s="231" t="s">
        <v>104</v>
      </c>
      <c r="T38" s="231" t="s">
        <v>105</v>
      </c>
      <c r="U38" s="231">
        <v>1.6439999999999999</v>
      </c>
      <c r="V38" s="231">
        <f>ROUND(E38*U38,2)</f>
        <v>1.64</v>
      </c>
      <c r="W38" s="231"/>
      <c r="X38" s="231" t="s">
        <v>106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107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x14ac:dyDescent="0.2">
      <c r="A39" s="233" t="s">
        <v>99</v>
      </c>
      <c r="B39" s="234" t="s">
        <v>63</v>
      </c>
      <c r="C39" s="254" t="s">
        <v>64</v>
      </c>
      <c r="D39" s="235"/>
      <c r="E39" s="236"/>
      <c r="F39" s="237"/>
      <c r="G39" s="237">
        <f>SUMIF(AG40:AG47,"&lt;&gt;NOR",G40:G47)</f>
        <v>0</v>
      </c>
      <c r="H39" s="237"/>
      <c r="I39" s="237">
        <f>SUM(I40:I47)</f>
        <v>0</v>
      </c>
      <c r="J39" s="237"/>
      <c r="K39" s="238">
        <f>SUM(K40:K47)</f>
        <v>0</v>
      </c>
      <c r="L39" s="232"/>
      <c r="M39" s="232">
        <f>SUM(M40:M47)</f>
        <v>0</v>
      </c>
      <c r="N39" s="232"/>
      <c r="O39" s="232">
        <f>SUM(O40:O47)</f>
        <v>0.1</v>
      </c>
      <c r="P39" s="232"/>
      <c r="Q39" s="232">
        <f>SUM(Q40:Q47)</f>
        <v>0</v>
      </c>
      <c r="R39" s="232"/>
      <c r="S39" s="232"/>
      <c r="T39" s="232"/>
      <c r="U39" s="232"/>
      <c r="V39" s="232">
        <f>SUM(V40:V47)</f>
        <v>10.719999999999999</v>
      </c>
      <c r="W39" s="232"/>
      <c r="X39" s="232"/>
      <c r="AG39" t="s">
        <v>100</v>
      </c>
    </row>
    <row r="40" spans="1:60" outlineLevel="1" x14ac:dyDescent="0.2">
      <c r="A40" s="246">
        <v>29</v>
      </c>
      <c r="B40" s="247" t="s">
        <v>168</v>
      </c>
      <c r="C40" s="255" t="s">
        <v>169</v>
      </c>
      <c r="D40" s="248" t="s">
        <v>114</v>
      </c>
      <c r="E40" s="249">
        <v>0.3</v>
      </c>
      <c r="F40" s="250">
        <f>H40+J40</f>
        <v>0</v>
      </c>
      <c r="G40" s="250">
        <f>ROUND(E40*F40,2)</f>
        <v>0</v>
      </c>
      <c r="H40" s="251"/>
      <c r="I40" s="250">
        <f>ROUND(E40*H40,2)</f>
        <v>0</v>
      </c>
      <c r="J40" s="251"/>
      <c r="K40" s="252">
        <f>ROUND(E40*J40,2)</f>
        <v>0</v>
      </c>
      <c r="L40" s="231">
        <v>21</v>
      </c>
      <c r="M40" s="231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1"/>
      <c r="S40" s="231" t="s">
        <v>104</v>
      </c>
      <c r="T40" s="231" t="s">
        <v>105</v>
      </c>
      <c r="U40" s="231">
        <v>1.333</v>
      </c>
      <c r="V40" s="231">
        <f>ROUND(E40*U40,2)</f>
        <v>0.4</v>
      </c>
      <c r="W40" s="231"/>
      <c r="X40" s="231" t="s">
        <v>106</v>
      </c>
      <c r="Y40" s="214"/>
      <c r="Z40" s="214"/>
      <c r="AA40" s="214"/>
      <c r="AB40" s="214"/>
      <c r="AC40" s="214"/>
      <c r="AD40" s="214"/>
      <c r="AE40" s="214"/>
      <c r="AF40" s="214"/>
      <c r="AG40" s="214" t="s">
        <v>107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46">
        <v>30</v>
      </c>
      <c r="B41" s="247" t="s">
        <v>170</v>
      </c>
      <c r="C41" s="255" t="s">
        <v>171</v>
      </c>
      <c r="D41" s="248" t="s">
        <v>172</v>
      </c>
      <c r="E41" s="249">
        <v>1</v>
      </c>
      <c r="F41" s="250">
        <f>H41+J41</f>
        <v>0</v>
      </c>
      <c r="G41" s="250">
        <f>ROUND(E41*F41,2)</f>
        <v>0</v>
      </c>
      <c r="H41" s="251"/>
      <c r="I41" s="250">
        <f>ROUND(E41*H41,2)</f>
        <v>0</v>
      </c>
      <c r="J41" s="251"/>
      <c r="K41" s="252">
        <f>ROUND(E41*J41,2)</f>
        <v>0</v>
      </c>
      <c r="L41" s="231">
        <v>21</v>
      </c>
      <c r="M41" s="231">
        <f>G41*(1+L41/100)</f>
        <v>0</v>
      </c>
      <c r="N41" s="231">
        <v>4.4999999999999997E-3</v>
      </c>
      <c r="O41" s="231">
        <f>ROUND(E41*N41,2)</f>
        <v>0</v>
      </c>
      <c r="P41" s="231">
        <v>0</v>
      </c>
      <c r="Q41" s="231">
        <f>ROUND(E41*P41,2)</f>
        <v>0</v>
      </c>
      <c r="R41" s="231"/>
      <c r="S41" s="231" t="s">
        <v>104</v>
      </c>
      <c r="T41" s="231" t="s">
        <v>105</v>
      </c>
      <c r="U41" s="231">
        <v>1.9450000000000001</v>
      </c>
      <c r="V41" s="231">
        <f>ROUND(E41*U41,2)</f>
        <v>1.95</v>
      </c>
      <c r="W41" s="231"/>
      <c r="X41" s="231" t="s">
        <v>106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107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46">
        <v>31</v>
      </c>
      <c r="B42" s="247" t="s">
        <v>173</v>
      </c>
      <c r="C42" s="255" t="s">
        <v>174</v>
      </c>
      <c r="D42" s="248" t="s">
        <v>172</v>
      </c>
      <c r="E42" s="249">
        <v>1</v>
      </c>
      <c r="F42" s="250">
        <f>H42+J42</f>
        <v>0</v>
      </c>
      <c r="G42" s="250">
        <f>ROUND(E42*F42,2)</f>
        <v>0</v>
      </c>
      <c r="H42" s="251"/>
      <c r="I42" s="250">
        <f>ROUND(E42*H42,2)</f>
        <v>0</v>
      </c>
      <c r="J42" s="251"/>
      <c r="K42" s="252">
        <f>ROUND(E42*J42,2)</f>
        <v>0</v>
      </c>
      <c r="L42" s="231">
        <v>21</v>
      </c>
      <c r="M42" s="231">
        <f>G42*(1+L42/100)</f>
        <v>0</v>
      </c>
      <c r="N42" s="231">
        <v>1.8000000000000001E-4</v>
      </c>
      <c r="O42" s="231">
        <f>ROUND(E42*N42,2)</f>
        <v>0</v>
      </c>
      <c r="P42" s="231">
        <v>0</v>
      </c>
      <c r="Q42" s="231">
        <f>ROUND(E42*P42,2)</f>
        <v>0</v>
      </c>
      <c r="R42" s="231"/>
      <c r="S42" s="231" t="s">
        <v>104</v>
      </c>
      <c r="T42" s="231" t="s">
        <v>105</v>
      </c>
      <c r="U42" s="231">
        <v>0.83799999999999997</v>
      </c>
      <c r="V42" s="231">
        <f>ROUND(E42*U42,2)</f>
        <v>0.84</v>
      </c>
      <c r="W42" s="231"/>
      <c r="X42" s="231" t="s">
        <v>106</v>
      </c>
      <c r="Y42" s="214"/>
      <c r="Z42" s="214"/>
      <c r="AA42" s="214"/>
      <c r="AB42" s="214"/>
      <c r="AC42" s="214"/>
      <c r="AD42" s="214"/>
      <c r="AE42" s="214"/>
      <c r="AF42" s="214"/>
      <c r="AG42" s="214" t="s">
        <v>107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1" x14ac:dyDescent="0.2">
      <c r="A43" s="246">
        <v>32</v>
      </c>
      <c r="B43" s="247" t="s">
        <v>175</v>
      </c>
      <c r="C43" s="255" t="s">
        <v>176</v>
      </c>
      <c r="D43" s="248" t="s">
        <v>125</v>
      </c>
      <c r="E43" s="249">
        <v>2</v>
      </c>
      <c r="F43" s="250">
        <f>H43+J43</f>
        <v>0</v>
      </c>
      <c r="G43" s="250">
        <f>ROUND(E43*F43,2)</f>
        <v>0</v>
      </c>
      <c r="H43" s="251"/>
      <c r="I43" s="250">
        <f>ROUND(E43*H43,2)</f>
        <v>0</v>
      </c>
      <c r="J43" s="251"/>
      <c r="K43" s="252">
        <f>ROUND(E43*J43,2)</f>
        <v>0</v>
      </c>
      <c r="L43" s="231">
        <v>21</v>
      </c>
      <c r="M43" s="231">
        <f>G43*(1+L43/100)</f>
        <v>0</v>
      </c>
      <c r="N43" s="231">
        <v>1.4E-3</v>
      </c>
      <c r="O43" s="231">
        <f>ROUND(E43*N43,2)</f>
        <v>0</v>
      </c>
      <c r="P43" s="231">
        <v>0</v>
      </c>
      <c r="Q43" s="231">
        <f>ROUND(E43*P43,2)</f>
        <v>0</v>
      </c>
      <c r="R43" s="231"/>
      <c r="S43" s="231" t="s">
        <v>104</v>
      </c>
      <c r="T43" s="231" t="s">
        <v>105</v>
      </c>
      <c r="U43" s="231">
        <v>0</v>
      </c>
      <c r="V43" s="231">
        <f>ROUND(E43*U43,2)</f>
        <v>0</v>
      </c>
      <c r="W43" s="231"/>
      <c r="X43" s="231" t="s">
        <v>134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135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46">
        <v>33</v>
      </c>
      <c r="B44" s="247" t="s">
        <v>177</v>
      </c>
      <c r="C44" s="255" t="s">
        <v>178</v>
      </c>
      <c r="D44" s="248" t="s">
        <v>125</v>
      </c>
      <c r="E44" s="249">
        <v>1</v>
      </c>
      <c r="F44" s="250">
        <f>H44+J44</f>
        <v>0</v>
      </c>
      <c r="G44" s="250">
        <f>ROUND(E44*F44,2)</f>
        <v>0</v>
      </c>
      <c r="H44" s="251"/>
      <c r="I44" s="250">
        <f>ROUND(E44*H44,2)</f>
        <v>0</v>
      </c>
      <c r="J44" s="251"/>
      <c r="K44" s="252">
        <f>ROUND(E44*J44,2)</f>
        <v>0</v>
      </c>
      <c r="L44" s="231">
        <v>21</v>
      </c>
      <c r="M44" s="231">
        <f>G44*(1+L44/100)</f>
        <v>0</v>
      </c>
      <c r="N44" s="231">
        <v>0</v>
      </c>
      <c r="O44" s="231">
        <f>ROUND(E44*N44,2)</f>
        <v>0</v>
      </c>
      <c r="P44" s="231">
        <v>0</v>
      </c>
      <c r="Q44" s="231">
        <f>ROUND(E44*P44,2)</f>
        <v>0</v>
      </c>
      <c r="R44" s="231"/>
      <c r="S44" s="231" t="s">
        <v>104</v>
      </c>
      <c r="T44" s="231" t="s">
        <v>105</v>
      </c>
      <c r="U44" s="231">
        <v>0.48199999999999998</v>
      </c>
      <c r="V44" s="231">
        <f>ROUND(E44*U44,2)</f>
        <v>0.48</v>
      </c>
      <c r="W44" s="231"/>
      <c r="X44" s="231" t="s">
        <v>106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107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46">
        <v>34</v>
      </c>
      <c r="B45" s="247" t="s">
        <v>179</v>
      </c>
      <c r="C45" s="255" t="s">
        <v>180</v>
      </c>
      <c r="D45" s="248" t="s">
        <v>125</v>
      </c>
      <c r="E45" s="249">
        <v>1</v>
      </c>
      <c r="F45" s="250">
        <f>H45+J45</f>
        <v>0</v>
      </c>
      <c r="G45" s="250">
        <f>ROUND(E45*F45,2)</f>
        <v>0</v>
      </c>
      <c r="H45" s="251"/>
      <c r="I45" s="250">
        <f>ROUND(E45*H45,2)</f>
        <v>0</v>
      </c>
      <c r="J45" s="251"/>
      <c r="K45" s="252">
        <f>ROUND(E45*J45,2)</f>
        <v>0</v>
      </c>
      <c r="L45" s="231">
        <v>21</v>
      </c>
      <c r="M45" s="231">
        <f>G45*(1+L45/100)</f>
        <v>0</v>
      </c>
      <c r="N45" s="231">
        <v>4.4999999999999997E-3</v>
      </c>
      <c r="O45" s="231">
        <f>ROUND(E45*N45,2)</f>
        <v>0</v>
      </c>
      <c r="P45" s="231">
        <v>0</v>
      </c>
      <c r="Q45" s="231">
        <f>ROUND(E45*P45,2)</f>
        <v>0</v>
      </c>
      <c r="R45" s="231"/>
      <c r="S45" s="231" t="s">
        <v>104</v>
      </c>
      <c r="T45" s="231" t="s">
        <v>105</v>
      </c>
      <c r="U45" s="231">
        <v>0</v>
      </c>
      <c r="V45" s="231">
        <f>ROUND(E45*U45,2)</f>
        <v>0</v>
      </c>
      <c r="W45" s="231"/>
      <c r="X45" s="231" t="s">
        <v>134</v>
      </c>
      <c r="Y45" s="214"/>
      <c r="Z45" s="214"/>
      <c r="AA45" s="214"/>
      <c r="AB45" s="214"/>
      <c r="AC45" s="214"/>
      <c r="AD45" s="214"/>
      <c r="AE45" s="214"/>
      <c r="AF45" s="214"/>
      <c r="AG45" s="214" t="s">
        <v>135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46">
        <v>35</v>
      </c>
      <c r="B46" s="247" t="s">
        <v>181</v>
      </c>
      <c r="C46" s="255" t="s">
        <v>182</v>
      </c>
      <c r="D46" s="248" t="s">
        <v>125</v>
      </c>
      <c r="E46" s="249">
        <v>1</v>
      </c>
      <c r="F46" s="250">
        <f>H46+J46</f>
        <v>0</v>
      </c>
      <c r="G46" s="250">
        <f>ROUND(E46*F46,2)</f>
        <v>0</v>
      </c>
      <c r="H46" s="251"/>
      <c r="I46" s="250">
        <f>ROUND(E46*H46,2)</f>
        <v>0</v>
      </c>
      <c r="J46" s="251"/>
      <c r="K46" s="252">
        <f>ROUND(E46*J46,2)</f>
        <v>0</v>
      </c>
      <c r="L46" s="231">
        <v>21</v>
      </c>
      <c r="M46" s="231">
        <f>G46*(1+L46/100)</f>
        <v>0</v>
      </c>
      <c r="N46" s="231">
        <v>1.7000000000000001E-4</v>
      </c>
      <c r="O46" s="231">
        <f>ROUND(E46*N46,2)</f>
        <v>0</v>
      </c>
      <c r="P46" s="231">
        <v>0</v>
      </c>
      <c r="Q46" s="231">
        <f>ROUND(E46*P46,2)</f>
        <v>0</v>
      </c>
      <c r="R46" s="231"/>
      <c r="S46" s="231" t="s">
        <v>104</v>
      </c>
      <c r="T46" s="231" t="s">
        <v>105</v>
      </c>
      <c r="U46" s="231">
        <v>0.17299999999999999</v>
      </c>
      <c r="V46" s="231">
        <f>ROUND(E46*U46,2)</f>
        <v>0.17</v>
      </c>
      <c r="W46" s="231"/>
      <c r="X46" s="231" t="s">
        <v>106</v>
      </c>
      <c r="Y46" s="214"/>
      <c r="Z46" s="214"/>
      <c r="AA46" s="214"/>
      <c r="AB46" s="214"/>
      <c r="AC46" s="214"/>
      <c r="AD46" s="214"/>
      <c r="AE46" s="214"/>
      <c r="AF46" s="214"/>
      <c r="AG46" s="214" t="s">
        <v>107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46">
        <v>36</v>
      </c>
      <c r="B47" s="247" t="s">
        <v>183</v>
      </c>
      <c r="C47" s="255" t="s">
        <v>184</v>
      </c>
      <c r="D47" s="248" t="s">
        <v>103</v>
      </c>
      <c r="E47" s="249">
        <v>13</v>
      </c>
      <c r="F47" s="250">
        <f>H47+J47</f>
        <v>0</v>
      </c>
      <c r="G47" s="250">
        <f>ROUND(E47*F47,2)</f>
        <v>0</v>
      </c>
      <c r="H47" s="251"/>
      <c r="I47" s="250">
        <f>ROUND(E47*H47,2)</f>
        <v>0</v>
      </c>
      <c r="J47" s="251"/>
      <c r="K47" s="252">
        <f>ROUND(E47*J47,2)</f>
        <v>0</v>
      </c>
      <c r="L47" s="231">
        <v>21</v>
      </c>
      <c r="M47" s="231">
        <f>G47*(1+L47/100)</f>
        <v>0</v>
      </c>
      <c r="N47" s="231">
        <v>7.3400000000000002E-3</v>
      </c>
      <c r="O47" s="231">
        <f>ROUND(E47*N47,2)</f>
        <v>0.1</v>
      </c>
      <c r="P47" s="231">
        <v>0</v>
      </c>
      <c r="Q47" s="231">
        <f>ROUND(E47*P47,2)</f>
        <v>0</v>
      </c>
      <c r="R47" s="231"/>
      <c r="S47" s="231" t="s">
        <v>104</v>
      </c>
      <c r="T47" s="231" t="s">
        <v>105</v>
      </c>
      <c r="U47" s="231">
        <v>0.52900000000000003</v>
      </c>
      <c r="V47" s="231">
        <f>ROUND(E47*U47,2)</f>
        <v>6.88</v>
      </c>
      <c r="W47" s="231"/>
      <c r="X47" s="231" t="s">
        <v>106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107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x14ac:dyDescent="0.2">
      <c r="A48" s="233" t="s">
        <v>99</v>
      </c>
      <c r="B48" s="234" t="s">
        <v>65</v>
      </c>
      <c r="C48" s="254" t="s">
        <v>66</v>
      </c>
      <c r="D48" s="235"/>
      <c r="E48" s="236"/>
      <c r="F48" s="237"/>
      <c r="G48" s="237">
        <f>SUMIF(AG49:AG58,"&lt;&gt;NOR",G49:G58)</f>
        <v>0</v>
      </c>
      <c r="H48" s="237"/>
      <c r="I48" s="237">
        <f>SUM(I49:I58)</f>
        <v>0</v>
      </c>
      <c r="J48" s="237"/>
      <c r="K48" s="238">
        <f>SUM(K49:K58)</f>
        <v>0</v>
      </c>
      <c r="L48" s="232"/>
      <c r="M48" s="232">
        <f>SUM(M49:M58)</f>
        <v>0</v>
      </c>
      <c r="N48" s="232"/>
      <c r="O48" s="232">
        <f>SUM(O49:O58)</f>
        <v>0.36</v>
      </c>
      <c r="P48" s="232"/>
      <c r="Q48" s="232">
        <f>SUM(Q49:Q58)</f>
        <v>0</v>
      </c>
      <c r="R48" s="232"/>
      <c r="S48" s="232"/>
      <c r="T48" s="232"/>
      <c r="U48" s="232"/>
      <c r="V48" s="232">
        <f>SUM(V49:V58)</f>
        <v>31.78</v>
      </c>
      <c r="W48" s="232"/>
      <c r="X48" s="232"/>
      <c r="AG48" t="s">
        <v>100</v>
      </c>
    </row>
    <row r="49" spans="1:60" ht="22.5" outlineLevel="1" x14ac:dyDescent="0.2">
      <c r="A49" s="246">
        <v>37</v>
      </c>
      <c r="B49" s="247" t="s">
        <v>185</v>
      </c>
      <c r="C49" s="255" t="s">
        <v>186</v>
      </c>
      <c r="D49" s="248" t="s">
        <v>114</v>
      </c>
      <c r="E49" s="249">
        <v>0.5</v>
      </c>
      <c r="F49" s="250">
        <f>H49+J49</f>
        <v>0</v>
      </c>
      <c r="G49" s="250">
        <f>ROUND(E49*F49,2)</f>
        <v>0</v>
      </c>
      <c r="H49" s="251"/>
      <c r="I49" s="250">
        <f>ROUND(E49*H49,2)</f>
        <v>0</v>
      </c>
      <c r="J49" s="251"/>
      <c r="K49" s="252">
        <f>ROUND(E49*J49,2)</f>
        <v>0</v>
      </c>
      <c r="L49" s="231">
        <v>21</v>
      </c>
      <c r="M49" s="231">
        <f>G49*(1+L49/100)</f>
        <v>0</v>
      </c>
      <c r="N49" s="231">
        <v>0</v>
      </c>
      <c r="O49" s="231">
        <f>ROUND(E49*N49,2)</f>
        <v>0</v>
      </c>
      <c r="P49" s="231">
        <v>0</v>
      </c>
      <c r="Q49" s="231">
        <f>ROUND(E49*P49,2)</f>
        <v>0</v>
      </c>
      <c r="R49" s="231"/>
      <c r="S49" s="231" t="s">
        <v>104</v>
      </c>
      <c r="T49" s="231" t="s">
        <v>105</v>
      </c>
      <c r="U49" s="231">
        <v>1.573</v>
      </c>
      <c r="V49" s="231">
        <f>ROUND(E49*U49,2)</f>
        <v>0.79</v>
      </c>
      <c r="W49" s="231"/>
      <c r="X49" s="231" t="s">
        <v>106</v>
      </c>
      <c r="Y49" s="214"/>
      <c r="Z49" s="214"/>
      <c r="AA49" s="214"/>
      <c r="AB49" s="214"/>
      <c r="AC49" s="214"/>
      <c r="AD49" s="214"/>
      <c r="AE49" s="214"/>
      <c r="AF49" s="214"/>
      <c r="AG49" s="214" t="s">
        <v>107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46">
        <v>38</v>
      </c>
      <c r="B50" s="247" t="s">
        <v>187</v>
      </c>
      <c r="C50" s="255" t="s">
        <v>188</v>
      </c>
      <c r="D50" s="248" t="s">
        <v>125</v>
      </c>
      <c r="E50" s="249">
        <v>3</v>
      </c>
      <c r="F50" s="250">
        <f>H50+J50</f>
        <v>0</v>
      </c>
      <c r="G50" s="250">
        <f>ROUND(E50*F50,2)</f>
        <v>0</v>
      </c>
      <c r="H50" s="251"/>
      <c r="I50" s="250">
        <f>ROUND(E50*H50,2)</f>
        <v>0</v>
      </c>
      <c r="J50" s="251"/>
      <c r="K50" s="252">
        <f>ROUND(E50*J50,2)</f>
        <v>0</v>
      </c>
      <c r="L50" s="231">
        <v>21</v>
      </c>
      <c r="M50" s="231">
        <f>G50*(1+L50/100)</f>
        <v>0</v>
      </c>
      <c r="N50" s="231">
        <v>1.8669999999999999E-2</v>
      </c>
      <c r="O50" s="231">
        <f>ROUND(E50*N50,2)</f>
        <v>0.06</v>
      </c>
      <c r="P50" s="231">
        <v>0</v>
      </c>
      <c r="Q50" s="231">
        <f>ROUND(E50*P50,2)</f>
        <v>0</v>
      </c>
      <c r="R50" s="231"/>
      <c r="S50" s="231" t="s">
        <v>104</v>
      </c>
      <c r="T50" s="231" t="s">
        <v>105</v>
      </c>
      <c r="U50" s="231">
        <v>2.92136</v>
      </c>
      <c r="V50" s="231">
        <f>ROUND(E50*U50,2)</f>
        <v>8.76</v>
      </c>
      <c r="W50" s="231"/>
      <c r="X50" s="231" t="s">
        <v>110</v>
      </c>
      <c r="Y50" s="214"/>
      <c r="Z50" s="214"/>
      <c r="AA50" s="214"/>
      <c r="AB50" s="214"/>
      <c r="AC50" s="214"/>
      <c r="AD50" s="214"/>
      <c r="AE50" s="214"/>
      <c r="AF50" s="214"/>
      <c r="AG50" s="214" t="s">
        <v>111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46">
        <v>39</v>
      </c>
      <c r="B51" s="247" t="s">
        <v>189</v>
      </c>
      <c r="C51" s="255" t="s">
        <v>190</v>
      </c>
      <c r="D51" s="248" t="s">
        <v>125</v>
      </c>
      <c r="E51" s="249">
        <v>2</v>
      </c>
      <c r="F51" s="250">
        <f>H51+J51</f>
        <v>0</v>
      </c>
      <c r="G51" s="250">
        <f>ROUND(E51*F51,2)</f>
        <v>0</v>
      </c>
      <c r="H51" s="251"/>
      <c r="I51" s="250">
        <f>ROUND(E51*H51,2)</f>
        <v>0</v>
      </c>
      <c r="J51" s="251"/>
      <c r="K51" s="252">
        <f>ROUND(E51*J51,2)</f>
        <v>0</v>
      </c>
      <c r="L51" s="231">
        <v>21</v>
      </c>
      <c r="M51" s="231">
        <f>G51*(1+L51/100)</f>
        <v>0</v>
      </c>
      <c r="N51" s="231">
        <v>6.4099999999999999E-3</v>
      </c>
      <c r="O51" s="231">
        <f>ROUND(E51*N51,2)</f>
        <v>0.01</v>
      </c>
      <c r="P51" s="231">
        <v>0</v>
      </c>
      <c r="Q51" s="231">
        <f>ROUND(E51*P51,2)</f>
        <v>0</v>
      </c>
      <c r="R51" s="231"/>
      <c r="S51" s="231" t="s">
        <v>104</v>
      </c>
      <c r="T51" s="231" t="s">
        <v>105</v>
      </c>
      <c r="U51" s="231">
        <v>2.1550799999999999</v>
      </c>
      <c r="V51" s="231">
        <f>ROUND(E51*U51,2)</f>
        <v>4.3099999999999996</v>
      </c>
      <c r="W51" s="231"/>
      <c r="X51" s="231" t="s">
        <v>110</v>
      </c>
      <c r="Y51" s="214"/>
      <c r="Z51" s="214"/>
      <c r="AA51" s="214"/>
      <c r="AB51" s="214"/>
      <c r="AC51" s="214"/>
      <c r="AD51" s="214"/>
      <c r="AE51" s="214"/>
      <c r="AF51" s="214"/>
      <c r="AG51" s="214" t="s">
        <v>111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46">
        <v>40</v>
      </c>
      <c r="B52" s="247" t="s">
        <v>191</v>
      </c>
      <c r="C52" s="255" t="s">
        <v>192</v>
      </c>
      <c r="D52" s="248" t="s">
        <v>125</v>
      </c>
      <c r="E52" s="249">
        <v>4</v>
      </c>
      <c r="F52" s="250">
        <f>H52+J52</f>
        <v>0</v>
      </c>
      <c r="G52" s="250">
        <f>ROUND(E52*F52,2)</f>
        <v>0</v>
      </c>
      <c r="H52" s="251"/>
      <c r="I52" s="250">
        <f>ROUND(E52*H52,2)</f>
        <v>0</v>
      </c>
      <c r="J52" s="251"/>
      <c r="K52" s="252">
        <f>ROUND(E52*J52,2)</f>
        <v>0</v>
      </c>
      <c r="L52" s="231">
        <v>21</v>
      </c>
      <c r="M52" s="231">
        <f>G52*(1+L52/100)</f>
        <v>0</v>
      </c>
      <c r="N52" s="231">
        <v>2.962E-2</v>
      </c>
      <c r="O52" s="231">
        <f>ROUND(E52*N52,2)</f>
        <v>0.12</v>
      </c>
      <c r="P52" s="231">
        <v>0</v>
      </c>
      <c r="Q52" s="231">
        <f>ROUND(E52*P52,2)</f>
        <v>0</v>
      </c>
      <c r="R52" s="231"/>
      <c r="S52" s="231" t="s">
        <v>104</v>
      </c>
      <c r="T52" s="231" t="s">
        <v>105</v>
      </c>
      <c r="U52" s="231">
        <v>2.6510899999999999</v>
      </c>
      <c r="V52" s="231">
        <f>ROUND(E52*U52,2)</f>
        <v>10.6</v>
      </c>
      <c r="W52" s="231"/>
      <c r="X52" s="231" t="s">
        <v>110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111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46">
        <v>41</v>
      </c>
      <c r="B53" s="247" t="s">
        <v>193</v>
      </c>
      <c r="C53" s="255" t="s">
        <v>194</v>
      </c>
      <c r="D53" s="248" t="s">
        <v>172</v>
      </c>
      <c r="E53" s="249">
        <v>3</v>
      </c>
      <c r="F53" s="250">
        <f>H53+J53</f>
        <v>0</v>
      </c>
      <c r="G53" s="250">
        <f>ROUND(E53*F53,2)</f>
        <v>0</v>
      </c>
      <c r="H53" s="251"/>
      <c r="I53" s="250">
        <f>ROUND(E53*H53,2)</f>
        <v>0</v>
      </c>
      <c r="J53" s="251"/>
      <c r="K53" s="252">
        <f>ROUND(E53*J53,2)</f>
        <v>0</v>
      </c>
      <c r="L53" s="231">
        <v>21</v>
      </c>
      <c r="M53" s="231">
        <f>G53*(1+L53/100)</f>
        <v>0</v>
      </c>
      <c r="N53" s="231">
        <v>2.385E-2</v>
      </c>
      <c r="O53" s="231">
        <f>ROUND(E53*N53,2)</f>
        <v>7.0000000000000007E-2</v>
      </c>
      <c r="P53" s="231">
        <v>0</v>
      </c>
      <c r="Q53" s="231">
        <f>ROUND(E53*P53,2)</f>
        <v>0</v>
      </c>
      <c r="R53" s="231"/>
      <c r="S53" s="231" t="s">
        <v>104</v>
      </c>
      <c r="T53" s="231" t="s">
        <v>105</v>
      </c>
      <c r="U53" s="231">
        <v>0.85499999999999998</v>
      </c>
      <c r="V53" s="231">
        <f>ROUND(E53*U53,2)</f>
        <v>2.57</v>
      </c>
      <c r="W53" s="231"/>
      <c r="X53" s="231" t="s">
        <v>106</v>
      </c>
      <c r="Y53" s="214"/>
      <c r="Z53" s="214"/>
      <c r="AA53" s="214"/>
      <c r="AB53" s="214"/>
      <c r="AC53" s="214"/>
      <c r="AD53" s="214"/>
      <c r="AE53" s="214"/>
      <c r="AF53" s="214"/>
      <c r="AG53" s="214" t="s">
        <v>107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46">
        <v>42</v>
      </c>
      <c r="B54" s="247" t="s">
        <v>195</v>
      </c>
      <c r="C54" s="255" t="s">
        <v>196</v>
      </c>
      <c r="D54" s="248" t="s">
        <v>125</v>
      </c>
      <c r="E54" s="249">
        <v>3</v>
      </c>
      <c r="F54" s="250">
        <f>H54+J54</f>
        <v>0</v>
      </c>
      <c r="G54" s="250">
        <f>ROUND(E54*F54,2)</f>
        <v>0</v>
      </c>
      <c r="H54" s="251"/>
      <c r="I54" s="250">
        <f>ROUND(E54*H54,2)</f>
        <v>0</v>
      </c>
      <c r="J54" s="251"/>
      <c r="K54" s="252">
        <f>ROUND(E54*J54,2)</f>
        <v>0</v>
      </c>
      <c r="L54" s="231">
        <v>21</v>
      </c>
      <c r="M54" s="231">
        <f>G54*(1+L54/100)</f>
        <v>0</v>
      </c>
      <c r="N54" s="231">
        <v>1.8000000000000001E-4</v>
      </c>
      <c r="O54" s="231">
        <f>ROUND(E54*N54,2)</f>
        <v>0</v>
      </c>
      <c r="P54" s="231">
        <v>0</v>
      </c>
      <c r="Q54" s="231">
        <f>ROUND(E54*P54,2)</f>
        <v>0</v>
      </c>
      <c r="R54" s="231"/>
      <c r="S54" s="231" t="s">
        <v>104</v>
      </c>
      <c r="T54" s="231" t="s">
        <v>105</v>
      </c>
      <c r="U54" s="231">
        <v>0</v>
      </c>
      <c r="V54" s="231">
        <f>ROUND(E54*U54,2)</f>
        <v>0</v>
      </c>
      <c r="W54" s="231"/>
      <c r="X54" s="231" t="s">
        <v>134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135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ht="22.5" outlineLevel="1" x14ac:dyDescent="0.2">
      <c r="A55" s="246">
        <v>43</v>
      </c>
      <c r="B55" s="247" t="s">
        <v>197</v>
      </c>
      <c r="C55" s="255" t="s">
        <v>198</v>
      </c>
      <c r="D55" s="248" t="s">
        <v>125</v>
      </c>
      <c r="E55" s="249">
        <v>18</v>
      </c>
      <c r="F55" s="250">
        <f>H55+J55</f>
        <v>0</v>
      </c>
      <c r="G55" s="250">
        <f>ROUND(E55*F55,2)</f>
        <v>0</v>
      </c>
      <c r="H55" s="251"/>
      <c r="I55" s="250">
        <f>ROUND(E55*H55,2)</f>
        <v>0</v>
      </c>
      <c r="J55" s="251"/>
      <c r="K55" s="252">
        <f>ROUND(E55*J55,2)</f>
        <v>0</v>
      </c>
      <c r="L55" s="231">
        <v>21</v>
      </c>
      <c r="M55" s="231">
        <f>G55*(1+L55/100)</f>
        <v>0</v>
      </c>
      <c r="N55" s="231">
        <v>2.0000000000000001E-4</v>
      </c>
      <c r="O55" s="231">
        <f>ROUND(E55*N55,2)</f>
        <v>0</v>
      </c>
      <c r="P55" s="231">
        <v>0</v>
      </c>
      <c r="Q55" s="231">
        <f>ROUND(E55*P55,2)</f>
        <v>0</v>
      </c>
      <c r="R55" s="231"/>
      <c r="S55" s="231" t="s">
        <v>104</v>
      </c>
      <c r="T55" s="231" t="s">
        <v>105</v>
      </c>
      <c r="U55" s="231">
        <v>0</v>
      </c>
      <c r="V55" s="231">
        <f>ROUND(E55*U55,2)</f>
        <v>0</v>
      </c>
      <c r="W55" s="231"/>
      <c r="X55" s="231" t="s">
        <v>134</v>
      </c>
      <c r="Y55" s="214"/>
      <c r="Z55" s="214"/>
      <c r="AA55" s="214"/>
      <c r="AB55" s="214"/>
      <c r="AC55" s="214"/>
      <c r="AD55" s="214"/>
      <c r="AE55" s="214"/>
      <c r="AF55" s="214"/>
      <c r="AG55" s="214" t="s">
        <v>135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ht="22.5" outlineLevel="1" x14ac:dyDescent="0.2">
      <c r="A56" s="246">
        <v>44</v>
      </c>
      <c r="B56" s="247" t="s">
        <v>199</v>
      </c>
      <c r="C56" s="255" t="s">
        <v>200</v>
      </c>
      <c r="D56" s="248" t="s">
        <v>125</v>
      </c>
      <c r="E56" s="249">
        <v>4</v>
      </c>
      <c r="F56" s="250">
        <f>H56+J56</f>
        <v>0</v>
      </c>
      <c r="G56" s="250">
        <f>ROUND(E56*F56,2)</f>
        <v>0</v>
      </c>
      <c r="H56" s="251"/>
      <c r="I56" s="250">
        <f>ROUND(E56*H56,2)</f>
        <v>0</v>
      </c>
      <c r="J56" s="251"/>
      <c r="K56" s="252">
        <f>ROUND(E56*J56,2)</f>
        <v>0</v>
      </c>
      <c r="L56" s="231">
        <v>21</v>
      </c>
      <c r="M56" s="231">
        <f>G56*(1+L56/100)</f>
        <v>0</v>
      </c>
      <c r="N56" s="231">
        <v>9.0000000000000006E-5</v>
      </c>
      <c r="O56" s="231">
        <f>ROUND(E56*N56,2)</f>
        <v>0</v>
      </c>
      <c r="P56" s="231">
        <v>0</v>
      </c>
      <c r="Q56" s="231">
        <f>ROUND(E56*P56,2)</f>
        <v>0</v>
      </c>
      <c r="R56" s="231"/>
      <c r="S56" s="231" t="s">
        <v>104</v>
      </c>
      <c r="T56" s="231" t="s">
        <v>105</v>
      </c>
      <c r="U56" s="231">
        <v>0</v>
      </c>
      <c r="V56" s="231">
        <f>ROUND(E56*U56,2)</f>
        <v>0</v>
      </c>
      <c r="W56" s="231"/>
      <c r="X56" s="231" t="s">
        <v>134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135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46">
        <v>45</v>
      </c>
      <c r="B57" s="247" t="s">
        <v>201</v>
      </c>
      <c r="C57" s="255" t="s">
        <v>202</v>
      </c>
      <c r="D57" s="248" t="s">
        <v>172</v>
      </c>
      <c r="E57" s="249">
        <v>1</v>
      </c>
      <c r="F57" s="250">
        <f>H57+J57</f>
        <v>0</v>
      </c>
      <c r="G57" s="250">
        <f>ROUND(E57*F57,2)</f>
        <v>0</v>
      </c>
      <c r="H57" s="251"/>
      <c r="I57" s="250">
        <f>ROUND(E57*H57,2)</f>
        <v>0</v>
      </c>
      <c r="J57" s="251"/>
      <c r="K57" s="252">
        <f>ROUND(E57*J57,2)</f>
        <v>0</v>
      </c>
      <c r="L57" s="231">
        <v>21</v>
      </c>
      <c r="M57" s="231">
        <f>G57*(1+L57/100)</f>
        <v>0</v>
      </c>
      <c r="N57" s="231">
        <v>8.6819999999999994E-2</v>
      </c>
      <c r="O57" s="231">
        <f>ROUND(E57*N57,2)</f>
        <v>0.09</v>
      </c>
      <c r="P57" s="231">
        <v>0</v>
      </c>
      <c r="Q57" s="231">
        <f>ROUND(E57*P57,2)</f>
        <v>0</v>
      </c>
      <c r="R57" s="231"/>
      <c r="S57" s="231" t="s">
        <v>104</v>
      </c>
      <c r="T57" s="231" t="s">
        <v>105</v>
      </c>
      <c r="U57" s="231">
        <v>3.1440000000000001</v>
      </c>
      <c r="V57" s="231">
        <f>ROUND(E57*U57,2)</f>
        <v>3.14</v>
      </c>
      <c r="W57" s="231"/>
      <c r="X57" s="231" t="s">
        <v>106</v>
      </c>
      <c r="Y57" s="214"/>
      <c r="Z57" s="214"/>
      <c r="AA57" s="214"/>
      <c r="AB57" s="214"/>
      <c r="AC57" s="214"/>
      <c r="AD57" s="214"/>
      <c r="AE57" s="214"/>
      <c r="AF57" s="214"/>
      <c r="AG57" s="214" t="s">
        <v>107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ht="22.5" outlineLevel="1" x14ac:dyDescent="0.2">
      <c r="A58" s="246">
        <v>46</v>
      </c>
      <c r="B58" s="247" t="s">
        <v>203</v>
      </c>
      <c r="C58" s="255" t="s">
        <v>204</v>
      </c>
      <c r="D58" s="248" t="s">
        <v>125</v>
      </c>
      <c r="E58" s="249">
        <v>3</v>
      </c>
      <c r="F58" s="250">
        <f>H58+J58</f>
        <v>0</v>
      </c>
      <c r="G58" s="250">
        <f>ROUND(E58*F58,2)</f>
        <v>0</v>
      </c>
      <c r="H58" s="251"/>
      <c r="I58" s="250">
        <f>ROUND(E58*H58,2)</f>
        <v>0</v>
      </c>
      <c r="J58" s="251"/>
      <c r="K58" s="252">
        <f>ROUND(E58*J58,2)</f>
        <v>0</v>
      </c>
      <c r="L58" s="231">
        <v>21</v>
      </c>
      <c r="M58" s="231">
        <f>G58*(1+L58/100)</f>
        <v>0</v>
      </c>
      <c r="N58" s="231">
        <v>2.5999999999999999E-3</v>
      </c>
      <c r="O58" s="231">
        <f>ROUND(E58*N58,2)</f>
        <v>0.01</v>
      </c>
      <c r="P58" s="231">
        <v>0</v>
      </c>
      <c r="Q58" s="231">
        <f>ROUND(E58*P58,2)</f>
        <v>0</v>
      </c>
      <c r="R58" s="231"/>
      <c r="S58" s="231" t="s">
        <v>104</v>
      </c>
      <c r="T58" s="231" t="s">
        <v>105</v>
      </c>
      <c r="U58" s="231">
        <v>0.53500000000000003</v>
      </c>
      <c r="V58" s="231">
        <f>ROUND(E58*U58,2)</f>
        <v>1.61</v>
      </c>
      <c r="W58" s="231"/>
      <c r="X58" s="231" t="s">
        <v>106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107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x14ac:dyDescent="0.2">
      <c r="A59" s="233" t="s">
        <v>99</v>
      </c>
      <c r="B59" s="234" t="s">
        <v>67</v>
      </c>
      <c r="C59" s="254" t="s">
        <v>68</v>
      </c>
      <c r="D59" s="235"/>
      <c r="E59" s="236"/>
      <c r="F59" s="237"/>
      <c r="G59" s="237">
        <f>SUMIF(AG60:AG60,"&lt;&gt;NOR",G60:G60)</f>
        <v>0</v>
      </c>
      <c r="H59" s="237"/>
      <c r="I59" s="237">
        <f>SUM(I60:I60)</f>
        <v>0</v>
      </c>
      <c r="J59" s="237"/>
      <c r="K59" s="238">
        <f>SUM(K60:K60)</f>
        <v>0</v>
      </c>
      <c r="L59" s="232"/>
      <c r="M59" s="232">
        <f>SUM(M60:M60)</f>
        <v>0</v>
      </c>
      <c r="N59" s="232"/>
      <c r="O59" s="232">
        <f>SUM(O60:O60)</f>
        <v>0</v>
      </c>
      <c r="P59" s="232"/>
      <c r="Q59" s="232">
        <f>SUM(Q60:Q60)</f>
        <v>0</v>
      </c>
      <c r="R59" s="232"/>
      <c r="S59" s="232"/>
      <c r="T59" s="232"/>
      <c r="U59" s="232"/>
      <c r="V59" s="232">
        <f>SUM(V60:V60)</f>
        <v>0.21</v>
      </c>
      <c r="W59" s="232"/>
      <c r="X59" s="232"/>
      <c r="AG59" t="s">
        <v>100</v>
      </c>
    </row>
    <row r="60" spans="1:60" outlineLevel="1" x14ac:dyDescent="0.2">
      <c r="A60" s="246">
        <v>47</v>
      </c>
      <c r="B60" s="247" t="s">
        <v>205</v>
      </c>
      <c r="C60" s="255" t="s">
        <v>206</v>
      </c>
      <c r="D60" s="248" t="s">
        <v>125</v>
      </c>
      <c r="E60" s="249">
        <v>1</v>
      </c>
      <c r="F60" s="250">
        <f>H60+J60</f>
        <v>0</v>
      </c>
      <c r="G60" s="250">
        <f>ROUND(E60*F60,2)</f>
        <v>0</v>
      </c>
      <c r="H60" s="251"/>
      <c r="I60" s="250">
        <f>ROUND(E60*H60,2)</f>
        <v>0</v>
      </c>
      <c r="J60" s="251"/>
      <c r="K60" s="252">
        <f>ROUND(E60*J60,2)</f>
        <v>0</v>
      </c>
      <c r="L60" s="231">
        <v>21</v>
      </c>
      <c r="M60" s="231">
        <f>G60*(1+L60/100)</f>
        <v>0</v>
      </c>
      <c r="N60" s="231">
        <v>1.9000000000000001E-4</v>
      </c>
      <c r="O60" s="231">
        <f>ROUND(E60*N60,2)</f>
        <v>0</v>
      </c>
      <c r="P60" s="231">
        <v>0</v>
      </c>
      <c r="Q60" s="231">
        <f>ROUND(E60*P60,2)</f>
        <v>0</v>
      </c>
      <c r="R60" s="231"/>
      <c r="S60" s="231" t="s">
        <v>104</v>
      </c>
      <c r="T60" s="231" t="s">
        <v>105</v>
      </c>
      <c r="U60" s="231">
        <v>0.20599999999999999</v>
      </c>
      <c r="V60" s="231">
        <f>ROUND(E60*U60,2)</f>
        <v>0.21</v>
      </c>
      <c r="W60" s="231"/>
      <c r="X60" s="231" t="s">
        <v>106</v>
      </c>
      <c r="Y60" s="214"/>
      <c r="Z60" s="214"/>
      <c r="AA60" s="214"/>
      <c r="AB60" s="214"/>
      <c r="AC60" s="214"/>
      <c r="AD60" s="214"/>
      <c r="AE60" s="214"/>
      <c r="AF60" s="214"/>
      <c r="AG60" s="214" t="s">
        <v>107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x14ac:dyDescent="0.2">
      <c r="A61" s="233" t="s">
        <v>99</v>
      </c>
      <c r="B61" s="234" t="s">
        <v>69</v>
      </c>
      <c r="C61" s="254" t="s">
        <v>70</v>
      </c>
      <c r="D61" s="235"/>
      <c r="E61" s="236"/>
      <c r="F61" s="237"/>
      <c r="G61" s="237">
        <f>SUMIF(AG62:AG67,"&lt;&gt;NOR",G62:G67)</f>
        <v>0</v>
      </c>
      <c r="H61" s="237"/>
      <c r="I61" s="237">
        <f>SUM(I62:I67)</f>
        <v>0</v>
      </c>
      <c r="J61" s="237"/>
      <c r="K61" s="238">
        <f>SUM(K62:K67)</f>
        <v>0</v>
      </c>
      <c r="L61" s="232"/>
      <c r="M61" s="232">
        <f>SUM(M62:M67)</f>
        <v>0</v>
      </c>
      <c r="N61" s="232"/>
      <c r="O61" s="232">
        <f>SUM(O62:O67)</f>
        <v>0.06</v>
      </c>
      <c r="P61" s="232"/>
      <c r="Q61" s="232">
        <f>SUM(Q62:Q67)</f>
        <v>0</v>
      </c>
      <c r="R61" s="232"/>
      <c r="S61" s="232"/>
      <c r="T61" s="232"/>
      <c r="U61" s="232"/>
      <c r="V61" s="232">
        <f>SUM(V62:V67)</f>
        <v>46.43</v>
      </c>
      <c r="W61" s="232"/>
      <c r="X61" s="232"/>
      <c r="AG61" t="s">
        <v>100</v>
      </c>
    </row>
    <row r="62" spans="1:60" ht="22.5" outlineLevel="1" x14ac:dyDescent="0.2">
      <c r="A62" s="246">
        <v>48</v>
      </c>
      <c r="B62" s="247" t="s">
        <v>207</v>
      </c>
      <c r="C62" s="255" t="s">
        <v>208</v>
      </c>
      <c r="D62" s="248" t="s">
        <v>209</v>
      </c>
      <c r="E62" s="249">
        <v>7</v>
      </c>
      <c r="F62" s="250">
        <f>H62+J62</f>
        <v>0</v>
      </c>
      <c r="G62" s="250">
        <f>ROUND(E62*F62,2)</f>
        <v>0</v>
      </c>
      <c r="H62" s="251"/>
      <c r="I62" s="250">
        <f>ROUND(E62*H62,2)</f>
        <v>0</v>
      </c>
      <c r="J62" s="251"/>
      <c r="K62" s="252">
        <f>ROUND(E62*J62,2)</f>
        <v>0</v>
      </c>
      <c r="L62" s="231">
        <v>21</v>
      </c>
      <c r="M62" s="231">
        <f>G62*(1+L62/100)</f>
        <v>0</v>
      </c>
      <c r="N62" s="231">
        <v>2.9999999999999997E-4</v>
      </c>
      <c r="O62" s="231">
        <f>ROUND(E62*N62,2)</f>
        <v>0</v>
      </c>
      <c r="P62" s="231">
        <v>0</v>
      </c>
      <c r="Q62" s="231">
        <f>ROUND(E62*P62,2)</f>
        <v>0</v>
      </c>
      <c r="R62" s="231"/>
      <c r="S62" s="231" t="s">
        <v>104</v>
      </c>
      <c r="T62" s="231" t="s">
        <v>105</v>
      </c>
      <c r="U62" s="231">
        <v>0.219</v>
      </c>
      <c r="V62" s="231">
        <f>ROUND(E62*U62,2)</f>
        <v>1.53</v>
      </c>
      <c r="W62" s="231"/>
      <c r="X62" s="231" t="s">
        <v>106</v>
      </c>
      <c r="Y62" s="214"/>
      <c r="Z62" s="214"/>
      <c r="AA62" s="214"/>
      <c r="AB62" s="214"/>
      <c r="AC62" s="214"/>
      <c r="AD62" s="214"/>
      <c r="AE62" s="214"/>
      <c r="AF62" s="214"/>
      <c r="AG62" s="214" t="s">
        <v>107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ht="22.5" outlineLevel="1" x14ac:dyDescent="0.2">
      <c r="A63" s="246">
        <v>49</v>
      </c>
      <c r="B63" s="247" t="s">
        <v>210</v>
      </c>
      <c r="C63" s="255" t="s">
        <v>211</v>
      </c>
      <c r="D63" s="248" t="s">
        <v>209</v>
      </c>
      <c r="E63" s="249">
        <v>15</v>
      </c>
      <c r="F63" s="250">
        <f>H63+J63</f>
        <v>0</v>
      </c>
      <c r="G63" s="250">
        <f>ROUND(E63*F63,2)</f>
        <v>0</v>
      </c>
      <c r="H63" s="251"/>
      <c r="I63" s="250">
        <f>ROUND(E63*H63,2)</f>
        <v>0</v>
      </c>
      <c r="J63" s="251"/>
      <c r="K63" s="252">
        <f>ROUND(E63*J63,2)</f>
        <v>0</v>
      </c>
      <c r="L63" s="231">
        <v>21</v>
      </c>
      <c r="M63" s="231">
        <f>G63*(1+L63/100)</f>
        <v>0</v>
      </c>
      <c r="N63" s="231">
        <v>2.9999999999999997E-4</v>
      </c>
      <c r="O63" s="231">
        <f>ROUND(E63*N63,2)</f>
        <v>0</v>
      </c>
      <c r="P63" s="231">
        <v>0</v>
      </c>
      <c r="Q63" s="231">
        <f>ROUND(E63*P63,2)</f>
        <v>0</v>
      </c>
      <c r="R63" s="231"/>
      <c r="S63" s="231" t="s">
        <v>104</v>
      </c>
      <c r="T63" s="231" t="s">
        <v>105</v>
      </c>
      <c r="U63" s="231">
        <v>0.219</v>
      </c>
      <c r="V63" s="231">
        <f>ROUND(E63*U63,2)</f>
        <v>3.29</v>
      </c>
      <c r="W63" s="231"/>
      <c r="X63" s="231" t="s">
        <v>106</v>
      </c>
      <c r="Y63" s="214"/>
      <c r="Z63" s="214"/>
      <c r="AA63" s="214"/>
      <c r="AB63" s="214"/>
      <c r="AC63" s="214"/>
      <c r="AD63" s="214"/>
      <c r="AE63" s="214"/>
      <c r="AF63" s="214"/>
      <c r="AG63" s="214" t="s">
        <v>107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ht="22.5" outlineLevel="1" x14ac:dyDescent="0.2">
      <c r="A64" s="246">
        <v>50</v>
      </c>
      <c r="B64" s="247" t="s">
        <v>212</v>
      </c>
      <c r="C64" s="255" t="s">
        <v>213</v>
      </c>
      <c r="D64" s="248" t="s">
        <v>209</v>
      </c>
      <c r="E64" s="249">
        <v>10</v>
      </c>
      <c r="F64" s="250">
        <f>H64+J64</f>
        <v>0</v>
      </c>
      <c r="G64" s="250">
        <f>ROUND(E64*F64,2)</f>
        <v>0</v>
      </c>
      <c r="H64" s="251"/>
      <c r="I64" s="250">
        <f>ROUND(E64*H64,2)</f>
        <v>0</v>
      </c>
      <c r="J64" s="251"/>
      <c r="K64" s="252">
        <f>ROUND(E64*J64,2)</f>
        <v>0</v>
      </c>
      <c r="L64" s="231">
        <v>21</v>
      </c>
      <c r="M64" s="231">
        <f>G64*(1+L64/100)</f>
        <v>0</v>
      </c>
      <c r="N64" s="231">
        <v>2.9999999999999997E-4</v>
      </c>
      <c r="O64" s="231">
        <f>ROUND(E64*N64,2)</f>
        <v>0</v>
      </c>
      <c r="P64" s="231">
        <v>0</v>
      </c>
      <c r="Q64" s="231">
        <f>ROUND(E64*P64,2)</f>
        <v>0</v>
      </c>
      <c r="R64" s="231"/>
      <c r="S64" s="231" t="s">
        <v>104</v>
      </c>
      <c r="T64" s="231" t="s">
        <v>105</v>
      </c>
      <c r="U64" s="231">
        <v>0.219</v>
      </c>
      <c r="V64" s="231">
        <f>ROUND(E64*U64,2)</f>
        <v>2.19</v>
      </c>
      <c r="W64" s="231"/>
      <c r="X64" s="231" t="s">
        <v>106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107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ht="22.5" outlineLevel="1" x14ac:dyDescent="0.2">
      <c r="A65" s="246">
        <v>51</v>
      </c>
      <c r="B65" s="247" t="s">
        <v>214</v>
      </c>
      <c r="C65" s="255" t="s">
        <v>215</v>
      </c>
      <c r="D65" s="248" t="s">
        <v>209</v>
      </c>
      <c r="E65" s="249">
        <v>30</v>
      </c>
      <c r="F65" s="250">
        <f>H65+J65</f>
        <v>0</v>
      </c>
      <c r="G65" s="250">
        <f>ROUND(E65*F65,2)</f>
        <v>0</v>
      </c>
      <c r="H65" s="251"/>
      <c r="I65" s="250">
        <f>ROUND(E65*H65,2)</f>
        <v>0</v>
      </c>
      <c r="J65" s="251"/>
      <c r="K65" s="252">
        <f>ROUND(E65*J65,2)</f>
        <v>0</v>
      </c>
      <c r="L65" s="231">
        <v>21</v>
      </c>
      <c r="M65" s="231">
        <f>G65*(1+L65/100)</f>
        <v>0</v>
      </c>
      <c r="N65" s="231">
        <v>2.9999999999999997E-4</v>
      </c>
      <c r="O65" s="231">
        <f>ROUND(E65*N65,2)</f>
        <v>0.01</v>
      </c>
      <c r="P65" s="231">
        <v>0</v>
      </c>
      <c r="Q65" s="231">
        <f>ROUND(E65*P65,2)</f>
        <v>0</v>
      </c>
      <c r="R65" s="231"/>
      <c r="S65" s="231" t="s">
        <v>104</v>
      </c>
      <c r="T65" s="231" t="s">
        <v>105</v>
      </c>
      <c r="U65" s="231">
        <v>0.219</v>
      </c>
      <c r="V65" s="231">
        <f>ROUND(E65*U65,2)</f>
        <v>6.57</v>
      </c>
      <c r="W65" s="231"/>
      <c r="X65" s="231" t="s">
        <v>106</v>
      </c>
      <c r="Y65" s="214"/>
      <c r="Z65" s="214"/>
      <c r="AA65" s="214"/>
      <c r="AB65" s="214"/>
      <c r="AC65" s="214"/>
      <c r="AD65" s="214"/>
      <c r="AE65" s="214"/>
      <c r="AF65" s="214"/>
      <c r="AG65" s="214" t="s">
        <v>107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ht="22.5" outlineLevel="1" x14ac:dyDescent="0.2">
      <c r="A66" s="246">
        <v>52</v>
      </c>
      <c r="B66" s="247" t="s">
        <v>216</v>
      </c>
      <c r="C66" s="255" t="s">
        <v>217</v>
      </c>
      <c r="D66" s="248" t="s">
        <v>209</v>
      </c>
      <c r="E66" s="249">
        <v>50</v>
      </c>
      <c r="F66" s="250">
        <f>H66+J66</f>
        <v>0</v>
      </c>
      <c r="G66" s="250">
        <f>ROUND(E66*F66,2)</f>
        <v>0</v>
      </c>
      <c r="H66" s="251"/>
      <c r="I66" s="250">
        <f>ROUND(E66*H66,2)</f>
        <v>0</v>
      </c>
      <c r="J66" s="251"/>
      <c r="K66" s="252">
        <f>ROUND(E66*J66,2)</f>
        <v>0</v>
      </c>
      <c r="L66" s="231">
        <v>21</v>
      </c>
      <c r="M66" s="231">
        <f>G66*(1+L66/100)</f>
        <v>0</v>
      </c>
      <c r="N66" s="231">
        <v>2.9999999999999997E-4</v>
      </c>
      <c r="O66" s="231">
        <f>ROUND(E66*N66,2)</f>
        <v>0.02</v>
      </c>
      <c r="P66" s="231">
        <v>0</v>
      </c>
      <c r="Q66" s="231">
        <f>ROUND(E66*P66,2)</f>
        <v>0</v>
      </c>
      <c r="R66" s="231"/>
      <c r="S66" s="231" t="s">
        <v>104</v>
      </c>
      <c r="T66" s="231" t="s">
        <v>105</v>
      </c>
      <c r="U66" s="231">
        <v>0.219</v>
      </c>
      <c r="V66" s="231">
        <f>ROUND(E66*U66,2)</f>
        <v>10.95</v>
      </c>
      <c r="W66" s="231"/>
      <c r="X66" s="231" t="s">
        <v>106</v>
      </c>
      <c r="Y66" s="214"/>
      <c r="Z66" s="214"/>
      <c r="AA66" s="214"/>
      <c r="AB66" s="214"/>
      <c r="AC66" s="214"/>
      <c r="AD66" s="214"/>
      <c r="AE66" s="214"/>
      <c r="AF66" s="214"/>
      <c r="AG66" s="214" t="s">
        <v>107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ht="22.5" outlineLevel="1" x14ac:dyDescent="0.2">
      <c r="A67" s="246">
        <v>53</v>
      </c>
      <c r="B67" s="247" t="s">
        <v>218</v>
      </c>
      <c r="C67" s="255" t="s">
        <v>219</v>
      </c>
      <c r="D67" s="248" t="s">
        <v>209</v>
      </c>
      <c r="E67" s="249">
        <v>100</v>
      </c>
      <c r="F67" s="250">
        <f>H67+J67</f>
        <v>0</v>
      </c>
      <c r="G67" s="250">
        <f>ROUND(E67*F67,2)</f>
        <v>0</v>
      </c>
      <c r="H67" s="251"/>
      <c r="I67" s="250">
        <f>ROUND(E67*H67,2)</f>
        <v>0</v>
      </c>
      <c r="J67" s="251"/>
      <c r="K67" s="252">
        <f>ROUND(E67*J67,2)</f>
        <v>0</v>
      </c>
      <c r="L67" s="231">
        <v>21</v>
      </c>
      <c r="M67" s="231">
        <f>G67*(1+L67/100)</f>
        <v>0</v>
      </c>
      <c r="N67" s="231">
        <v>2.9999999999999997E-4</v>
      </c>
      <c r="O67" s="231">
        <f>ROUND(E67*N67,2)</f>
        <v>0.03</v>
      </c>
      <c r="P67" s="231">
        <v>0</v>
      </c>
      <c r="Q67" s="231">
        <f>ROUND(E67*P67,2)</f>
        <v>0</v>
      </c>
      <c r="R67" s="231"/>
      <c r="S67" s="231" t="s">
        <v>104</v>
      </c>
      <c r="T67" s="231" t="s">
        <v>105</v>
      </c>
      <c r="U67" s="231">
        <v>0.219</v>
      </c>
      <c r="V67" s="231">
        <f>ROUND(E67*U67,2)</f>
        <v>21.9</v>
      </c>
      <c r="W67" s="231"/>
      <c r="X67" s="231" t="s">
        <v>106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107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x14ac:dyDescent="0.2">
      <c r="A68" s="233" t="s">
        <v>99</v>
      </c>
      <c r="B68" s="234" t="s">
        <v>71</v>
      </c>
      <c r="C68" s="254" t="s">
        <v>72</v>
      </c>
      <c r="D68" s="235"/>
      <c r="E68" s="236"/>
      <c r="F68" s="237"/>
      <c r="G68" s="237">
        <f>SUMIF(AG69:AG69,"&lt;&gt;NOR",G69:G69)</f>
        <v>0</v>
      </c>
      <c r="H68" s="237"/>
      <c r="I68" s="237">
        <f>SUM(I69:I69)</f>
        <v>0</v>
      </c>
      <c r="J68" s="237"/>
      <c r="K68" s="238">
        <f>SUM(K69:K69)</f>
        <v>0</v>
      </c>
      <c r="L68" s="232"/>
      <c r="M68" s="232">
        <f>SUM(M69:M69)</f>
        <v>0</v>
      </c>
      <c r="N68" s="232"/>
      <c r="O68" s="232">
        <f>SUM(O69:O69)</f>
        <v>0</v>
      </c>
      <c r="P68" s="232"/>
      <c r="Q68" s="232">
        <f>SUM(Q69:Q69)</f>
        <v>0</v>
      </c>
      <c r="R68" s="232"/>
      <c r="S68" s="232"/>
      <c r="T68" s="232"/>
      <c r="U68" s="232"/>
      <c r="V68" s="232">
        <f>SUM(V69:V69)</f>
        <v>1.34</v>
      </c>
      <c r="W68" s="232"/>
      <c r="X68" s="232"/>
      <c r="AG68" t="s">
        <v>100</v>
      </c>
    </row>
    <row r="69" spans="1:60" outlineLevel="1" x14ac:dyDescent="0.2">
      <c r="A69" s="246">
        <v>54</v>
      </c>
      <c r="B69" s="247" t="s">
        <v>220</v>
      </c>
      <c r="C69" s="255" t="s">
        <v>221</v>
      </c>
      <c r="D69" s="248" t="s">
        <v>103</v>
      </c>
      <c r="E69" s="249">
        <v>13</v>
      </c>
      <c r="F69" s="250">
        <f>H69+J69</f>
        <v>0</v>
      </c>
      <c r="G69" s="250">
        <f>ROUND(E69*F69,2)</f>
        <v>0</v>
      </c>
      <c r="H69" s="251"/>
      <c r="I69" s="250">
        <f>ROUND(E69*H69,2)</f>
        <v>0</v>
      </c>
      <c r="J69" s="251"/>
      <c r="K69" s="252">
        <f>ROUND(E69*J69,2)</f>
        <v>0</v>
      </c>
      <c r="L69" s="231">
        <v>21</v>
      </c>
      <c r="M69" s="231">
        <f>G69*(1+L69/100)</f>
        <v>0</v>
      </c>
      <c r="N69" s="231">
        <v>9.0000000000000006E-5</v>
      </c>
      <c r="O69" s="231">
        <f>ROUND(E69*N69,2)</f>
        <v>0</v>
      </c>
      <c r="P69" s="231">
        <v>0</v>
      </c>
      <c r="Q69" s="231">
        <f>ROUND(E69*P69,2)</f>
        <v>0</v>
      </c>
      <c r="R69" s="231"/>
      <c r="S69" s="231" t="s">
        <v>104</v>
      </c>
      <c r="T69" s="231" t="s">
        <v>105</v>
      </c>
      <c r="U69" s="231">
        <v>0.10299999999999999</v>
      </c>
      <c r="V69" s="231">
        <f>ROUND(E69*U69,2)</f>
        <v>1.34</v>
      </c>
      <c r="W69" s="231"/>
      <c r="X69" s="231" t="s">
        <v>106</v>
      </c>
      <c r="Y69" s="214"/>
      <c r="Z69" s="214"/>
      <c r="AA69" s="214"/>
      <c r="AB69" s="214"/>
      <c r="AC69" s="214"/>
      <c r="AD69" s="214"/>
      <c r="AE69" s="214"/>
      <c r="AF69" s="214"/>
      <c r="AG69" s="214" t="s">
        <v>107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x14ac:dyDescent="0.2">
      <c r="A70" s="233" t="s">
        <v>99</v>
      </c>
      <c r="B70" s="234" t="s">
        <v>58</v>
      </c>
      <c r="C70" s="254" t="s">
        <v>29</v>
      </c>
      <c r="D70" s="235"/>
      <c r="E70" s="236"/>
      <c r="F70" s="237"/>
      <c r="G70" s="237">
        <f>SUMIF(AG71:AG73,"&lt;&gt;NOR",G71:G73)</f>
        <v>0</v>
      </c>
      <c r="H70" s="237"/>
      <c r="I70" s="237">
        <f>SUM(I71:I73)</f>
        <v>0</v>
      </c>
      <c r="J70" s="237"/>
      <c r="K70" s="238">
        <f>SUM(K71:K73)</f>
        <v>0</v>
      </c>
      <c r="L70" s="232"/>
      <c r="M70" s="232">
        <f>SUM(M71:M73)</f>
        <v>0</v>
      </c>
      <c r="N70" s="232"/>
      <c r="O70" s="232">
        <f>SUM(O71:O73)</f>
        <v>0</v>
      </c>
      <c r="P70" s="232"/>
      <c r="Q70" s="232">
        <f>SUM(Q71:Q73)</f>
        <v>0</v>
      </c>
      <c r="R70" s="232"/>
      <c r="S70" s="232"/>
      <c r="T70" s="232"/>
      <c r="U70" s="232"/>
      <c r="V70" s="232">
        <f>SUM(V71:V73)</f>
        <v>0</v>
      </c>
      <c r="W70" s="232"/>
      <c r="X70" s="232"/>
      <c r="AG70" t="s">
        <v>100</v>
      </c>
    </row>
    <row r="71" spans="1:60" outlineLevel="1" x14ac:dyDescent="0.2">
      <c r="A71" s="246">
        <v>55</v>
      </c>
      <c r="B71" s="247" t="s">
        <v>222</v>
      </c>
      <c r="C71" s="255" t="s">
        <v>223</v>
      </c>
      <c r="D71" s="248" t="s">
        <v>224</v>
      </c>
      <c r="E71" s="249">
        <v>1</v>
      </c>
      <c r="F71" s="250">
        <f>H71+J71</f>
        <v>0</v>
      </c>
      <c r="G71" s="250">
        <f>ROUND(E71*F71,2)</f>
        <v>0</v>
      </c>
      <c r="H71" s="251"/>
      <c r="I71" s="250">
        <f>ROUND(E71*H71,2)</f>
        <v>0</v>
      </c>
      <c r="J71" s="251"/>
      <c r="K71" s="252">
        <f>ROUND(E71*J71,2)</f>
        <v>0</v>
      </c>
      <c r="L71" s="231">
        <v>21</v>
      </c>
      <c r="M71" s="231">
        <f>G71*(1+L71/100)</f>
        <v>0</v>
      </c>
      <c r="N71" s="231">
        <v>0</v>
      </c>
      <c r="O71" s="231">
        <f>ROUND(E71*N71,2)</f>
        <v>0</v>
      </c>
      <c r="P71" s="231">
        <v>0</v>
      </c>
      <c r="Q71" s="231">
        <f>ROUND(E71*P71,2)</f>
        <v>0</v>
      </c>
      <c r="R71" s="231"/>
      <c r="S71" s="231" t="s">
        <v>104</v>
      </c>
      <c r="T71" s="231" t="s">
        <v>105</v>
      </c>
      <c r="U71" s="231">
        <v>0</v>
      </c>
      <c r="V71" s="231">
        <f>ROUND(E71*U71,2)</f>
        <v>0</v>
      </c>
      <c r="W71" s="231"/>
      <c r="X71" s="231" t="s">
        <v>106</v>
      </c>
      <c r="Y71" s="214"/>
      <c r="Z71" s="214"/>
      <c r="AA71" s="214"/>
      <c r="AB71" s="214"/>
      <c r="AC71" s="214"/>
      <c r="AD71" s="214"/>
      <c r="AE71" s="214"/>
      <c r="AF71" s="214"/>
      <c r="AG71" s="214" t="s">
        <v>107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46">
        <v>56</v>
      </c>
      <c r="B72" s="247" t="s">
        <v>225</v>
      </c>
      <c r="C72" s="255" t="s">
        <v>226</v>
      </c>
      <c r="D72" s="248" t="s">
        <v>224</v>
      </c>
      <c r="E72" s="249">
        <v>1</v>
      </c>
      <c r="F72" s="250">
        <f>H72+J72</f>
        <v>0</v>
      </c>
      <c r="G72" s="250">
        <f>ROUND(E72*F72,2)</f>
        <v>0</v>
      </c>
      <c r="H72" s="251"/>
      <c r="I72" s="250">
        <f>ROUND(E72*H72,2)</f>
        <v>0</v>
      </c>
      <c r="J72" s="251"/>
      <c r="K72" s="252">
        <f>ROUND(E72*J72,2)</f>
        <v>0</v>
      </c>
      <c r="L72" s="231">
        <v>21</v>
      </c>
      <c r="M72" s="231">
        <f>G72*(1+L72/100)</f>
        <v>0</v>
      </c>
      <c r="N72" s="231">
        <v>0</v>
      </c>
      <c r="O72" s="231">
        <f>ROUND(E72*N72,2)</f>
        <v>0</v>
      </c>
      <c r="P72" s="231">
        <v>0</v>
      </c>
      <c r="Q72" s="231">
        <f>ROUND(E72*P72,2)</f>
        <v>0</v>
      </c>
      <c r="R72" s="231"/>
      <c r="S72" s="231" t="s">
        <v>104</v>
      </c>
      <c r="T72" s="231" t="s">
        <v>105</v>
      </c>
      <c r="U72" s="231">
        <v>0</v>
      </c>
      <c r="V72" s="231">
        <f>ROUND(E72*U72,2)</f>
        <v>0</v>
      </c>
      <c r="W72" s="231"/>
      <c r="X72" s="231" t="s">
        <v>106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107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9">
        <v>57</v>
      </c>
      <c r="B73" s="240" t="s">
        <v>227</v>
      </c>
      <c r="C73" s="256" t="s">
        <v>228</v>
      </c>
      <c r="D73" s="241" t="s">
        <v>229</v>
      </c>
      <c r="E73" s="242">
        <v>1</v>
      </c>
      <c r="F73" s="243">
        <f>H73+J73</f>
        <v>0</v>
      </c>
      <c r="G73" s="243">
        <f>ROUND(E73*F73,2)</f>
        <v>0</v>
      </c>
      <c r="H73" s="244"/>
      <c r="I73" s="243">
        <f>ROUND(E73*H73,2)</f>
        <v>0</v>
      </c>
      <c r="J73" s="244"/>
      <c r="K73" s="245">
        <f>ROUND(E73*J73,2)</f>
        <v>0</v>
      </c>
      <c r="L73" s="231">
        <v>21</v>
      </c>
      <c r="M73" s="231">
        <f>G73*(1+L73/100)</f>
        <v>0</v>
      </c>
      <c r="N73" s="231">
        <v>0</v>
      </c>
      <c r="O73" s="231">
        <f>ROUND(E73*N73,2)</f>
        <v>0</v>
      </c>
      <c r="P73" s="231">
        <v>0</v>
      </c>
      <c r="Q73" s="231">
        <f>ROUND(E73*P73,2)</f>
        <v>0</v>
      </c>
      <c r="R73" s="231"/>
      <c r="S73" s="231" t="s">
        <v>104</v>
      </c>
      <c r="T73" s="231" t="s">
        <v>105</v>
      </c>
      <c r="U73" s="231">
        <v>0</v>
      </c>
      <c r="V73" s="231">
        <f>ROUND(E73*U73,2)</f>
        <v>0</v>
      </c>
      <c r="W73" s="231"/>
      <c r="X73" s="231" t="s">
        <v>230</v>
      </c>
      <c r="Y73" s="214"/>
      <c r="Z73" s="214"/>
      <c r="AA73" s="214"/>
      <c r="AB73" s="214"/>
      <c r="AC73" s="214"/>
      <c r="AD73" s="214"/>
      <c r="AE73" s="214"/>
      <c r="AF73" s="214"/>
      <c r="AG73" s="214" t="s">
        <v>231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x14ac:dyDescent="0.2">
      <c r="A74" s="3"/>
      <c r="B74" s="4"/>
      <c r="C74" s="257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AE74">
        <v>15</v>
      </c>
      <c r="AF74">
        <v>21</v>
      </c>
      <c r="AG74" t="s">
        <v>86</v>
      </c>
    </row>
    <row r="75" spans="1:60" x14ac:dyDescent="0.2">
      <c r="A75" s="217"/>
      <c r="B75" s="218" t="s">
        <v>31</v>
      </c>
      <c r="C75" s="258"/>
      <c r="D75" s="219"/>
      <c r="E75" s="220"/>
      <c r="F75" s="220"/>
      <c r="G75" s="253">
        <f>G8+G11+G18+G39+G48+G59+G61+G68+G70</f>
        <v>0</v>
      </c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AE75">
        <f>SUMIF(L7:L73,AE74,G7:G73)</f>
        <v>0</v>
      </c>
      <c r="AF75">
        <f>SUMIF(L7:L73,AF74,G7:G73)</f>
        <v>0</v>
      </c>
      <c r="AG75" t="s">
        <v>232</v>
      </c>
    </row>
    <row r="76" spans="1:60" x14ac:dyDescent="0.2">
      <c r="A76" s="3"/>
      <c r="B76" s="4"/>
      <c r="C76" s="257"/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">
      <c r="A77" s="3"/>
      <c r="B77" s="4"/>
      <c r="C77" s="257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60" x14ac:dyDescent="0.2">
      <c r="A78" s="221" t="s">
        <v>233</v>
      </c>
      <c r="B78" s="221"/>
      <c r="C78" s="259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">
      <c r="A79" s="222"/>
      <c r="B79" s="223"/>
      <c r="C79" s="260"/>
      <c r="D79" s="223"/>
      <c r="E79" s="223"/>
      <c r="F79" s="223"/>
      <c r="G79" s="224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AG79" t="s">
        <v>234</v>
      </c>
    </row>
    <row r="80" spans="1:60" x14ac:dyDescent="0.2">
      <c r="A80" s="225"/>
      <c r="B80" s="226"/>
      <c r="C80" s="261"/>
      <c r="D80" s="226"/>
      <c r="E80" s="226"/>
      <c r="F80" s="226"/>
      <c r="G80" s="227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33" x14ac:dyDescent="0.2">
      <c r="A81" s="225"/>
      <c r="B81" s="226"/>
      <c r="C81" s="261"/>
      <c r="D81" s="226"/>
      <c r="E81" s="226"/>
      <c r="F81" s="226"/>
      <c r="G81" s="227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33" x14ac:dyDescent="0.2">
      <c r="A82" s="225"/>
      <c r="B82" s="226"/>
      <c r="C82" s="261"/>
      <c r="D82" s="226"/>
      <c r="E82" s="226"/>
      <c r="F82" s="226"/>
      <c r="G82" s="227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33" x14ac:dyDescent="0.2">
      <c r="A83" s="228"/>
      <c r="B83" s="229"/>
      <c r="C83" s="262"/>
      <c r="D83" s="229"/>
      <c r="E83" s="229"/>
      <c r="F83" s="229"/>
      <c r="G83" s="230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33" x14ac:dyDescent="0.2">
      <c r="A84" s="3"/>
      <c r="B84" s="4"/>
      <c r="C84" s="257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33" x14ac:dyDescent="0.2">
      <c r="C85" s="263"/>
      <c r="D85" s="10"/>
      <c r="AG85" t="s">
        <v>235</v>
      </c>
    </row>
    <row r="86" spans="1:33" x14ac:dyDescent="0.2">
      <c r="D86" s="10"/>
    </row>
    <row r="87" spans="1:33" x14ac:dyDescent="0.2">
      <c r="D87" s="10"/>
    </row>
    <row r="88" spans="1:33" x14ac:dyDescent="0.2">
      <c r="D88" s="10"/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F/c/7NIyRR4FsgmOyJ/pzxU3FPJ8JRPpE8351toAFYQy1eX49NVR1e5MQLxuskidA4q5LIKvLlis/ANudJHRA==" saltValue="5iIPTKw4R202rqUQ4vAxGQ==" spinCount="100000" sheet="1"/>
  <mergeCells count="6">
    <mergeCell ref="A1:G1"/>
    <mergeCell ref="C2:G2"/>
    <mergeCell ref="C3:G3"/>
    <mergeCell ref="C4:G4"/>
    <mergeCell ref="A78:C78"/>
    <mergeCell ref="A79:G8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XRS XRS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'XRS XRS Pol'!Názvy_tisku</vt:lpstr>
      <vt:lpstr>oadresa</vt:lpstr>
      <vt:lpstr>Stavba!Objednatel</vt:lpstr>
      <vt:lpstr>Stavba!Objekt</vt:lpstr>
      <vt:lpstr>Stavba!Oblast_tisku</vt:lpstr>
      <vt:lpstr>'XRS XRS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cp:lastPrinted>2019-03-19T12:27:02Z</cp:lastPrinted>
  <dcterms:created xsi:type="dcterms:W3CDTF">2009-04-08T07:15:50Z</dcterms:created>
  <dcterms:modified xsi:type="dcterms:W3CDTF">2021-07-01T13:31:31Z</dcterms:modified>
</cp:coreProperties>
</file>