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x_HZS Kylešovice\ROZPOČET 2020\ZADÁNÍ\Specialisti\"/>
    </mc:Choice>
  </mc:AlternateContent>
  <bookViews>
    <workbookView xWindow="0" yWindow="0" windowWidth="28800" windowHeight="12435" activeTab="1"/>
  </bookViews>
  <sheets>
    <sheet name="Pokyny pro vyplnění" sheetId="11" r:id="rId1"/>
    <sheet name="Stavba" sheetId="1" r:id="rId2"/>
    <sheet name="VzorPolozky" sheetId="10" state="hidden" r:id="rId3"/>
    <sheet name="SO 02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02 Pol'!$A$1:$X$96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G86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Q8" i="12" s="1"/>
  <c r="V18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9" i="12"/>
  <c r="I29" i="12"/>
  <c r="I28" i="12" s="1"/>
  <c r="K29" i="12"/>
  <c r="K28" i="12" s="1"/>
  <c r="M29" i="12"/>
  <c r="O29" i="12"/>
  <c r="O28" i="12" s="1"/>
  <c r="Q29" i="12"/>
  <c r="Q28" i="12" s="1"/>
  <c r="V29" i="12"/>
  <c r="V28" i="12" s="1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K41" i="12"/>
  <c r="V41" i="12"/>
  <c r="G42" i="12"/>
  <c r="I42" i="12"/>
  <c r="I41" i="12" s="1"/>
  <c r="K42" i="12"/>
  <c r="M42" i="12"/>
  <c r="M41" i="12" s="1"/>
  <c r="O42" i="12"/>
  <c r="O41" i="12" s="1"/>
  <c r="Q42" i="12"/>
  <c r="Q41" i="12" s="1"/>
  <c r="V42" i="12"/>
  <c r="G43" i="12"/>
  <c r="I43" i="12"/>
  <c r="K43" i="12"/>
  <c r="M43" i="12"/>
  <c r="O43" i="12"/>
  <c r="Q43" i="12"/>
  <c r="V43" i="12"/>
  <c r="Q44" i="12"/>
  <c r="G45" i="12"/>
  <c r="I45" i="12"/>
  <c r="I44" i="12" s="1"/>
  <c r="K45" i="12"/>
  <c r="M45" i="12"/>
  <c r="O45" i="12"/>
  <c r="O44" i="12" s="1"/>
  <c r="Q45" i="12"/>
  <c r="V45" i="12"/>
  <c r="V44" i="12" s="1"/>
  <c r="G46" i="12"/>
  <c r="G44" i="12" s="1"/>
  <c r="I46" i="12"/>
  <c r="K46" i="12"/>
  <c r="K44" i="12" s="1"/>
  <c r="O46" i="12"/>
  <c r="Q46" i="12"/>
  <c r="V46" i="12"/>
  <c r="G48" i="12"/>
  <c r="G49" i="12"/>
  <c r="M49" i="12" s="1"/>
  <c r="I49" i="12"/>
  <c r="I48" i="12" s="1"/>
  <c r="K49" i="12"/>
  <c r="K48" i="12" s="1"/>
  <c r="O49" i="12"/>
  <c r="O48" i="12" s="1"/>
  <c r="Q49" i="12"/>
  <c r="V49" i="12"/>
  <c r="G51" i="12"/>
  <c r="M51" i="12" s="1"/>
  <c r="I51" i="12"/>
  <c r="K51" i="12"/>
  <c r="O51" i="12"/>
  <c r="Q51" i="12"/>
  <c r="Q48" i="12" s="1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V48" i="12" s="1"/>
  <c r="G58" i="12"/>
  <c r="G57" i="12" s="1"/>
  <c r="I58" i="12"/>
  <c r="I57" i="12" s="1"/>
  <c r="K58" i="12"/>
  <c r="O58" i="12"/>
  <c r="Q58" i="12"/>
  <c r="V58" i="12"/>
  <c r="V57" i="12" s="1"/>
  <c r="G59" i="12"/>
  <c r="M59" i="12" s="1"/>
  <c r="I59" i="12"/>
  <c r="K59" i="12"/>
  <c r="K57" i="12" s="1"/>
  <c r="O59" i="12"/>
  <c r="O57" i="12" s="1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Q57" i="12" s="1"/>
  <c r="V62" i="12"/>
  <c r="Q63" i="12"/>
  <c r="G64" i="12"/>
  <c r="I64" i="12"/>
  <c r="I63" i="12" s="1"/>
  <c r="K64" i="12"/>
  <c r="M64" i="12"/>
  <c r="O64" i="12"/>
  <c r="O63" i="12" s="1"/>
  <c r="Q64" i="12"/>
  <c r="V64" i="12"/>
  <c r="V63" i="12" s="1"/>
  <c r="G65" i="12"/>
  <c r="G63" i="12" s="1"/>
  <c r="I65" i="12"/>
  <c r="K65" i="12"/>
  <c r="K63" i="12" s="1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K70" i="12"/>
  <c r="G71" i="12"/>
  <c r="I71" i="12"/>
  <c r="I70" i="12" s="1"/>
  <c r="K71" i="12"/>
  <c r="M71" i="12"/>
  <c r="O71" i="12"/>
  <c r="O70" i="12" s="1"/>
  <c r="Q71" i="12"/>
  <c r="V71" i="12"/>
  <c r="V70" i="12" s="1"/>
  <c r="G72" i="12"/>
  <c r="M72" i="12" s="1"/>
  <c r="I72" i="12"/>
  <c r="K72" i="12"/>
  <c r="O72" i="12"/>
  <c r="Q72" i="12"/>
  <c r="Q70" i="12" s="1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O79" i="12"/>
  <c r="V79" i="12"/>
  <c r="G80" i="12"/>
  <c r="M80" i="12" s="1"/>
  <c r="M79" i="12" s="1"/>
  <c r="I80" i="12"/>
  <c r="K80" i="12"/>
  <c r="K79" i="12" s="1"/>
  <c r="O80" i="12"/>
  <c r="Q80" i="12"/>
  <c r="Q79" i="12" s="1"/>
  <c r="V80" i="12"/>
  <c r="G81" i="12"/>
  <c r="I81" i="12"/>
  <c r="K81" i="12"/>
  <c r="M81" i="12"/>
  <c r="G82" i="12"/>
  <c r="I82" i="12"/>
  <c r="K82" i="12"/>
  <c r="M82" i="12"/>
  <c r="O82" i="12"/>
  <c r="O81" i="12" s="1"/>
  <c r="Q82" i="12"/>
  <c r="Q81" i="12" s="1"/>
  <c r="V82" i="12"/>
  <c r="G83" i="12"/>
  <c r="I83" i="12"/>
  <c r="K83" i="12"/>
  <c r="M83" i="12"/>
  <c r="O83" i="12"/>
  <c r="Q83" i="12"/>
  <c r="V83" i="12"/>
  <c r="V81" i="12" s="1"/>
  <c r="G84" i="12"/>
  <c r="I84" i="12"/>
  <c r="K84" i="12"/>
  <c r="M84" i="12"/>
  <c r="O84" i="12"/>
  <c r="Q84" i="12"/>
  <c r="V84" i="12"/>
  <c r="AE86" i="12"/>
  <c r="I20" i="1"/>
  <c r="I19" i="1"/>
  <c r="I18" i="1"/>
  <c r="I17" i="1"/>
  <c r="I16" i="1"/>
  <c r="F42" i="1"/>
  <c r="G42" i="1"/>
  <c r="G25" i="1" s="1"/>
  <c r="A25" i="1" s="1"/>
  <c r="H41" i="1"/>
  <c r="I41" i="1" s="1"/>
  <c r="H39" i="1"/>
  <c r="H42" i="1" s="1"/>
  <c r="I59" i="1" l="1"/>
  <c r="J58" i="1" s="1"/>
  <c r="J56" i="1"/>
  <c r="J49" i="1"/>
  <c r="J57" i="1"/>
  <c r="J52" i="1"/>
  <c r="J53" i="1"/>
  <c r="J50" i="1"/>
  <c r="J54" i="1"/>
  <c r="A26" i="1"/>
  <c r="G26" i="1"/>
  <c r="G28" i="1"/>
  <c r="G23" i="1"/>
  <c r="M48" i="12"/>
  <c r="M28" i="12"/>
  <c r="M70" i="12"/>
  <c r="G70" i="12"/>
  <c r="G28" i="12"/>
  <c r="M65" i="12"/>
  <c r="M63" i="12" s="1"/>
  <c r="M46" i="12"/>
  <c r="M44" i="12" s="1"/>
  <c r="M58" i="12"/>
  <c r="M57" i="12" s="1"/>
  <c r="M9" i="12"/>
  <c r="M8" i="12" s="1"/>
  <c r="AF86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1" i="1" l="1"/>
  <c r="J55" i="1"/>
  <c r="J59" i="1" s="1"/>
  <c r="A23" i="1"/>
  <c r="J39" i="1"/>
  <c r="J42" i="1" s="1"/>
  <c r="J41" i="1"/>
  <c r="J40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<sst xmlns="http://schemas.openxmlformats.org/spreadsheetml/2006/main" count="558" uniqueCount="239">
  <si>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</si>
  <si>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</si>
  <si>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</si>
  <si>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</si>
  <si>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</si>
  <si>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</si>
  <si>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</si>
  <si>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</si>
  <si>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</si>
  <si>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</si>
  <si>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</si>
  <si>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</si>
  <si>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</si>
  <si>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</si>
  <si>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</si>
  <si>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</si>
  <si>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</si>
  <si>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</si>
  <si>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</si>
  <si>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</si>
  <si>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</si>
  <si>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</si>
  <si>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</si>
  <si>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</si>
  <si>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</si>
  <si>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</si>
  <si>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</si>
  <si>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</si>
  <si>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</si>
  <si>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</si>
  <si>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</si>
  <si>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</si>
  <si>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</si>
  <si>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</si>
  <si>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</si>
  <si>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</si>
  <si>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</si>
  <si>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</si>
  <si>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</si>
  <si>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</si>
  <si>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</si>
  <si>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</si>
  <si>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</si>
  <si>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</si>
  <si>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DPS</t>
  </si>
  <si>
    <t>SO 02</t>
  </si>
  <si>
    <t>Zpevněné plochy</t>
  </si>
  <si>
    <t>Objekt:</t>
  </si>
  <si>
    <t>Rozpočet:</t>
  </si>
  <si>
    <t>2017/07</t>
  </si>
  <si>
    <t>Novostavba hasičské zbrojnice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</si>
  <si>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</si>
  <si>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</si>
  <si>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</si>
  <si>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</si>
  <si>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</si>
  <si>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</si>
  <si>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</si>
  <si>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</si>
  <si>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</si>
  <si>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21</t>
  </si>
  <si>
    <t>Úprava podloží a základ.spáry</t>
  </si>
  <si>
    <t>4</t>
  </si>
  <si>
    <t>Vodorovné konstrukce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</si>
  <si>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</si>
  <si>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</si>
  <si>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</si>
  <si>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</si>
  <si>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</si>
  <si>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</si>
  <si>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</si>
  <si>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</si>
  <si>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</si>
  <si>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</si>
  <si>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</si>
  <si>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</si>
  <si>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</si>
  <si>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</si>
  <si>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</si>
  <si>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</si>
  <si>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</si>
  <si>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</si>
  <si>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</si>
  <si>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</si>
  <si>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</si>
  <si>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</si>
  <si>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</si>
  <si>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</si>
  <si>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</si>
  <si>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</si>
  <si>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</si>
  <si>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</si>
  <si>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</si>
  <si>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</si>
  <si>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</si>
  <si>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</si>
  <si>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</si>
  <si>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</si>
  <si>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</si>
  <si>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</si>
  <si>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</si>
  <si>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</si>
  <si>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</si>
  <si>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</si>
  <si>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</si>
  <si>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</si>
  <si>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122202202R00</t>
  </si>
  <si>
    <t>Odkopávky pro silnice v hor. 3 do 1000 m3</t>
  </si>
  <si>
    <t>m3</t>
  </si>
  <si>
    <t>Vlastní</t>
  </si>
  <si>
    <t>Indiv</t>
  </si>
  <si>
    <t>Práce</t>
  </si>
  <si>
    <t>POL1_1</t>
  </si>
  <si>
    <t>plocha : 215</t>
  </si>
  <si>
    <t>VV</t>
  </si>
  <si>
    <t>úprava podloží : 1069*0,2</t>
  </si>
  <si>
    <t>chodník : 185*0,25</t>
  </si>
  <si>
    <t>122302209R00</t>
  </si>
  <si>
    <t>Příplatek za lepivost - odkop pro silnice v hor. 4</t>
  </si>
  <si>
    <t>475/2</t>
  </si>
  <si>
    <t>132301101R00</t>
  </si>
  <si>
    <t>Hloubení rýh šířky do 60 cm v hor.4 do 100 m3</t>
  </si>
  <si>
    <t>0,16*90</t>
  </si>
  <si>
    <t>132301109R00</t>
  </si>
  <si>
    <t>Příplatek za lepivost - hloubení rýh 60 cm v hor.4</t>
  </si>
  <si>
    <t>161101101R00</t>
  </si>
  <si>
    <t>Svislé přemístění výkopku z hor.1-4 do 2,5 m</t>
  </si>
  <si>
    <t>162701105R00</t>
  </si>
  <si>
    <t>Vodorovné přemístění výkopku z hor.1-4 do 10000 m</t>
  </si>
  <si>
    <t>475-150+14,4</t>
  </si>
  <si>
    <t>171101103R00</t>
  </si>
  <si>
    <t>Uložení sypaniny do násypů zhutněných na 100% PS</t>
  </si>
  <si>
    <t>171201201R00</t>
  </si>
  <si>
    <t>Uložení sypaniny na skládku</t>
  </si>
  <si>
    <t>174101101R00</t>
  </si>
  <si>
    <t>Zásyp jam, rýh, šachet se zhutněním</t>
  </si>
  <si>
    <t>0,1*90</t>
  </si>
  <si>
    <t>1/1</t>
  </si>
  <si>
    <t>Kamenivo pro zásyp</t>
  </si>
  <si>
    <t>Specifikace</t>
  </si>
  <si>
    <t>POL3_0</t>
  </si>
  <si>
    <t>1/2</t>
  </si>
  <si>
    <t>Poplatek za skládku</t>
  </si>
  <si>
    <t>T</t>
  </si>
  <si>
    <t>OPN</t>
  </si>
  <si>
    <t>POL13_0</t>
  </si>
  <si>
    <t>339,4*1,8</t>
  </si>
  <si>
    <t>113106123U00</t>
  </si>
  <si>
    <t>Rozebr zámk dlažba pro pěší komun</t>
  </si>
  <si>
    <t>m2</t>
  </si>
  <si>
    <t>2*40</t>
  </si>
  <si>
    <t>113107122R00</t>
  </si>
  <si>
    <t>Odstranění podkladu pl. 200 m2,kam.drcené tl.20 cm</t>
  </si>
  <si>
    <t>113107223R00</t>
  </si>
  <si>
    <t>Odstranění podkladu nad 200 m2,kam.drcené tl.30 cm</t>
  </si>
  <si>
    <t>72*5</t>
  </si>
  <si>
    <t>113107242R00</t>
  </si>
  <si>
    <t>Odstranění podkladu nad 200 m2, živičného tl.10 cm</t>
  </si>
  <si>
    <t>113108442R00</t>
  </si>
  <si>
    <t>Rozrytí krytu,kamenivo bez zhut.,se živič. pojivem</t>
  </si>
  <si>
    <t>113202111R00</t>
  </si>
  <si>
    <t>Vytrhání obrub z krajníků nebo obrubníků stojatých</t>
  </si>
  <si>
    <t>m</t>
  </si>
  <si>
    <t>10+10+15+15</t>
  </si>
  <si>
    <t>212752112R00</t>
  </si>
  <si>
    <t>Trativody z drenážních trubek, lože, DN 100 mm</t>
  </si>
  <si>
    <t>215901101R00</t>
  </si>
  <si>
    <t>Zhutnění podloží z hornin nesoudržných do 92% PS</t>
  </si>
  <si>
    <t>457971112R00</t>
  </si>
  <si>
    <t>Zřízení vrstvy z geotextilie skl.do 1:5,š.do 7,5 m</t>
  </si>
  <si>
    <t>67352041</t>
  </si>
  <si>
    <t>Geotextilie  390 g/m2</t>
  </si>
  <si>
    <t>1069*1,05</t>
  </si>
  <si>
    <t>564751111R00</t>
  </si>
  <si>
    <t>Podklad z kameniva drceného vel.32-63 mm,tl. 15 cm</t>
  </si>
  <si>
    <t>1069+253+28</t>
  </si>
  <si>
    <t>564811111R00</t>
  </si>
  <si>
    <t>Podklad ze štěrkodrti po zhutnění tloušťky 5 cm Drcené kamenivo 8/16</t>
  </si>
  <si>
    <t>564841111R00</t>
  </si>
  <si>
    <t>Podklad ze štěrkodrti po zhutnění tloušťky 12 cm</t>
  </si>
  <si>
    <t>564851111R00</t>
  </si>
  <si>
    <t>Podklad ze štěrkodrti po zhutnění tloušťky 15 cm 0/63</t>
  </si>
  <si>
    <t>1350+235*,2</t>
  </si>
  <si>
    <t>564861111R00</t>
  </si>
  <si>
    <t>Podklad ze štěrkodrti po zhutnění tloušťky 20 cm úprava podloží</t>
  </si>
  <si>
    <t>565131211R00</t>
  </si>
  <si>
    <t>Podklad z obal kamen. ACP 16+, š.nad 3 m, tl. 5 cm</t>
  </si>
  <si>
    <t>571905111R00</t>
  </si>
  <si>
    <t>Posyp krytu kamenivem drceným do 25 kg/m2</t>
  </si>
  <si>
    <t>573211111R00</t>
  </si>
  <si>
    <t>Postřik živičný spojovací z asfaltu 0,5-0,7 kg/m2</t>
  </si>
  <si>
    <t>573312311R00</t>
  </si>
  <si>
    <t>Prolití podkladu z kameniva asfaltem, 4,0 kg/m2</t>
  </si>
  <si>
    <t>576111323R00</t>
  </si>
  <si>
    <t>Koberec asfalt.mastix SMA 16 S (AKMH) nad 3 m,4 cm</t>
  </si>
  <si>
    <t>577151123R00</t>
  </si>
  <si>
    <t>Beton asfalt. ACL 16+ ložný, š. do 3 m, tl. 6 cm</t>
  </si>
  <si>
    <t>596215021R00</t>
  </si>
  <si>
    <t>Kladení zámkové dlažby tl. 6 cm do drtě tl. 4 cm</t>
  </si>
  <si>
    <t>597661111R00</t>
  </si>
  <si>
    <t>Rigol dlážděn.do lože C-/7,5 tl.10cm kostky drobné</t>
  </si>
  <si>
    <t>58380129</t>
  </si>
  <si>
    <t>Kostka dlažební drobná 10/12 štípaná Itř. 1t=4,0m2</t>
  </si>
  <si>
    <t>27/4</t>
  </si>
  <si>
    <t>59248001</t>
  </si>
  <si>
    <t>185*1,01</t>
  </si>
  <si>
    <t>916261111RT1</t>
  </si>
  <si>
    <t>Osazení obruby z kostek drobných, s boční opěrou včetně kostek drobných 12 cm, lože BP 12,5</t>
  </si>
  <si>
    <t>916561111R00</t>
  </si>
  <si>
    <t>Osazení záhon.obrubníků do lože z B 12,5 s opěrou</t>
  </si>
  <si>
    <t>917862111R00</t>
  </si>
  <si>
    <t>Osazení stojatého obrubníku,s opěrou,lože z B 12,5</t>
  </si>
  <si>
    <t>919735111R00</t>
  </si>
  <si>
    <t>Řezání stávajícího živičného krytu tl. do 5 cm</t>
  </si>
  <si>
    <t>59217330</t>
  </si>
  <si>
    <t>Obrubník záhonový  BO 5/20/100</t>
  </si>
  <si>
    <t>kus</t>
  </si>
  <si>
    <t>53*1,01</t>
  </si>
  <si>
    <t>59217451</t>
  </si>
  <si>
    <t>Obrubník chodníkový  BO15/30    99,4x14,8x30 cm</t>
  </si>
  <si>
    <t>233*1,01</t>
  </si>
  <si>
    <t>998225111R00</t>
  </si>
  <si>
    <t>Přesun hmot, pozemní komunikace, kryt živičný</t>
  </si>
  <si>
    <t>t</t>
  </si>
  <si>
    <t>979082213R00</t>
  </si>
  <si>
    <t>Vodorovná doprava suti po suchu do 1 km</t>
  </si>
  <si>
    <t>POL1_9</t>
  </si>
  <si>
    <t>979082219R00</t>
  </si>
  <si>
    <t>Příplatek za dopravu suti po suchu za další 1 km</t>
  </si>
  <si>
    <t>D96/1</t>
  </si>
  <si>
    <t>Poplatek za skládku - suť</t>
  </si>
  <si>
    <t>SUM</t>
  </si>
  <si>
    <t>Poznámky uchazeče k zadání</t>
  </si>
  <si>
    <t>POPUZIV</t>
  </si>
  <si>
    <t>END</t>
  </si>
  <si>
    <t>ZPRAC. CÚ 2019/II</t>
  </si>
  <si>
    <t>ČÍSLO PŘÍLOHY:  02.100.01 | 02.100.02 01.100.03 | 02.100.04 | 02.100.05 | 02.100.06 | 02.100.07</t>
  </si>
  <si>
    <t>Dlažba zámková  tl.60 mm, přírodní</t>
  </si>
  <si>
    <t>Zpevněné plochy (CPV 45223300-9)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</si>
</sst>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9" fontId="18" fillId="0" borderId="42" xfId="0" applyNumberFormat="1" applyFont="1" applyBorder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right" wrapText="1" shrinkToFit="1"/>
    </xf>
    <xf numFmtId="0" fontId="0" fillId="0" borderId="6" xfId="0" applyBorder="1" applyAlignment="1">
      <alignment wrapText="1" shrinkToFi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1" fillId="0" borderId="6" xfId="0" applyNumberFormat="1" applyFont="1" applyBorder="1" applyAlignment="1">
      <alignment horizontal="right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4" t="s">
        <v>41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O17" sqref="O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42" t="s">
        <v>4</v>
      </c>
      <c r="C1" s="243"/>
      <c r="D1" s="243"/>
      <c r="E1" s="243"/>
      <c r="F1" s="243"/>
      <c r="G1" s="243"/>
      <c r="H1" s="243"/>
      <c r="I1" s="243"/>
      <c r="J1" s="244"/>
    </row>
    <row r="2" spans="1:15" ht="36" customHeight="1" x14ac:dyDescent="0.2">
      <c r="A2" s="2"/>
      <c r="B2" s="76" t="s">
        <v>24</v>
      </c>
      <c r="C2" s="77"/>
      <c r="D2" s="78" t="s">
        <v>49</v>
      </c>
      <c r="E2" s="248" t="s">
        <v>50</v>
      </c>
      <c r="F2" s="249"/>
      <c r="G2" s="249"/>
      <c r="H2" s="249"/>
      <c r="I2" s="249"/>
      <c r="J2" s="250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51" t="s">
        <v>238</v>
      </c>
      <c r="F3" s="252"/>
      <c r="G3" s="252"/>
      <c r="H3" s="252"/>
      <c r="I3" s="252"/>
      <c r="J3" s="253"/>
    </row>
    <row r="4" spans="1:15" ht="23.25" customHeight="1" x14ac:dyDescent="0.2">
      <c r="A4" s="75">
        <v>441</v>
      </c>
      <c r="B4" s="81" t="s">
        <v>48</v>
      </c>
      <c r="C4" s="82"/>
      <c r="D4" s="83" t="s">
        <v>43</v>
      </c>
      <c r="E4" s="231" t="s">
        <v>44</v>
      </c>
      <c r="F4" s="232"/>
      <c r="G4" s="232"/>
      <c r="H4" s="232"/>
      <c r="I4" s="232"/>
      <c r="J4" s="233"/>
    </row>
    <row r="5" spans="1:15" ht="24" customHeight="1" x14ac:dyDescent="0.2">
      <c r="A5" s="2"/>
      <c r="B5" s="31" t="s">
        <v>23</v>
      </c>
      <c r="D5" s="236"/>
      <c r="E5" s="237"/>
      <c r="F5" s="237"/>
      <c r="G5" s="237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38"/>
      <c r="E6" s="239"/>
      <c r="F6" s="239"/>
      <c r="G6" s="239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40"/>
      <c r="F7" s="241"/>
      <c r="G7" s="24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6"/>
      <c r="E11" s="256"/>
      <c r="F11" s="256"/>
      <c r="G11" s="256"/>
      <c r="H11" s="18" t="s">
        <v>42</v>
      </c>
      <c r="I11" s="85"/>
      <c r="J11" s="8"/>
    </row>
    <row r="12" spans="1:15" ht="15.75" customHeight="1" x14ac:dyDescent="0.2">
      <c r="A12" s="2"/>
      <c r="B12" s="28"/>
      <c r="C12" s="54"/>
      <c r="D12" s="230"/>
      <c r="E12" s="230"/>
      <c r="F12" s="230"/>
      <c r="G12" s="230"/>
      <c r="H12" s="18" t="s">
        <v>36</v>
      </c>
      <c r="I12" s="85"/>
      <c r="J12" s="8"/>
    </row>
    <row r="13" spans="1:15" ht="15.75" customHeight="1" x14ac:dyDescent="0.2">
      <c r="A13" s="2"/>
      <c r="B13" s="29"/>
      <c r="C13" s="55"/>
      <c r="D13" s="84"/>
      <c r="E13" s="234"/>
      <c r="F13" s="235"/>
      <c r="G13" s="235"/>
      <c r="H13" s="19"/>
      <c r="I13" s="23"/>
      <c r="J13" s="34"/>
    </row>
    <row r="14" spans="1:15" ht="24" customHeight="1" x14ac:dyDescent="0.2">
      <c r="A14" s="2"/>
      <c r="B14" s="43" t="s">
        <v>22</v>
      </c>
      <c r="C14" s="57"/>
      <c r="D14" s="58"/>
      <c r="E14" s="59"/>
      <c r="F14" s="44"/>
      <c r="G14" s="207" t="s">
        <v>236</v>
      </c>
      <c r="H14" s="207"/>
      <c r="I14" s="44"/>
      <c r="J14" s="45"/>
    </row>
    <row r="15" spans="1:15" ht="32.25" customHeight="1" x14ac:dyDescent="0.2">
      <c r="A15" s="2"/>
      <c r="B15" s="35" t="s">
        <v>34</v>
      </c>
      <c r="C15" s="60"/>
      <c r="D15" s="53"/>
      <c r="E15" s="254" t="s">
        <v>235</v>
      </c>
      <c r="F15" s="255"/>
      <c r="G15" s="208"/>
      <c r="H15" s="208"/>
      <c r="I15" s="257" t="s">
        <v>31</v>
      </c>
      <c r="J15" s="258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218"/>
      <c r="F16" s="227"/>
      <c r="G16" s="218"/>
      <c r="H16" s="227"/>
      <c r="I16" s="218">
        <f>SUMIF(F49:F58,A16,I49:I58)+SUMIF(F49:F58,"PSU",I49:I58)</f>
        <v>0</v>
      </c>
      <c r="J16" s="219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218"/>
      <c r="F17" s="227"/>
      <c r="G17" s="218"/>
      <c r="H17" s="227"/>
      <c r="I17" s="218">
        <f>SUMIF(F49:F58,A17,I49:I58)</f>
        <v>0</v>
      </c>
      <c r="J17" s="219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218"/>
      <c r="F18" s="227"/>
      <c r="G18" s="218"/>
      <c r="H18" s="227"/>
      <c r="I18" s="218">
        <f>SUMIF(F49:F58,A18,I49:I58)</f>
        <v>0</v>
      </c>
      <c r="J18" s="219"/>
    </row>
    <row r="19" spans="1:10" ht="23.25" customHeight="1" x14ac:dyDescent="0.2">
      <c r="A19" s="138" t="s">
        <v>77</v>
      </c>
      <c r="B19" s="38" t="s">
        <v>29</v>
      </c>
      <c r="C19" s="61"/>
      <c r="D19" s="62"/>
      <c r="E19" s="218"/>
      <c r="F19" s="227"/>
      <c r="G19" s="218"/>
      <c r="H19" s="227"/>
      <c r="I19" s="218">
        <f>SUMIF(F49:F58,A19,I49:I58)</f>
        <v>0</v>
      </c>
      <c r="J19" s="219"/>
    </row>
    <row r="20" spans="1:10" ht="23.25" customHeight="1" x14ac:dyDescent="0.2">
      <c r="A20" s="138" t="s">
        <v>78</v>
      </c>
      <c r="B20" s="38" t="s">
        <v>30</v>
      </c>
      <c r="C20" s="61"/>
      <c r="D20" s="62"/>
      <c r="E20" s="218"/>
      <c r="F20" s="227"/>
      <c r="G20" s="218"/>
      <c r="H20" s="227"/>
      <c r="I20" s="218">
        <f>SUMIF(F49:F58,A20,I49:I58)</f>
        <v>0</v>
      </c>
      <c r="J20" s="219"/>
    </row>
    <row r="21" spans="1:10" ht="23.25" customHeight="1" x14ac:dyDescent="0.2">
      <c r="A21" s="2"/>
      <c r="B21" s="47" t="s">
        <v>31</v>
      </c>
      <c r="C21" s="63"/>
      <c r="D21" s="64"/>
      <c r="E21" s="228"/>
      <c r="F21" s="259"/>
      <c r="G21" s="228"/>
      <c r="H21" s="259"/>
      <c r="I21" s="228">
        <f>SUM(I16:J20)</f>
        <v>0</v>
      </c>
      <c r="J21" s="229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216">
        <f>ZakladDPHSniVypocet</f>
        <v>0</v>
      </c>
      <c r="H23" s="217"/>
      <c r="I23" s="21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216">
        <f>ZakladDPHZaklVypocet</f>
        <v>0</v>
      </c>
      <c r="H25" s="217"/>
      <c r="I25" s="21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3"/>
      <c r="E26" s="68">
        <f>SazbaDPH2</f>
        <v>21</v>
      </c>
      <c r="F26" s="30" t="s">
        <v>0</v>
      </c>
      <c r="G26" s="245">
        <f>A25</f>
        <v>0</v>
      </c>
      <c r="H26" s="246"/>
      <c r="I26" s="24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247">
        <f>CenaCelkem-(ZakladDPHSni+DPHSni+ZakladDPHZakl+DPHZakl)</f>
        <v>0</v>
      </c>
      <c r="H27" s="247"/>
      <c r="I27" s="247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0">
        <f>ZakladDPHSniVypocet+ZakladDPHZaklVypocet</f>
        <v>0</v>
      </c>
      <c r="H28" s="220"/>
      <c r="I28" s="22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1"/>
      <c r="E34" s="222"/>
      <c r="G34" s="223"/>
      <c r="H34" s="224"/>
      <c r="I34" s="224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9"/>
      <c r="D39" s="209"/>
      <c r="E39" s="209"/>
      <c r="F39" s="99">
        <f>'SO 02 02 Pol'!AE86</f>
        <v>0</v>
      </c>
      <c r="G39" s="100">
        <f>'SO 02 02 Pol'!AF86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210" t="s">
        <v>46</v>
      </c>
      <c r="D40" s="210"/>
      <c r="E40" s="210"/>
      <c r="F40" s="104">
        <f>'SO 02 02 Pol'!AE86</f>
        <v>0</v>
      </c>
      <c r="G40" s="105">
        <f>'SO 02 02 Pol'!AF86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09" t="s">
        <v>44</v>
      </c>
      <c r="D41" s="209"/>
      <c r="E41" s="209"/>
      <c r="F41" s="108">
        <f>'SO 02 02 Pol'!AE86</f>
        <v>0</v>
      </c>
      <c r="G41" s="101">
        <f>'SO 02 02 Pol'!AF86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11" t="s">
        <v>52</v>
      </c>
      <c r="C42" s="212"/>
      <c r="D42" s="212"/>
      <c r="E42" s="21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205" t="s">
        <v>57</v>
      </c>
      <c r="D49" s="206"/>
      <c r="E49" s="206"/>
      <c r="F49" s="134" t="s">
        <v>26</v>
      </c>
      <c r="G49" s="135"/>
      <c r="H49" s="135"/>
      <c r="I49" s="135">
        <f>'SO 02 02 Pol'!G8</f>
        <v>0</v>
      </c>
      <c r="J49" s="132" t="str">
        <f>IF(I59=0,"",I49/I59*100)</f>
        <v/>
      </c>
    </row>
    <row r="50" spans="1:10" ht="36.75" customHeight="1" x14ac:dyDescent="0.2">
      <c r="A50" s="123"/>
      <c r="B50" s="128" t="s">
        <v>58</v>
      </c>
      <c r="C50" s="205" t="s">
        <v>59</v>
      </c>
      <c r="D50" s="206"/>
      <c r="E50" s="206"/>
      <c r="F50" s="134" t="s">
        <v>26</v>
      </c>
      <c r="G50" s="135"/>
      <c r="H50" s="135"/>
      <c r="I50" s="135">
        <f>'SO 02 02 Pol'!G28</f>
        <v>0</v>
      </c>
      <c r="J50" s="132" t="str">
        <f>IF(I59=0,"",I50/I59*100)</f>
        <v/>
      </c>
    </row>
    <row r="51" spans="1:10" ht="36.75" customHeight="1" x14ac:dyDescent="0.2">
      <c r="A51" s="123"/>
      <c r="B51" s="128" t="s">
        <v>60</v>
      </c>
      <c r="C51" s="205" t="s">
        <v>61</v>
      </c>
      <c r="D51" s="206"/>
      <c r="E51" s="206"/>
      <c r="F51" s="134" t="s">
        <v>26</v>
      </c>
      <c r="G51" s="135"/>
      <c r="H51" s="135"/>
      <c r="I51" s="135">
        <f>'SO 02 02 Pol'!G41</f>
        <v>0</v>
      </c>
      <c r="J51" s="132" t="str">
        <f>IF(I59=0,"",I51/I59*100)</f>
        <v/>
      </c>
    </row>
    <row r="52" spans="1:10" ht="36.75" customHeight="1" x14ac:dyDescent="0.2">
      <c r="A52" s="123"/>
      <c r="B52" s="128" t="s">
        <v>62</v>
      </c>
      <c r="C52" s="205" t="s">
        <v>63</v>
      </c>
      <c r="D52" s="206"/>
      <c r="E52" s="206"/>
      <c r="F52" s="134" t="s">
        <v>26</v>
      </c>
      <c r="G52" s="135"/>
      <c r="H52" s="135"/>
      <c r="I52" s="135">
        <f>'SO 02 02 Pol'!G44</f>
        <v>0</v>
      </c>
      <c r="J52" s="132" t="str">
        <f>IF(I59=0,"",I52/I59*100)</f>
        <v/>
      </c>
    </row>
    <row r="53" spans="1:10" ht="36.75" customHeight="1" x14ac:dyDescent="0.2">
      <c r="A53" s="123"/>
      <c r="B53" s="128" t="s">
        <v>64</v>
      </c>
      <c r="C53" s="205" t="s">
        <v>65</v>
      </c>
      <c r="D53" s="206"/>
      <c r="E53" s="206"/>
      <c r="F53" s="134" t="s">
        <v>26</v>
      </c>
      <c r="G53" s="135"/>
      <c r="H53" s="135"/>
      <c r="I53" s="135">
        <f>'SO 02 02 Pol'!G48</f>
        <v>0</v>
      </c>
      <c r="J53" s="132" t="str">
        <f>IF(I59=0,"",I53/I59*100)</f>
        <v/>
      </c>
    </row>
    <row r="54" spans="1:10" ht="36.75" customHeight="1" x14ac:dyDescent="0.2">
      <c r="A54" s="123"/>
      <c r="B54" s="128" t="s">
        <v>66</v>
      </c>
      <c r="C54" s="205" t="s">
        <v>67</v>
      </c>
      <c r="D54" s="206"/>
      <c r="E54" s="206"/>
      <c r="F54" s="134" t="s">
        <v>26</v>
      </c>
      <c r="G54" s="135"/>
      <c r="H54" s="135"/>
      <c r="I54" s="135">
        <f>'SO 02 02 Pol'!G57</f>
        <v>0</v>
      </c>
      <c r="J54" s="132" t="str">
        <f>IF(I59=0,"",I54/I59*100)</f>
        <v/>
      </c>
    </row>
    <row r="55" spans="1:10" ht="36.75" customHeight="1" x14ac:dyDescent="0.2">
      <c r="A55" s="123"/>
      <c r="B55" s="128" t="s">
        <v>68</v>
      </c>
      <c r="C55" s="205" t="s">
        <v>69</v>
      </c>
      <c r="D55" s="206"/>
      <c r="E55" s="206"/>
      <c r="F55" s="134" t="s">
        <v>26</v>
      </c>
      <c r="G55" s="135"/>
      <c r="H55" s="135"/>
      <c r="I55" s="135">
        <f>'SO 02 02 Pol'!G63</f>
        <v>0</v>
      </c>
      <c r="J55" s="132" t="str">
        <f>IF(I59=0,"",I55/I59*100)</f>
        <v/>
      </c>
    </row>
    <row r="56" spans="1:10" ht="36.75" customHeight="1" x14ac:dyDescent="0.2">
      <c r="A56" s="123"/>
      <c r="B56" s="128" t="s">
        <v>70</v>
      </c>
      <c r="C56" s="205" t="s">
        <v>71</v>
      </c>
      <c r="D56" s="206"/>
      <c r="E56" s="206"/>
      <c r="F56" s="134" t="s">
        <v>26</v>
      </c>
      <c r="G56" s="135"/>
      <c r="H56" s="135"/>
      <c r="I56" s="135">
        <f>'SO 02 02 Pol'!G70</f>
        <v>0</v>
      </c>
      <c r="J56" s="132" t="str">
        <f>IF(I59=0,"",I56/I59*100)</f>
        <v/>
      </c>
    </row>
    <row r="57" spans="1:10" ht="36.75" customHeight="1" x14ac:dyDescent="0.2">
      <c r="A57" s="123"/>
      <c r="B57" s="128" t="s">
        <v>72</v>
      </c>
      <c r="C57" s="205" t="s">
        <v>73</v>
      </c>
      <c r="D57" s="206"/>
      <c r="E57" s="206"/>
      <c r="F57" s="134" t="s">
        <v>26</v>
      </c>
      <c r="G57" s="135"/>
      <c r="H57" s="135"/>
      <c r="I57" s="135">
        <f>'SO 02 02 Pol'!G79</f>
        <v>0</v>
      </c>
      <c r="J57" s="132" t="str">
        <f>IF(I59=0,"",I57/I59*100)</f>
        <v/>
      </c>
    </row>
    <row r="58" spans="1:10" ht="36.75" customHeight="1" x14ac:dyDescent="0.2">
      <c r="A58" s="123"/>
      <c r="B58" s="128" t="s">
        <v>74</v>
      </c>
      <c r="C58" s="205" t="s">
        <v>75</v>
      </c>
      <c r="D58" s="206"/>
      <c r="E58" s="206"/>
      <c r="F58" s="134" t="s">
        <v>76</v>
      </c>
      <c r="G58" s="135"/>
      <c r="H58" s="135"/>
      <c r="I58" s="135">
        <f>'SO 02 02 Pol'!G81</f>
        <v>0</v>
      </c>
      <c r="J58" s="132" t="str">
        <f>IF(I59=0,"",I58/I59*100)</f>
        <v/>
      </c>
    </row>
    <row r="59" spans="1:10" ht="25.5" customHeight="1" x14ac:dyDescent="0.2">
      <c r="A59" s="124"/>
      <c r="B59" s="129" t="s">
        <v>1</v>
      </c>
      <c r="C59" s="130"/>
      <c r="D59" s="131"/>
      <c r="E59" s="131"/>
      <c r="F59" s="136"/>
      <c r="G59" s="137"/>
      <c r="H59" s="137"/>
      <c r="I59" s="137">
        <f>SUM(I49:I58)</f>
        <v>0</v>
      </c>
      <c r="J59" s="133">
        <f>SUM(J49:J58)</f>
        <v>0</v>
      </c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  <row r="62" spans="1:10" x14ac:dyDescent="0.2">
      <c r="F62" s="86"/>
      <c r="G62" s="86"/>
      <c r="H62" s="86"/>
      <c r="I62" s="86"/>
      <c r="J62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C55:E55"/>
    <mergeCell ref="C56:E56"/>
    <mergeCell ref="C57:E57"/>
    <mergeCell ref="C58:E58"/>
    <mergeCell ref="G14:H1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0" t="s">
        <v>7</v>
      </c>
      <c r="B1" s="260"/>
      <c r="C1" s="261"/>
      <c r="D1" s="260"/>
      <c r="E1" s="260"/>
      <c r="F1" s="260"/>
      <c r="G1" s="260"/>
    </row>
    <row r="2" spans="1:7" ht="24.95" customHeight="1" x14ac:dyDescent="0.2">
      <c r="A2" s="49" t="s">
        <v>8</v>
      </c>
      <c r="B2" s="48"/>
      <c r="C2" s="262"/>
      <c r="D2" s="262"/>
      <c r="E2" s="262"/>
      <c r="F2" s="262"/>
      <c r="G2" s="263"/>
    </row>
    <row r="3" spans="1:7" ht="24.95" customHeight="1" x14ac:dyDescent="0.2">
      <c r="A3" s="49" t="s">
        <v>9</v>
      </c>
      <c r="B3" s="48"/>
      <c r="C3" s="262"/>
      <c r="D3" s="262"/>
      <c r="E3" s="262"/>
      <c r="F3" s="262"/>
      <c r="G3" s="263"/>
    </row>
    <row r="4" spans="1:7" ht="24.95" customHeight="1" x14ac:dyDescent="0.2">
      <c r="A4" s="49" t="s">
        <v>10</v>
      </c>
      <c r="B4" s="48"/>
      <c r="C4" s="262"/>
      <c r="D4" s="262"/>
      <c r="E4" s="262"/>
      <c r="F4" s="262"/>
      <c r="G4" s="26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63" activePane="bottomLeft" state="frozen"/>
      <selection pane="bottomLeft" activeCell="D84" sqref="D8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H1" s="148"/>
      <c r="I1" s="148"/>
      <c r="J1" s="148"/>
      <c r="K1" s="148"/>
      <c r="L1" s="148"/>
      <c r="M1" s="148"/>
      <c r="N1" s="148"/>
      <c r="O1" s="148"/>
      <c r="P1" s="148"/>
      <c r="Q1" s="148"/>
      <c r="AG1" t="s">
        <v>79</v>
      </c>
    </row>
    <row r="2" spans="1:60" ht="24.95" customHeight="1" x14ac:dyDescent="0.2">
      <c r="A2" s="149" t="s">
        <v>8</v>
      </c>
      <c r="B2" s="150" t="s">
        <v>49</v>
      </c>
      <c r="C2" s="277" t="s">
        <v>50</v>
      </c>
      <c r="D2" s="278"/>
      <c r="E2" s="278"/>
      <c r="F2" s="278"/>
      <c r="G2" s="279"/>
      <c r="H2" s="148"/>
      <c r="I2" s="148"/>
      <c r="J2" s="148"/>
      <c r="K2" s="148"/>
      <c r="L2" s="148"/>
      <c r="M2" s="148"/>
      <c r="N2" s="148"/>
      <c r="O2" s="148"/>
      <c r="P2" s="148"/>
      <c r="Q2" s="148"/>
      <c r="AG2" t="s">
        <v>80</v>
      </c>
    </row>
    <row r="3" spans="1:60" ht="24.95" customHeight="1" x14ac:dyDescent="0.2">
      <c r="A3" s="149" t="s">
        <v>9</v>
      </c>
      <c r="B3" s="150" t="s">
        <v>45</v>
      </c>
      <c r="C3" s="277" t="s">
        <v>46</v>
      </c>
      <c r="D3" s="278"/>
      <c r="E3" s="278"/>
      <c r="F3" s="278"/>
      <c r="G3" s="279"/>
      <c r="H3" s="148"/>
      <c r="I3" s="148"/>
      <c r="J3" s="148"/>
      <c r="K3" s="148"/>
      <c r="L3" s="148"/>
      <c r="M3" s="148"/>
      <c r="N3" s="148"/>
      <c r="O3" s="148"/>
      <c r="P3" s="148"/>
      <c r="Q3" s="148"/>
      <c r="AC3" s="121" t="s">
        <v>80</v>
      </c>
      <c r="AG3" t="s">
        <v>81</v>
      </c>
    </row>
    <row r="4" spans="1:60" ht="24.95" customHeight="1" x14ac:dyDescent="0.2">
      <c r="A4" s="151" t="s">
        <v>10</v>
      </c>
      <c r="B4" s="152" t="s">
        <v>43</v>
      </c>
      <c r="C4" s="280" t="s">
        <v>44</v>
      </c>
      <c r="D4" s="281"/>
      <c r="E4" s="281"/>
      <c r="F4" s="281"/>
      <c r="G4" s="282"/>
      <c r="H4" s="148"/>
      <c r="I4" s="148"/>
      <c r="J4" s="148"/>
      <c r="K4" s="148"/>
      <c r="L4" s="148"/>
      <c r="M4" s="148"/>
      <c r="N4" s="148"/>
      <c r="O4" s="148"/>
      <c r="P4" s="148"/>
      <c r="Q4" s="148"/>
      <c r="AG4" t="s">
        <v>82</v>
      </c>
    </row>
    <row r="5" spans="1:60" x14ac:dyDescent="0.2">
      <c r="A5" s="148"/>
      <c r="B5" s="153"/>
      <c r="C5" s="153"/>
      <c r="D5" s="154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60" ht="38.25" x14ac:dyDescent="0.2">
      <c r="A6" s="155" t="s">
        <v>83</v>
      </c>
      <c r="B6" s="156" t="s">
        <v>84</v>
      </c>
      <c r="C6" s="156" t="s">
        <v>85</v>
      </c>
      <c r="D6" s="157" t="s">
        <v>86</v>
      </c>
      <c r="E6" s="155" t="s">
        <v>87</v>
      </c>
      <c r="F6" s="158" t="s">
        <v>88</v>
      </c>
      <c r="G6" s="155" t="s">
        <v>31</v>
      </c>
      <c r="H6" s="159" t="s">
        <v>32</v>
      </c>
      <c r="I6" s="159" t="s">
        <v>89</v>
      </c>
      <c r="J6" s="159" t="s">
        <v>33</v>
      </c>
      <c r="K6" s="159" t="s">
        <v>90</v>
      </c>
      <c r="L6" s="159" t="s">
        <v>91</v>
      </c>
      <c r="M6" s="159" t="s">
        <v>92</v>
      </c>
      <c r="N6" s="159" t="s">
        <v>93</v>
      </c>
      <c r="O6" s="159" t="s">
        <v>94</v>
      </c>
      <c r="P6" s="159" t="s">
        <v>95</v>
      </c>
      <c r="Q6" s="159" t="s">
        <v>96</v>
      </c>
      <c r="R6" s="139" t="s">
        <v>97</v>
      </c>
      <c r="S6" s="139" t="s">
        <v>98</v>
      </c>
      <c r="T6" s="139" t="s">
        <v>99</v>
      </c>
      <c r="U6" s="139" t="s">
        <v>100</v>
      </c>
      <c r="V6" s="139" t="s">
        <v>101</v>
      </c>
      <c r="W6" s="139" t="s">
        <v>102</v>
      </c>
      <c r="X6" s="139" t="s">
        <v>103</v>
      </c>
    </row>
    <row r="7" spans="1:60" hidden="1" x14ac:dyDescent="0.2">
      <c r="A7" s="160"/>
      <c r="B7" s="161"/>
      <c r="C7" s="161"/>
      <c r="D7" s="162"/>
      <c r="E7" s="163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41"/>
      <c r="S7" s="141"/>
      <c r="T7" s="141"/>
      <c r="U7" s="141"/>
      <c r="V7" s="141"/>
      <c r="W7" s="141"/>
      <c r="X7" s="141"/>
    </row>
    <row r="8" spans="1:60" x14ac:dyDescent="0.2">
      <c r="A8" s="165" t="s">
        <v>104</v>
      </c>
      <c r="B8" s="166" t="s">
        <v>56</v>
      </c>
      <c r="C8" s="167" t="s">
        <v>57</v>
      </c>
      <c r="D8" s="168"/>
      <c r="E8" s="169"/>
      <c r="F8" s="170"/>
      <c r="G8" s="170">
        <f>SUMIF(AG9:AG27,"&lt;&gt;NOR",G9:G27)</f>
        <v>0</v>
      </c>
      <c r="H8" s="170"/>
      <c r="I8" s="170">
        <f>SUM(I9:I27)</f>
        <v>0</v>
      </c>
      <c r="J8" s="170"/>
      <c r="K8" s="170">
        <f>SUM(K9:K27)</f>
        <v>0</v>
      </c>
      <c r="L8" s="170"/>
      <c r="M8" s="170">
        <f>SUM(M9:M27)</f>
        <v>0</v>
      </c>
      <c r="N8" s="170"/>
      <c r="O8" s="170">
        <f>SUM(O9:O27)</f>
        <v>0</v>
      </c>
      <c r="P8" s="170"/>
      <c r="Q8" s="171">
        <f>SUM(Q9:Q27)</f>
        <v>0</v>
      </c>
      <c r="R8" s="143"/>
      <c r="S8" s="143"/>
      <c r="T8" s="143"/>
      <c r="U8" s="143"/>
      <c r="V8" s="143">
        <f>SUM(V9:V27)</f>
        <v>0</v>
      </c>
      <c r="W8" s="143"/>
      <c r="X8" s="143"/>
      <c r="AG8" t="s">
        <v>105</v>
      </c>
    </row>
    <row r="9" spans="1:60" outlineLevel="1" x14ac:dyDescent="0.2">
      <c r="A9" s="172">
        <v>1</v>
      </c>
      <c r="B9" s="173" t="s">
        <v>106</v>
      </c>
      <c r="C9" s="174" t="s">
        <v>107</v>
      </c>
      <c r="D9" s="175" t="s">
        <v>108</v>
      </c>
      <c r="E9" s="176">
        <v>475.05</v>
      </c>
      <c r="F9" s="144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9">
        <f>ROUND(E9*P9,2)</f>
        <v>0</v>
      </c>
      <c r="R9" s="142"/>
      <c r="S9" s="142" t="s">
        <v>109</v>
      </c>
      <c r="T9" s="142" t="s">
        <v>110</v>
      </c>
      <c r="U9" s="142">
        <v>0</v>
      </c>
      <c r="V9" s="142">
        <f>ROUND(E9*U9,2)</f>
        <v>0</v>
      </c>
      <c r="W9" s="142"/>
      <c r="X9" s="142" t="s">
        <v>111</v>
      </c>
      <c r="Y9" s="140"/>
      <c r="Z9" s="140"/>
      <c r="AA9" s="140"/>
      <c r="AB9" s="140"/>
      <c r="AC9" s="140"/>
      <c r="AD9" s="140"/>
      <c r="AE9" s="140"/>
      <c r="AF9" s="140"/>
      <c r="AG9" s="140" t="s">
        <v>112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80"/>
      <c r="B10" s="181"/>
      <c r="C10" s="182" t="s">
        <v>113</v>
      </c>
      <c r="D10" s="183"/>
      <c r="E10" s="184">
        <v>215</v>
      </c>
      <c r="F10" s="202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42"/>
      <c r="S10" s="142"/>
      <c r="T10" s="142"/>
      <c r="U10" s="142"/>
      <c r="V10" s="142"/>
      <c r="W10" s="142"/>
      <c r="X10" s="142"/>
      <c r="Y10" s="140"/>
      <c r="Z10" s="140"/>
      <c r="AA10" s="140"/>
      <c r="AB10" s="140"/>
      <c r="AC10" s="140"/>
      <c r="AD10" s="140"/>
      <c r="AE10" s="140"/>
      <c r="AF10" s="140"/>
      <c r="AG10" s="140" t="s">
        <v>114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80"/>
      <c r="B11" s="181"/>
      <c r="C11" s="182" t="s">
        <v>115</v>
      </c>
      <c r="D11" s="183"/>
      <c r="E11" s="184">
        <v>213.8</v>
      </c>
      <c r="F11" s="202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42"/>
      <c r="S11" s="142"/>
      <c r="T11" s="142"/>
      <c r="U11" s="142"/>
      <c r="V11" s="142"/>
      <c r="W11" s="142"/>
      <c r="X11" s="142"/>
      <c r="Y11" s="140"/>
      <c r="Z11" s="140"/>
      <c r="AA11" s="140"/>
      <c r="AB11" s="140"/>
      <c r="AC11" s="140"/>
      <c r="AD11" s="140"/>
      <c r="AE11" s="140"/>
      <c r="AF11" s="140"/>
      <c r="AG11" s="140" t="s">
        <v>114</v>
      </c>
      <c r="AH11" s="140">
        <v>0</v>
      </c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80"/>
      <c r="B12" s="181"/>
      <c r="C12" s="182" t="s">
        <v>116</v>
      </c>
      <c r="D12" s="183"/>
      <c r="E12" s="184">
        <v>46.25</v>
      </c>
      <c r="F12" s="202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42"/>
      <c r="S12" s="142"/>
      <c r="T12" s="142"/>
      <c r="U12" s="142"/>
      <c r="V12" s="142"/>
      <c r="W12" s="142"/>
      <c r="X12" s="142"/>
      <c r="Y12" s="140"/>
      <c r="Z12" s="140"/>
      <c r="AA12" s="140"/>
      <c r="AB12" s="140"/>
      <c r="AC12" s="140"/>
      <c r="AD12" s="140"/>
      <c r="AE12" s="140"/>
      <c r="AF12" s="140"/>
      <c r="AG12" s="140" t="s">
        <v>114</v>
      </c>
      <c r="AH12" s="140">
        <v>0</v>
      </c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72">
        <v>2</v>
      </c>
      <c r="B13" s="173" t="s">
        <v>117</v>
      </c>
      <c r="C13" s="174" t="s">
        <v>118</v>
      </c>
      <c r="D13" s="175" t="s">
        <v>108</v>
      </c>
      <c r="E13" s="176">
        <v>237.5</v>
      </c>
      <c r="F13" s="144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9">
        <f>ROUND(E13*P13,2)</f>
        <v>0</v>
      </c>
      <c r="R13" s="142"/>
      <c r="S13" s="142" t="s">
        <v>109</v>
      </c>
      <c r="T13" s="142" t="s">
        <v>110</v>
      </c>
      <c r="U13" s="142">
        <v>0</v>
      </c>
      <c r="V13" s="142">
        <f>ROUND(E13*U13,2)</f>
        <v>0</v>
      </c>
      <c r="W13" s="142"/>
      <c r="X13" s="142" t="s">
        <v>111</v>
      </c>
      <c r="Y13" s="140"/>
      <c r="Z13" s="140"/>
      <c r="AA13" s="140"/>
      <c r="AB13" s="140"/>
      <c r="AC13" s="140"/>
      <c r="AD13" s="140"/>
      <c r="AE13" s="140"/>
      <c r="AF13" s="140"/>
      <c r="AG13" s="140" t="s">
        <v>112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80"/>
      <c r="B14" s="181"/>
      <c r="C14" s="182" t="s">
        <v>119</v>
      </c>
      <c r="D14" s="183"/>
      <c r="E14" s="184">
        <v>237.5</v>
      </c>
      <c r="F14" s="202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42"/>
      <c r="S14" s="142"/>
      <c r="T14" s="142"/>
      <c r="U14" s="142"/>
      <c r="V14" s="142"/>
      <c r="W14" s="142"/>
      <c r="X14" s="142"/>
      <c r="Y14" s="140"/>
      <c r="Z14" s="140"/>
      <c r="AA14" s="140"/>
      <c r="AB14" s="140"/>
      <c r="AC14" s="140"/>
      <c r="AD14" s="140"/>
      <c r="AE14" s="140"/>
      <c r="AF14" s="140"/>
      <c r="AG14" s="140" t="s">
        <v>114</v>
      </c>
      <c r="AH14" s="140">
        <v>0</v>
      </c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72">
        <v>3</v>
      </c>
      <c r="B15" s="173" t="s">
        <v>120</v>
      </c>
      <c r="C15" s="174" t="s">
        <v>121</v>
      </c>
      <c r="D15" s="175" t="s">
        <v>108</v>
      </c>
      <c r="E15" s="176">
        <v>14.4</v>
      </c>
      <c r="F15" s="144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9">
        <f>ROUND(E15*P15,2)</f>
        <v>0</v>
      </c>
      <c r="R15" s="142"/>
      <c r="S15" s="142" t="s">
        <v>109</v>
      </c>
      <c r="T15" s="142" t="s">
        <v>110</v>
      </c>
      <c r="U15" s="142">
        <v>0</v>
      </c>
      <c r="V15" s="142">
        <f>ROUND(E15*U15,2)</f>
        <v>0</v>
      </c>
      <c r="W15" s="142"/>
      <c r="X15" s="142" t="s">
        <v>111</v>
      </c>
      <c r="Y15" s="140"/>
      <c r="Z15" s="140"/>
      <c r="AA15" s="140"/>
      <c r="AB15" s="140"/>
      <c r="AC15" s="140"/>
      <c r="AD15" s="140"/>
      <c r="AE15" s="140"/>
      <c r="AF15" s="140"/>
      <c r="AG15" s="140" t="s">
        <v>112</v>
      </c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80"/>
      <c r="B16" s="181"/>
      <c r="C16" s="182" t="s">
        <v>122</v>
      </c>
      <c r="D16" s="183"/>
      <c r="E16" s="184">
        <v>14.4</v>
      </c>
      <c r="F16" s="202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42"/>
      <c r="S16" s="142"/>
      <c r="T16" s="142"/>
      <c r="U16" s="142"/>
      <c r="V16" s="142"/>
      <c r="W16" s="142"/>
      <c r="X16" s="142"/>
      <c r="Y16" s="140"/>
      <c r="Z16" s="140"/>
      <c r="AA16" s="140"/>
      <c r="AB16" s="140"/>
      <c r="AC16" s="140"/>
      <c r="AD16" s="140"/>
      <c r="AE16" s="140"/>
      <c r="AF16" s="140"/>
      <c r="AG16" s="140" t="s">
        <v>114</v>
      </c>
      <c r="AH16" s="140">
        <v>0</v>
      </c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86">
        <v>4</v>
      </c>
      <c r="B17" s="187" t="s">
        <v>123</v>
      </c>
      <c r="C17" s="188" t="s">
        <v>124</v>
      </c>
      <c r="D17" s="189" t="s">
        <v>108</v>
      </c>
      <c r="E17" s="190">
        <v>14.4</v>
      </c>
      <c r="F17" s="145"/>
      <c r="G17" s="192">
        <f>ROUND(E17*F17,2)</f>
        <v>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21</v>
      </c>
      <c r="M17" s="192">
        <f>G17*(1+L17/100)</f>
        <v>0</v>
      </c>
      <c r="N17" s="192">
        <v>0</v>
      </c>
      <c r="O17" s="192">
        <f>ROUND(E17*N17,2)</f>
        <v>0</v>
      </c>
      <c r="P17" s="192">
        <v>0</v>
      </c>
      <c r="Q17" s="193">
        <f>ROUND(E17*P17,2)</f>
        <v>0</v>
      </c>
      <c r="R17" s="142"/>
      <c r="S17" s="142" t="s">
        <v>109</v>
      </c>
      <c r="T17" s="142" t="s">
        <v>110</v>
      </c>
      <c r="U17" s="142">
        <v>0</v>
      </c>
      <c r="V17" s="142">
        <f>ROUND(E17*U17,2)</f>
        <v>0</v>
      </c>
      <c r="W17" s="142"/>
      <c r="X17" s="142" t="s">
        <v>111</v>
      </c>
      <c r="Y17" s="140"/>
      <c r="Z17" s="140"/>
      <c r="AA17" s="140"/>
      <c r="AB17" s="140"/>
      <c r="AC17" s="140"/>
      <c r="AD17" s="140"/>
      <c r="AE17" s="140"/>
      <c r="AF17" s="140"/>
      <c r="AG17" s="140" t="s">
        <v>112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86">
        <v>5</v>
      </c>
      <c r="B18" s="187" t="s">
        <v>125</v>
      </c>
      <c r="C18" s="188" t="s">
        <v>126</v>
      </c>
      <c r="D18" s="189" t="s">
        <v>108</v>
      </c>
      <c r="E18" s="190">
        <v>14.4</v>
      </c>
      <c r="F18" s="145"/>
      <c r="G18" s="192">
        <f>ROUND(E18*F18,2)</f>
        <v>0</v>
      </c>
      <c r="H18" s="191"/>
      <c r="I18" s="192">
        <f>ROUND(E18*H18,2)</f>
        <v>0</v>
      </c>
      <c r="J18" s="191"/>
      <c r="K18" s="192">
        <f>ROUND(E18*J18,2)</f>
        <v>0</v>
      </c>
      <c r="L18" s="192">
        <v>21</v>
      </c>
      <c r="M18" s="192">
        <f>G18*(1+L18/100)</f>
        <v>0</v>
      </c>
      <c r="N18" s="192">
        <v>0</v>
      </c>
      <c r="O18" s="192">
        <f>ROUND(E18*N18,2)</f>
        <v>0</v>
      </c>
      <c r="P18" s="192">
        <v>0</v>
      </c>
      <c r="Q18" s="193">
        <f>ROUND(E18*P18,2)</f>
        <v>0</v>
      </c>
      <c r="R18" s="142"/>
      <c r="S18" s="142" t="s">
        <v>109</v>
      </c>
      <c r="T18" s="142" t="s">
        <v>110</v>
      </c>
      <c r="U18" s="142">
        <v>0</v>
      </c>
      <c r="V18" s="142">
        <f>ROUND(E18*U18,2)</f>
        <v>0</v>
      </c>
      <c r="W18" s="142"/>
      <c r="X18" s="142" t="s">
        <v>111</v>
      </c>
      <c r="Y18" s="140"/>
      <c r="Z18" s="140"/>
      <c r="AA18" s="140"/>
      <c r="AB18" s="140"/>
      <c r="AC18" s="140"/>
      <c r="AD18" s="140"/>
      <c r="AE18" s="140"/>
      <c r="AF18" s="140"/>
      <c r="AG18" s="140" t="s">
        <v>112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72">
        <v>6</v>
      </c>
      <c r="B19" s="173" t="s">
        <v>127</v>
      </c>
      <c r="C19" s="174" t="s">
        <v>128</v>
      </c>
      <c r="D19" s="175" t="s">
        <v>108</v>
      </c>
      <c r="E19" s="176">
        <v>339.4</v>
      </c>
      <c r="F19" s="144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9">
        <f>ROUND(E19*P19,2)</f>
        <v>0</v>
      </c>
      <c r="R19" s="142"/>
      <c r="S19" s="142" t="s">
        <v>109</v>
      </c>
      <c r="T19" s="142" t="s">
        <v>110</v>
      </c>
      <c r="U19" s="142">
        <v>0</v>
      </c>
      <c r="V19" s="142">
        <f>ROUND(E19*U19,2)</f>
        <v>0</v>
      </c>
      <c r="W19" s="142"/>
      <c r="X19" s="142" t="s">
        <v>111</v>
      </c>
      <c r="Y19" s="140"/>
      <c r="Z19" s="140"/>
      <c r="AA19" s="140"/>
      <c r="AB19" s="140"/>
      <c r="AC19" s="140"/>
      <c r="AD19" s="140"/>
      <c r="AE19" s="140"/>
      <c r="AF19" s="140"/>
      <c r="AG19" s="140" t="s">
        <v>112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80"/>
      <c r="B20" s="181"/>
      <c r="C20" s="182" t="s">
        <v>129</v>
      </c>
      <c r="D20" s="183"/>
      <c r="E20" s="184">
        <v>339.4</v>
      </c>
      <c r="F20" s="202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42"/>
      <c r="S20" s="142"/>
      <c r="T20" s="142"/>
      <c r="U20" s="142"/>
      <c r="V20" s="142"/>
      <c r="W20" s="142"/>
      <c r="X20" s="142"/>
      <c r="Y20" s="140"/>
      <c r="Z20" s="140"/>
      <c r="AA20" s="140"/>
      <c r="AB20" s="140"/>
      <c r="AC20" s="140"/>
      <c r="AD20" s="140"/>
      <c r="AE20" s="140"/>
      <c r="AF20" s="140"/>
      <c r="AG20" s="140" t="s">
        <v>114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2.5" outlineLevel="1" x14ac:dyDescent="0.2">
      <c r="A21" s="186">
        <v>7</v>
      </c>
      <c r="B21" s="187" t="s">
        <v>130</v>
      </c>
      <c r="C21" s="188" t="s">
        <v>131</v>
      </c>
      <c r="D21" s="189" t="s">
        <v>108</v>
      </c>
      <c r="E21" s="190">
        <v>145</v>
      </c>
      <c r="F21" s="145"/>
      <c r="G21" s="192">
        <f>ROUND(E21*F21,2)</f>
        <v>0</v>
      </c>
      <c r="H21" s="191"/>
      <c r="I21" s="192">
        <f>ROUND(E21*H21,2)</f>
        <v>0</v>
      </c>
      <c r="J21" s="191"/>
      <c r="K21" s="192">
        <f>ROUND(E21*J21,2)</f>
        <v>0</v>
      </c>
      <c r="L21" s="192">
        <v>21</v>
      </c>
      <c r="M21" s="192">
        <f>G21*(1+L21/100)</f>
        <v>0</v>
      </c>
      <c r="N21" s="192">
        <v>0</v>
      </c>
      <c r="O21" s="192">
        <f>ROUND(E21*N21,2)</f>
        <v>0</v>
      </c>
      <c r="P21" s="192">
        <v>0</v>
      </c>
      <c r="Q21" s="193">
        <f>ROUND(E21*P21,2)</f>
        <v>0</v>
      </c>
      <c r="R21" s="142"/>
      <c r="S21" s="142" t="s">
        <v>109</v>
      </c>
      <c r="T21" s="142" t="s">
        <v>110</v>
      </c>
      <c r="U21" s="142">
        <v>0</v>
      </c>
      <c r="V21" s="142">
        <f>ROUND(E21*U21,2)</f>
        <v>0</v>
      </c>
      <c r="W21" s="142"/>
      <c r="X21" s="142" t="s">
        <v>111</v>
      </c>
      <c r="Y21" s="140"/>
      <c r="Z21" s="140"/>
      <c r="AA21" s="140"/>
      <c r="AB21" s="140"/>
      <c r="AC21" s="140"/>
      <c r="AD21" s="140"/>
      <c r="AE21" s="140"/>
      <c r="AF21" s="140"/>
      <c r="AG21" s="140" t="s">
        <v>112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86">
        <v>8</v>
      </c>
      <c r="B22" s="187" t="s">
        <v>132</v>
      </c>
      <c r="C22" s="188" t="s">
        <v>133</v>
      </c>
      <c r="D22" s="189" t="s">
        <v>108</v>
      </c>
      <c r="E22" s="190">
        <v>339.4</v>
      </c>
      <c r="F22" s="145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21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3">
        <f>ROUND(E22*P22,2)</f>
        <v>0</v>
      </c>
      <c r="R22" s="142"/>
      <c r="S22" s="142" t="s">
        <v>109</v>
      </c>
      <c r="T22" s="142" t="s">
        <v>110</v>
      </c>
      <c r="U22" s="142">
        <v>0</v>
      </c>
      <c r="V22" s="142">
        <f>ROUND(E22*U22,2)</f>
        <v>0</v>
      </c>
      <c r="W22" s="142"/>
      <c r="X22" s="142" t="s">
        <v>111</v>
      </c>
      <c r="Y22" s="140"/>
      <c r="Z22" s="140"/>
      <c r="AA22" s="140"/>
      <c r="AB22" s="140"/>
      <c r="AC22" s="140"/>
      <c r="AD22" s="140"/>
      <c r="AE22" s="140"/>
      <c r="AF22" s="140"/>
      <c r="AG22" s="140" t="s">
        <v>112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72">
        <v>9</v>
      </c>
      <c r="B23" s="173" t="s">
        <v>134</v>
      </c>
      <c r="C23" s="174" t="s">
        <v>135</v>
      </c>
      <c r="D23" s="175" t="s">
        <v>108</v>
      </c>
      <c r="E23" s="176">
        <v>9</v>
      </c>
      <c r="F23" s="144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9">
        <f>ROUND(E23*P23,2)</f>
        <v>0</v>
      </c>
      <c r="R23" s="142"/>
      <c r="S23" s="142" t="s">
        <v>109</v>
      </c>
      <c r="T23" s="142" t="s">
        <v>110</v>
      </c>
      <c r="U23" s="142">
        <v>0</v>
      </c>
      <c r="V23" s="142">
        <f>ROUND(E23*U23,2)</f>
        <v>0</v>
      </c>
      <c r="W23" s="142"/>
      <c r="X23" s="142" t="s">
        <v>111</v>
      </c>
      <c r="Y23" s="140"/>
      <c r="Z23" s="140"/>
      <c r="AA23" s="140"/>
      <c r="AB23" s="140"/>
      <c r="AC23" s="140"/>
      <c r="AD23" s="140"/>
      <c r="AE23" s="140"/>
      <c r="AF23" s="140"/>
      <c r="AG23" s="140" t="s">
        <v>112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80"/>
      <c r="B24" s="181"/>
      <c r="C24" s="182" t="s">
        <v>136</v>
      </c>
      <c r="D24" s="183"/>
      <c r="E24" s="184">
        <v>9</v>
      </c>
      <c r="F24" s="202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42"/>
      <c r="S24" s="142"/>
      <c r="T24" s="142"/>
      <c r="U24" s="142"/>
      <c r="V24" s="142"/>
      <c r="W24" s="142"/>
      <c r="X24" s="142"/>
      <c r="Y24" s="140"/>
      <c r="Z24" s="140"/>
      <c r="AA24" s="140"/>
      <c r="AB24" s="140"/>
      <c r="AC24" s="140"/>
      <c r="AD24" s="140"/>
      <c r="AE24" s="140"/>
      <c r="AF24" s="140"/>
      <c r="AG24" s="140" t="s">
        <v>114</v>
      </c>
      <c r="AH24" s="140">
        <v>0</v>
      </c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86">
        <v>10</v>
      </c>
      <c r="B25" s="187" t="s">
        <v>137</v>
      </c>
      <c r="C25" s="188" t="s">
        <v>138</v>
      </c>
      <c r="D25" s="189" t="s">
        <v>108</v>
      </c>
      <c r="E25" s="190">
        <v>9</v>
      </c>
      <c r="F25" s="145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21</v>
      </c>
      <c r="M25" s="192">
        <f>G25*(1+L25/100)</f>
        <v>0</v>
      </c>
      <c r="N25" s="192">
        <v>0</v>
      </c>
      <c r="O25" s="192">
        <f>ROUND(E25*N25,2)</f>
        <v>0</v>
      </c>
      <c r="P25" s="192">
        <v>0</v>
      </c>
      <c r="Q25" s="193">
        <f>ROUND(E25*P25,2)</f>
        <v>0</v>
      </c>
      <c r="R25" s="142"/>
      <c r="S25" s="142" t="s">
        <v>109</v>
      </c>
      <c r="T25" s="142" t="s">
        <v>110</v>
      </c>
      <c r="U25" s="142">
        <v>0</v>
      </c>
      <c r="V25" s="142">
        <f>ROUND(E25*U25,2)</f>
        <v>0</v>
      </c>
      <c r="W25" s="142"/>
      <c r="X25" s="142" t="s">
        <v>139</v>
      </c>
      <c r="Y25" s="140"/>
      <c r="Z25" s="140"/>
      <c r="AA25" s="140"/>
      <c r="AB25" s="140"/>
      <c r="AC25" s="140"/>
      <c r="AD25" s="140"/>
      <c r="AE25" s="140"/>
      <c r="AF25" s="140"/>
      <c r="AG25" s="140" t="s">
        <v>140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72">
        <v>11</v>
      </c>
      <c r="B26" s="173" t="s">
        <v>141</v>
      </c>
      <c r="C26" s="174" t="s">
        <v>142</v>
      </c>
      <c r="D26" s="175" t="s">
        <v>143</v>
      </c>
      <c r="E26" s="176">
        <v>610.91999999999996</v>
      </c>
      <c r="F26" s="144"/>
      <c r="G26" s="178">
        <f>ROUND(E26*F26,2)</f>
        <v>0</v>
      </c>
      <c r="H26" s="177"/>
      <c r="I26" s="178">
        <f>ROUND(E26*H26,2)</f>
        <v>0</v>
      </c>
      <c r="J26" s="177"/>
      <c r="K26" s="178">
        <f>ROUND(E26*J26,2)</f>
        <v>0</v>
      </c>
      <c r="L26" s="178">
        <v>21</v>
      </c>
      <c r="M26" s="178">
        <f>G26*(1+L26/100)</f>
        <v>0</v>
      </c>
      <c r="N26" s="178">
        <v>0</v>
      </c>
      <c r="O26" s="178">
        <f>ROUND(E26*N26,2)</f>
        <v>0</v>
      </c>
      <c r="P26" s="178">
        <v>0</v>
      </c>
      <c r="Q26" s="179">
        <f>ROUND(E26*P26,2)</f>
        <v>0</v>
      </c>
      <c r="R26" s="142"/>
      <c r="S26" s="142" t="s">
        <v>109</v>
      </c>
      <c r="T26" s="142" t="s">
        <v>110</v>
      </c>
      <c r="U26" s="142">
        <v>0</v>
      </c>
      <c r="V26" s="142">
        <f>ROUND(E26*U26,2)</f>
        <v>0</v>
      </c>
      <c r="W26" s="142"/>
      <c r="X26" s="142" t="s">
        <v>144</v>
      </c>
      <c r="Y26" s="140"/>
      <c r="Z26" s="140"/>
      <c r="AA26" s="140"/>
      <c r="AB26" s="140"/>
      <c r="AC26" s="140"/>
      <c r="AD26" s="140"/>
      <c r="AE26" s="140"/>
      <c r="AF26" s="140"/>
      <c r="AG26" s="140" t="s">
        <v>145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80"/>
      <c r="B27" s="181"/>
      <c r="C27" s="182" t="s">
        <v>146</v>
      </c>
      <c r="D27" s="183"/>
      <c r="E27" s="184">
        <v>610.91999999999996</v>
      </c>
      <c r="F27" s="202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42"/>
      <c r="S27" s="142"/>
      <c r="T27" s="142"/>
      <c r="U27" s="142"/>
      <c r="V27" s="142"/>
      <c r="W27" s="142"/>
      <c r="X27" s="142"/>
      <c r="Y27" s="140"/>
      <c r="Z27" s="140"/>
      <c r="AA27" s="140"/>
      <c r="AB27" s="140"/>
      <c r="AC27" s="140"/>
      <c r="AD27" s="140"/>
      <c r="AE27" s="140"/>
      <c r="AF27" s="140"/>
      <c r="AG27" s="140" t="s">
        <v>114</v>
      </c>
      <c r="AH27" s="140">
        <v>0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65" t="s">
        <v>104</v>
      </c>
      <c r="B28" s="166" t="s">
        <v>58</v>
      </c>
      <c r="C28" s="167" t="s">
        <v>59</v>
      </c>
      <c r="D28" s="168"/>
      <c r="E28" s="169"/>
      <c r="F28" s="203"/>
      <c r="G28" s="170">
        <f>SUMIF(AG29:AG40,"&lt;&gt;NOR",G29:G40)</f>
        <v>0</v>
      </c>
      <c r="H28" s="170"/>
      <c r="I28" s="170">
        <f>SUM(I29:I40)</f>
        <v>0</v>
      </c>
      <c r="J28" s="170"/>
      <c r="K28" s="170">
        <f>SUM(K29:K40)</f>
        <v>0</v>
      </c>
      <c r="L28" s="170"/>
      <c r="M28" s="170">
        <f>SUM(M29:M40)</f>
        <v>0</v>
      </c>
      <c r="N28" s="170"/>
      <c r="O28" s="170">
        <f>SUM(O29:O40)</f>
        <v>0</v>
      </c>
      <c r="P28" s="170"/>
      <c r="Q28" s="171">
        <f>SUM(Q29:Q40)</f>
        <v>0</v>
      </c>
      <c r="R28" s="143"/>
      <c r="S28" s="143"/>
      <c r="T28" s="143"/>
      <c r="U28" s="143"/>
      <c r="V28" s="143">
        <f>SUM(V29:V40)</f>
        <v>0</v>
      </c>
      <c r="W28" s="143"/>
      <c r="X28" s="143"/>
      <c r="AG28" t="s">
        <v>105</v>
      </c>
    </row>
    <row r="29" spans="1:60" outlineLevel="1" x14ac:dyDescent="0.2">
      <c r="A29" s="172">
        <v>12</v>
      </c>
      <c r="B29" s="173" t="s">
        <v>147</v>
      </c>
      <c r="C29" s="174" t="s">
        <v>148</v>
      </c>
      <c r="D29" s="175" t="s">
        <v>149</v>
      </c>
      <c r="E29" s="176">
        <v>80</v>
      </c>
      <c r="F29" s="144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0</v>
      </c>
      <c r="O29" s="178">
        <f>ROUND(E29*N29,2)</f>
        <v>0</v>
      </c>
      <c r="P29" s="178">
        <v>0</v>
      </c>
      <c r="Q29" s="179">
        <f>ROUND(E29*P29,2)</f>
        <v>0</v>
      </c>
      <c r="R29" s="142"/>
      <c r="S29" s="142" t="s">
        <v>109</v>
      </c>
      <c r="T29" s="142" t="s">
        <v>110</v>
      </c>
      <c r="U29" s="142">
        <v>0</v>
      </c>
      <c r="V29" s="142">
        <f>ROUND(E29*U29,2)</f>
        <v>0</v>
      </c>
      <c r="W29" s="142"/>
      <c r="X29" s="142" t="s">
        <v>111</v>
      </c>
      <c r="Y29" s="140"/>
      <c r="Z29" s="140"/>
      <c r="AA29" s="140"/>
      <c r="AB29" s="140"/>
      <c r="AC29" s="140"/>
      <c r="AD29" s="140"/>
      <c r="AE29" s="140"/>
      <c r="AF29" s="140"/>
      <c r="AG29" s="140" t="s">
        <v>112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80"/>
      <c r="B30" s="181"/>
      <c r="C30" s="182" t="s">
        <v>150</v>
      </c>
      <c r="D30" s="183"/>
      <c r="E30" s="184">
        <v>80</v>
      </c>
      <c r="F30" s="202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42"/>
      <c r="S30" s="142"/>
      <c r="T30" s="142"/>
      <c r="U30" s="142"/>
      <c r="V30" s="142"/>
      <c r="W30" s="142"/>
      <c r="X30" s="142"/>
      <c r="Y30" s="140"/>
      <c r="Z30" s="140"/>
      <c r="AA30" s="140"/>
      <c r="AB30" s="140"/>
      <c r="AC30" s="140"/>
      <c r="AD30" s="140"/>
      <c r="AE30" s="140"/>
      <c r="AF30" s="140"/>
      <c r="AG30" s="140" t="s">
        <v>114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72">
        <v>13</v>
      </c>
      <c r="B31" s="173" t="s">
        <v>151</v>
      </c>
      <c r="C31" s="174" t="s">
        <v>152</v>
      </c>
      <c r="D31" s="175" t="s">
        <v>149</v>
      </c>
      <c r="E31" s="176">
        <v>80</v>
      </c>
      <c r="F31" s="144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8">
        <v>0</v>
      </c>
      <c r="O31" s="178">
        <f>ROUND(E31*N31,2)</f>
        <v>0</v>
      </c>
      <c r="P31" s="178">
        <v>0</v>
      </c>
      <c r="Q31" s="179">
        <f>ROUND(E31*P31,2)</f>
        <v>0</v>
      </c>
      <c r="R31" s="142"/>
      <c r="S31" s="142" t="s">
        <v>109</v>
      </c>
      <c r="T31" s="142" t="s">
        <v>110</v>
      </c>
      <c r="U31" s="142">
        <v>0</v>
      </c>
      <c r="V31" s="142">
        <f>ROUND(E31*U31,2)</f>
        <v>0</v>
      </c>
      <c r="W31" s="142"/>
      <c r="X31" s="142" t="s">
        <v>111</v>
      </c>
      <c r="Y31" s="140"/>
      <c r="Z31" s="140"/>
      <c r="AA31" s="140"/>
      <c r="AB31" s="140"/>
      <c r="AC31" s="140"/>
      <c r="AD31" s="140"/>
      <c r="AE31" s="140"/>
      <c r="AF31" s="140"/>
      <c r="AG31" s="140" t="s">
        <v>112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80"/>
      <c r="B32" s="181"/>
      <c r="C32" s="182" t="s">
        <v>150</v>
      </c>
      <c r="D32" s="183"/>
      <c r="E32" s="184">
        <v>80</v>
      </c>
      <c r="F32" s="202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42"/>
      <c r="S32" s="142"/>
      <c r="T32" s="142"/>
      <c r="U32" s="142"/>
      <c r="V32" s="142"/>
      <c r="W32" s="142"/>
      <c r="X32" s="142"/>
      <c r="Y32" s="140"/>
      <c r="Z32" s="140"/>
      <c r="AA32" s="140"/>
      <c r="AB32" s="140"/>
      <c r="AC32" s="140"/>
      <c r="AD32" s="140"/>
      <c r="AE32" s="140"/>
      <c r="AF32" s="140"/>
      <c r="AG32" s="140" t="s">
        <v>114</v>
      </c>
      <c r="AH32" s="140">
        <v>0</v>
      </c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72">
        <v>14</v>
      </c>
      <c r="B33" s="173" t="s">
        <v>153</v>
      </c>
      <c r="C33" s="174" t="s">
        <v>154</v>
      </c>
      <c r="D33" s="175" t="s">
        <v>149</v>
      </c>
      <c r="E33" s="176">
        <v>360</v>
      </c>
      <c r="F33" s="144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9">
        <f>ROUND(E33*P33,2)</f>
        <v>0</v>
      </c>
      <c r="R33" s="142"/>
      <c r="S33" s="142" t="s">
        <v>109</v>
      </c>
      <c r="T33" s="142" t="s">
        <v>110</v>
      </c>
      <c r="U33" s="142">
        <v>0</v>
      </c>
      <c r="V33" s="142">
        <f>ROUND(E33*U33,2)</f>
        <v>0</v>
      </c>
      <c r="W33" s="142"/>
      <c r="X33" s="142" t="s">
        <v>111</v>
      </c>
      <c r="Y33" s="140"/>
      <c r="Z33" s="140"/>
      <c r="AA33" s="140"/>
      <c r="AB33" s="140"/>
      <c r="AC33" s="140"/>
      <c r="AD33" s="140"/>
      <c r="AE33" s="140"/>
      <c r="AF33" s="140"/>
      <c r="AG33" s="140" t="s">
        <v>112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80"/>
      <c r="B34" s="181"/>
      <c r="C34" s="182" t="s">
        <v>155</v>
      </c>
      <c r="D34" s="183"/>
      <c r="E34" s="184">
        <v>360</v>
      </c>
      <c r="F34" s="202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42"/>
      <c r="S34" s="142"/>
      <c r="T34" s="142"/>
      <c r="U34" s="142"/>
      <c r="V34" s="142"/>
      <c r="W34" s="142"/>
      <c r="X34" s="142"/>
      <c r="Y34" s="140"/>
      <c r="Z34" s="140"/>
      <c r="AA34" s="140"/>
      <c r="AB34" s="140"/>
      <c r="AC34" s="140"/>
      <c r="AD34" s="140"/>
      <c r="AE34" s="140"/>
      <c r="AF34" s="140"/>
      <c r="AG34" s="140" t="s">
        <v>114</v>
      </c>
      <c r="AH34" s="140">
        <v>0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72">
        <v>15</v>
      </c>
      <c r="B35" s="173" t="s">
        <v>156</v>
      </c>
      <c r="C35" s="174" t="s">
        <v>157</v>
      </c>
      <c r="D35" s="175" t="s">
        <v>149</v>
      </c>
      <c r="E35" s="176">
        <v>360</v>
      </c>
      <c r="F35" s="144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8">
        <v>0</v>
      </c>
      <c r="O35" s="178">
        <f>ROUND(E35*N35,2)</f>
        <v>0</v>
      </c>
      <c r="P35" s="178">
        <v>0</v>
      </c>
      <c r="Q35" s="179">
        <f>ROUND(E35*P35,2)</f>
        <v>0</v>
      </c>
      <c r="R35" s="142"/>
      <c r="S35" s="142" t="s">
        <v>109</v>
      </c>
      <c r="T35" s="142" t="s">
        <v>110</v>
      </c>
      <c r="U35" s="142">
        <v>0</v>
      </c>
      <c r="V35" s="142">
        <f>ROUND(E35*U35,2)</f>
        <v>0</v>
      </c>
      <c r="W35" s="142"/>
      <c r="X35" s="142" t="s">
        <v>111</v>
      </c>
      <c r="Y35" s="140"/>
      <c r="Z35" s="140"/>
      <c r="AA35" s="140"/>
      <c r="AB35" s="140"/>
      <c r="AC35" s="140"/>
      <c r="AD35" s="140"/>
      <c r="AE35" s="140"/>
      <c r="AF35" s="140"/>
      <c r="AG35" s="140" t="s">
        <v>112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80"/>
      <c r="B36" s="181"/>
      <c r="C36" s="182" t="s">
        <v>155</v>
      </c>
      <c r="D36" s="183"/>
      <c r="E36" s="184">
        <v>360</v>
      </c>
      <c r="F36" s="202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42"/>
      <c r="S36" s="142"/>
      <c r="T36" s="142"/>
      <c r="U36" s="142"/>
      <c r="V36" s="142"/>
      <c r="W36" s="142"/>
      <c r="X36" s="142"/>
      <c r="Y36" s="140"/>
      <c r="Z36" s="140"/>
      <c r="AA36" s="140"/>
      <c r="AB36" s="140"/>
      <c r="AC36" s="140"/>
      <c r="AD36" s="140"/>
      <c r="AE36" s="140"/>
      <c r="AF36" s="140"/>
      <c r="AG36" s="140" t="s">
        <v>114</v>
      </c>
      <c r="AH36" s="140">
        <v>0</v>
      </c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72">
        <v>16</v>
      </c>
      <c r="B37" s="173" t="s">
        <v>158</v>
      </c>
      <c r="C37" s="174" t="s">
        <v>159</v>
      </c>
      <c r="D37" s="175" t="s">
        <v>149</v>
      </c>
      <c r="E37" s="176">
        <v>360</v>
      </c>
      <c r="F37" s="144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8">
        <v>0</v>
      </c>
      <c r="O37" s="178">
        <f>ROUND(E37*N37,2)</f>
        <v>0</v>
      </c>
      <c r="P37" s="178">
        <v>0</v>
      </c>
      <c r="Q37" s="179">
        <f>ROUND(E37*P37,2)</f>
        <v>0</v>
      </c>
      <c r="R37" s="142"/>
      <c r="S37" s="142" t="s">
        <v>109</v>
      </c>
      <c r="T37" s="142" t="s">
        <v>110</v>
      </c>
      <c r="U37" s="142">
        <v>0</v>
      </c>
      <c r="V37" s="142">
        <f>ROUND(E37*U37,2)</f>
        <v>0</v>
      </c>
      <c r="W37" s="142"/>
      <c r="X37" s="142" t="s">
        <v>111</v>
      </c>
      <c r="Y37" s="140"/>
      <c r="Z37" s="140"/>
      <c r="AA37" s="140"/>
      <c r="AB37" s="140"/>
      <c r="AC37" s="140"/>
      <c r="AD37" s="140"/>
      <c r="AE37" s="140"/>
      <c r="AF37" s="140"/>
      <c r="AG37" s="140" t="s">
        <v>112</v>
      </c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80"/>
      <c r="B38" s="181"/>
      <c r="C38" s="182" t="s">
        <v>155</v>
      </c>
      <c r="D38" s="183"/>
      <c r="E38" s="184">
        <v>360</v>
      </c>
      <c r="F38" s="202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42"/>
      <c r="S38" s="142"/>
      <c r="T38" s="142"/>
      <c r="U38" s="142"/>
      <c r="V38" s="142"/>
      <c r="W38" s="142"/>
      <c r="X38" s="142"/>
      <c r="Y38" s="140"/>
      <c r="Z38" s="140"/>
      <c r="AA38" s="140"/>
      <c r="AB38" s="140"/>
      <c r="AC38" s="140"/>
      <c r="AD38" s="140"/>
      <c r="AE38" s="140"/>
      <c r="AF38" s="140"/>
      <c r="AG38" s="140" t="s">
        <v>114</v>
      </c>
      <c r="AH38" s="140">
        <v>0</v>
      </c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72">
        <v>17</v>
      </c>
      <c r="B39" s="173" t="s">
        <v>160</v>
      </c>
      <c r="C39" s="174" t="s">
        <v>161</v>
      </c>
      <c r="D39" s="175" t="s">
        <v>162</v>
      </c>
      <c r="E39" s="176">
        <v>50</v>
      </c>
      <c r="F39" s="144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8">
        <v>0</v>
      </c>
      <c r="O39" s="178">
        <f>ROUND(E39*N39,2)</f>
        <v>0</v>
      </c>
      <c r="P39" s="178">
        <v>0</v>
      </c>
      <c r="Q39" s="179">
        <f>ROUND(E39*P39,2)</f>
        <v>0</v>
      </c>
      <c r="R39" s="142"/>
      <c r="S39" s="142" t="s">
        <v>109</v>
      </c>
      <c r="T39" s="142" t="s">
        <v>110</v>
      </c>
      <c r="U39" s="142">
        <v>0</v>
      </c>
      <c r="V39" s="142">
        <f>ROUND(E39*U39,2)</f>
        <v>0</v>
      </c>
      <c r="W39" s="142"/>
      <c r="X39" s="142" t="s">
        <v>111</v>
      </c>
      <c r="Y39" s="140"/>
      <c r="Z39" s="140"/>
      <c r="AA39" s="140"/>
      <c r="AB39" s="140"/>
      <c r="AC39" s="140"/>
      <c r="AD39" s="140"/>
      <c r="AE39" s="140"/>
      <c r="AF39" s="140"/>
      <c r="AG39" s="140" t="s">
        <v>112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80"/>
      <c r="B40" s="181"/>
      <c r="C40" s="182" t="s">
        <v>163</v>
      </c>
      <c r="D40" s="183"/>
      <c r="E40" s="184">
        <v>50</v>
      </c>
      <c r="F40" s="202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42"/>
      <c r="S40" s="142"/>
      <c r="T40" s="142"/>
      <c r="U40" s="142"/>
      <c r="V40" s="142"/>
      <c r="W40" s="142"/>
      <c r="X40" s="142"/>
      <c r="Y40" s="140"/>
      <c r="Z40" s="140"/>
      <c r="AA40" s="140"/>
      <c r="AB40" s="140"/>
      <c r="AC40" s="140"/>
      <c r="AD40" s="140"/>
      <c r="AE40" s="140"/>
      <c r="AF40" s="140"/>
      <c r="AG40" s="140" t="s">
        <v>114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65" t="s">
        <v>104</v>
      </c>
      <c r="B41" s="166" t="s">
        <v>60</v>
      </c>
      <c r="C41" s="167" t="s">
        <v>61</v>
      </c>
      <c r="D41" s="168"/>
      <c r="E41" s="169"/>
      <c r="F41" s="203"/>
      <c r="G41" s="170">
        <f>SUMIF(AG42:AG43,"&lt;&gt;NOR",G42:G43)</f>
        <v>0</v>
      </c>
      <c r="H41" s="170"/>
      <c r="I41" s="170">
        <f>SUM(I42:I43)</f>
        <v>0</v>
      </c>
      <c r="J41" s="170"/>
      <c r="K41" s="170">
        <f>SUM(K42:K43)</f>
        <v>0</v>
      </c>
      <c r="L41" s="170"/>
      <c r="M41" s="170">
        <f>SUM(M42:M43)</f>
        <v>0</v>
      </c>
      <c r="N41" s="170"/>
      <c r="O41" s="170">
        <f>SUM(O42:O43)</f>
        <v>0</v>
      </c>
      <c r="P41" s="170"/>
      <c r="Q41" s="171">
        <f>SUM(Q42:Q43)</f>
        <v>0</v>
      </c>
      <c r="R41" s="143"/>
      <c r="S41" s="143"/>
      <c r="T41" s="143"/>
      <c r="U41" s="143"/>
      <c r="V41" s="143">
        <f>SUM(V42:V43)</f>
        <v>0</v>
      </c>
      <c r="W41" s="143"/>
      <c r="X41" s="143"/>
      <c r="AG41" t="s">
        <v>105</v>
      </c>
    </row>
    <row r="42" spans="1:60" outlineLevel="1" x14ac:dyDescent="0.2">
      <c r="A42" s="186">
        <v>18</v>
      </c>
      <c r="B42" s="187" t="s">
        <v>164</v>
      </c>
      <c r="C42" s="188" t="s">
        <v>165</v>
      </c>
      <c r="D42" s="189" t="s">
        <v>162</v>
      </c>
      <c r="E42" s="190">
        <v>90</v>
      </c>
      <c r="F42" s="145"/>
      <c r="G42" s="192">
        <f>ROUND(E42*F42,2)</f>
        <v>0</v>
      </c>
      <c r="H42" s="191"/>
      <c r="I42" s="192">
        <f>ROUND(E42*H42,2)</f>
        <v>0</v>
      </c>
      <c r="J42" s="191"/>
      <c r="K42" s="192">
        <f>ROUND(E42*J42,2)</f>
        <v>0</v>
      </c>
      <c r="L42" s="192">
        <v>21</v>
      </c>
      <c r="M42" s="192">
        <f>G42*(1+L42/100)</f>
        <v>0</v>
      </c>
      <c r="N42" s="192">
        <v>0</v>
      </c>
      <c r="O42" s="192">
        <f>ROUND(E42*N42,2)</f>
        <v>0</v>
      </c>
      <c r="P42" s="192">
        <v>0</v>
      </c>
      <c r="Q42" s="193">
        <f>ROUND(E42*P42,2)</f>
        <v>0</v>
      </c>
      <c r="R42" s="142"/>
      <c r="S42" s="142" t="s">
        <v>109</v>
      </c>
      <c r="T42" s="142" t="s">
        <v>110</v>
      </c>
      <c r="U42" s="142">
        <v>0</v>
      </c>
      <c r="V42" s="142">
        <f>ROUND(E42*U42,2)</f>
        <v>0</v>
      </c>
      <c r="W42" s="142"/>
      <c r="X42" s="142" t="s">
        <v>111</v>
      </c>
      <c r="Y42" s="140"/>
      <c r="Z42" s="140"/>
      <c r="AA42" s="140"/>
      <c r="AB42" s="140"/>
      <c r="AC42" s="140"/>
      <c r="AD42" s="140"/>
      <c r="AE42" s="140"/>
      <c r="AF42" s="140"/>
      <c r="AG42" s="140" t="s">
        <v>112</v>
      </c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86">
        <v>19</v>
      </c>
      <c r="B43" s="187" t="s">
        <v>166</v>
      </c>
      <c r="C43" s="188" t="s">
        <v>167</v>
      </c>
      <c r="D43" s="189" t="s">
        <v>149</v>
      </c>
      <c r="E43" s="190">
        <v>1535</v>
      </c>
      <c r="F43" s="145"/>
      <c r="G43" s="192">
        <f>ROUND(E43*F43,2)</f>
        <v>0</v>
      </c>
      <c r="H43" s="191"/>
      <c r="I43" s="192">
        <f>ROUND(E43*H43,2)</f>
        <v>0</v>
      </c>
      <c r="J43" s="191"/>
      <c r="K43" s="192">
        <f>ROUND(E43*J43,2)</f>
        <v>0</v>
      </c>
      <c r="L43" s="192">
        <v>21</v>
      </c>
      <c r="M43" s="192">
        <f>G43*(1+L43/100)</f>
        <v>0</v>
      </c>
      <c r="N43" s="192">
        <v>0</v>
      </c>
      <c r="O43" s="192">
        <f>ROUND(E43*N43,2)</f>
        <v>0</v>
      </c>
      <c r="P43" s="192">
        <v>0</v>
      </c>
      <c r="Q43" s="193">
        <f>ROUND(E43*P43,2)</f>
        <v>0</v>
      </c>
      <c r="R43" s="142"/>
      <c r="S43" s="142" t="s">
        <v>109</v>
      </c>
      <c r="T43" s="142" t="s">
        <v>110</v>
      </c>
      <c r="U43" s="142">
        <v>0</v>
      </c>
      <c r="V43" s="142">
        <f>ROUND(E43*U43,2)</f>
        <v>0</v>
      </c>
      <c r="W43" s="142"/>
      <c r="X43" s="142" t="s">
        <v>111</v>
      </c>
      <c r="Y43" s="140"/>
      <c r="Z43" s="140"/>
      <c r="AA43" s="140"/>
      <c r="AB43" s="140"/>
      <c r="AC43" s="140"/>
      <c r="AD43" s="140"/>
      <c r="AE43" s="140"/>
      <c r="AF43" s="140"/>
      <c r="AG43" s="140" t="s">
        <v>112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x14ac:dyDescent="0.2">
      <c r="A44" s="165" t="s">
        <v>104</v>
      </c>
      <c r="B44" s="166" t="s">
        <v>62</v>
      </c>
      <c r="C44" s="167" t="s">
        <v>63</v>
      </c>
      <c r="D44" s="168"/>
      <c r="E44" s="169"/>
      <c r="F44" s="203"/>
      <c r="G44" s="170">
        <f>SUMIF(AG45:AG47,"&lt;&gt;NOR",G45:G47)</f>
        <v>0</v>
      </c>
      <c r="H44" s="170"/>
      <c r="I44" s="170">
        <f>SUM(I45:I47)</f>
        <v>0</v>
      </c>
      <c r="J44" s="170"/>
      <c r="K44" s="170">
        <f>SUM(K45:K47)</f>
        <v>0</v>
      </c>
      <c r="L44" s="170"/>
      <c r="M44" s="170">
        <f>SUM(M45:M47)</f>
        <v>0</v>
      </c>
      <c r="N44" s="170"/>
      <c r="O44" s="170">
        <f>SUM(O45:O47)</f>
        <v>0</v>
      </c>
      <c r="P44" s="170"/>
      <c r="Q44" s="171">
        <f>SUM(Q45:Q47)</f>
        <v>0</v>
      </c>
      <c r="R44" s="143"/>
      <c r="S44" s="143"/>
      <c r="T44" s="143"/>
      <c r="U44" s="143"/>
      <c r="V44" s="143">
        <f>SUM(V45:V47)</f>
        <v>0</v>
      </c>
      <c r="W44" s="143"/>
      <c r="X44" s="143"/>
      <c r="AG44" t="s">
        <v>105</v>
      </c>
    </row>
    <row r="45" spans="1:60" outlineLevel="1" x14ac:dyDescent="0.2">
      <c r="A45" s="186">
        <v>20</v>
      </c>
      <c r="B45" s="187" t="s">
        <v>168</v>
      </c>
      <c r="C45" s="188" t="s">
        <v>169</v>
      </c>
      <c r="D45" s="189" t="s">
        <v>149</v>
      </c>
      <c r="E45" s="190">
        <v>1069</v>
      </c>
      <c r="F45" s="145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21</v>
      </c>
      <c r="M45" s="192">
        <f>G45*(1+L45/100)</f>
        <v>0</v>
      </c>
      <c r="N45" s="192">
        <v>0</v>
      </c>
      <c r="O45" s="192">
        <f>ROUND(E45*N45,2)</f>
        <v>0</v>
      </c>
      <c r="P45" s="192">
        <v>0</v>
      </c>
      <c r="Q45" s="193">
        <f>ROUND(E45*P45,2)</f>
        <v>0</v>
      </c>
      <c r="R45" s="142"/>
      <c r="S45" s="142" t="s">
        <v>109</v>
      </c>
      <c r="T45" s="142" t="s">
        <v>110</v>
      </c>
      <c r="U45" s="142">
        <v>0</v>
      </c>
      <c r="V45" s="142">
        <f>ROUND(E45*U45,2)</f>
        <v>0</v>
      </c>
      <c r="W45" s="142"/>
      <c r="X45" s="142" t="s">
        <v>111</v>
      </c>
      <c r="Y45" s="140"/>
      <c r="Z45" s="140"/>
      <c r="AA45" s="140"/>
      <c r="AB45" s="140"/>
      <c r="AC45" s="140"/>
      <c r="AD45" s="140"/>
      <c r="AE45" s="140"/>
      <c r="AF45" s="140"/>
      <c r="AG45" s="140" t="s">
        <v>112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72">
        <v>21</v>
      </c>
      <c r="B46" s="173" t="s">
        <v>170</v>
      </c>
      <c r="C46" s="174" t="s">
        <v>171</v>
      </c>
      <c r="D46" s="175" t="s">
        <v>149</v>
      </c>
      <c r="E46" s="176">
        <v>1122.45</v>
      </c>
      <c r="F46" s="144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9">
        <f>ROUND(E46*P46,2)</f>
        <v>0</v>
      </c>
      <c r="R46" s="142"/>
      <c r="S46" s="142" t="s">
        <v>109</v>
      </c>
      <c r="T46" s="142" t="s">
        <v>110</v>
      </c>
      <c r="U46" s="142">
        <v>0</v>
      </c>
      <c r="V46" s="142">
        <f>ROUND(E46*U46,2)</f>
        <v>0</v>
      </c>
      <c r="W46" s="142"/>
      <c r="X46" s="142" t="s">
        <v>139</v>
      </c>
      <c r="Y46" s="140"/>
      <c r="Z46" s="140"/>
      <c r="AA46" s="140"/>
      <c r="AB46" s="140"/>
      <c r="AC46" s="140"/>
      <c r="AD46" s="140"/>
      <c r="AE46" s="140"/>
      <c r="AF46" s="140"/>
      <c r="AG46" s="140" t="s">
        <v>140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80"/>
      <c r="B47" s="181"/>
      <c r="C47" s="182" t="s">
        <v>172</v>
      </c>
      <c r="D47" s="183"/>
      <c r="E47" s="184">
        <v>1122.45</v>
      </c>
      <c r="F47" s="202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42"/>
      <c r="S47" s="142"/>
      <c r="T47" s="142"/>
      <c r="U47" s="142"/>
      <c r="V47" s="142"/>
      <c r="W47" s="142"/>
      <c r="X47" s="142"/>
      <c r="Y47" s="140"/>
      <c r="Z47" s="140"/>
      <c r="AA47" s="140"/>
      <c r="AB47" s="140"/>
      <c r="AC47" s="140"/>
      <c r="AD47" s="140"/>
      <c r="AE47" s="140"/>
      <c r="AF47" s="140"/>
      <c r="AG47" s="140" t="s">
        <v>114</v>
      </c>
      <c r="AH47" s="140"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ht="25.5" x14ac:dyDescent="0.2">
      <c r="A48" s="165" t="s">
        <v>104</v>
      </c>
      <c r="B48" s="166" t="s">
        <v>64</v>
      </c>
      <c r="C48" s="167" t="s">
        <v>65</v>
      </c>
      <c r="D48" s="168"/>
      <c r="E48" s="169"/>
      <c r="F48" s="203"/>
      <c r="G48" s="170">
        <f>SUMIF(AG49:AG56,"&lt;&gt;NOR",G49:G56)</f>
        <v>0</v>
      </c>
      <c r="H48" s="170"/>
      <c r="I48" s="170">
        <f>SUM(I49:I56)</f>
        <v>0</v>
      </c>
      <c r="J48" s="170"/>
      <c r="K48" s="170">
        <f>SUM(K49:K56)</f>
        <v>0</v>
      </c>
      <c r="L48" s="170"/>
      <c r="M48" s="170">
        <f>SUM(M49:M56)</f>
        <v>0</v>
      </c>
      <c r="N48" s="170"/>
      <c r="O48" s="170">
        <f>SUM(O49:O56)</f>
        <v>0</v>
      </c>
      <c r="P48" s="170"/>
      <c r="Q48" s="171">
        <f>SUM(Q49:Q56)</f>
        <v>0</v>
      </c>
      <c r="R48" s="143"/>
      <c r="S48" s="143"/>
      <c r="T48" s="143"/>
      <c r="U48" s="143"/>
      <c r="V48" s="143">
        <f>SUM(V49:V56)</f>
        <v>0</v>
      </c>
      <c r="W48" s="143"/>
      <c r="X48" s="143"/>
      <c r="AG48" t="s">
        <v>105</v>
      </c>
    </row>
    <row r="49" spans="1:60" outlineLevel="1" x14ac:dyDescent="0.2">
      <c r="A49" s="172">
        <v>22</v>
      </c>
      <c r="B49" s="173" t="s">
        <v>173</v>
      </c>
      <c r="C49" s="174" t="s">
        <v>174</v>
      </c>
      <c r="D49" s="175" t="s">
        <v>149</v>
      </c>
      <c r="E49" s="176">
        <v>1350</v>
      </c>
      <c r="F49" s="144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8">
        <v>0</v>
      </c>
      <c r="O49" s="178">
        <f>ROUND(E49*N49,2)</f>
        <v>0</v>
      </c>
      <c r="P49" s="178">
        <v>0</v>
      </c>
      <c r="Q49" s="179">
        <f>ROUND(E49*P49,2)</f>
        <v>0</v>
      </c>
      <c r="R49" s="142"/>
      <c r="S49" s="142" t="s">
        <v>109</v>
      </c>
      <c r="T49" s="142" t="s">
        <v>110</v>
      </c>
      <c r="U49" s="142">
        <v>0</v>
      </c>
      <c r="V49" s="142">
        <f>ROUND(E49*U49,2)</f>
        <v>0</v>
      </c>
      <c r="W49" s="142"/>
      <c r="X49" s="142" t="s">
        <v>111</v>
      </c>
      <c r="Y49" s="140"/>
      <c r="Z49" s="140"/>
      <c r="AA49" s="140"/>
      <c r="AB49" s="140"/>
      <c r="AC49" s="140"/>
      <c r="AD49" s="140"/>
      <c r="AE49" s="140"/>
      <c r="AF49" s="140"/>
      <c r="AG49" s="140" t="s">
        <v>112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80"/>
      <c r="B50" s="181"/>
      <c r="C50" s="182" t="s">
        <v>175</v>
      </c>
      <c r="D50" s="183"/>
      <c r="E50" s="184">
        <v>1350</v>
      </c>
      <c r="F50" s="202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42"/>
      <c r="S50" s="142"/>
      <c r="T50" s="142"/>
      <c r="U50" s="142"/>
      <c r="V50" s="142"/>
      <c r="W50" s="142"/>
      <c r="X50" s="142"/>
      <c r="Y50" s="140"/>
      <c r="Z50" s="140"/>
      <c r="AA50" s="140"/>
      <c r="AB50" s="140"/>
      <c r="AC50" s="140"/>
      <c r="AD50" s="140"/>
      <c r="AE50" s="140"/>
      <c r="AF50" s="140"/>
      <c r="AG50" s="140" t="s">
        <v>114</v>
      </c>
      <c r="AH50" s="140">
        <v>0</v>
      </c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2.5" outlineLevel="1" x14ac:dyDescent="0.2">
      <c r="A51" s="186">
        <v>23</v>
      </c>
      <c r="B51" s="187" t="s">
        <v>176</v>
      </c>
      <c r="C51" s="188" t="s">
        <v>177</v>
      </c>
      <c r="D51" s="189" t="s">
        <v>149</v>
      </c>
      <c r="E51" s="190">
        <v>185</v>
      </c>
      <c r="F51" s="145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21</v>
      </c>
      <c r="M51" s="192">
        <f>G51*(1+L51/100)</f>
        <v>0</v>
      </c>
      <c r="N51" s="192">
        <v>0</v>
      </c>
      <c r="O51" s="192">
        <f>ROUND(E51*N51,2)</f>
        <v>0</v>
      </c>
      <c r="P51" s="192">
        <v>0</v>
      </c>
      <c r="Q51" s="193">
        <f>ROUND(E51*P51,2)</f>
        <v>0</v>
      </c>
      <c r="R51" s="142"/>
      <c r="S51" s="142" t="s">
        <v>109</v>
      </c>
      <c r="T51" s="142" t="s">
        <v>110</v>
      </c>
      <c r="U51" s="142">
        <v>0</v>
      </c>
      <c r="V51" s="142">
        <f>ROUND(E51*U51,2)</f>
        <v>0</v>
      </c>
      <c r="W51" s="142"/>
      <c r="X51" s="142" t="s">
        <v>111</v>
      </c>
      <c r="Y51" s="140"/>
      <c r="Z51" s="140"/>
      <c r="AA51" s="140"/>
      <c r="AB51" s="140"/>
      <c r="AC51" s="140"/>
      <c r="AD51" s="140"/>
      <c r="AE51" s="140"/>
      <c r="AF51" s="140"/>
      <c r="AG51" s="140" t="s">
        <v>112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86">
        <v>24</v>
      </c>
      <c r="B52" s="187" t="s">
        <v>178</v>
      </c>
      <c r="C52" s="188" t="s">
        <v>179</v>
      </c>
      <c r="D52" s="189" t="s">
        <v>149</v>
      </c>
      <c r="E52" s="190">
        <v>185</v>
      </c>
      <c r="F52" s="145"/>
      <c r="G52" s="192">
        <f>ROUND(E52*F52,2)</f>
        <v>0</v>
      </c>
      <c r="H52" s="191"/>
      <c r="I52" s="192">
        <f>ROUND(E52*H52,2)</f>
        <v>0</v>
      </c>
      <c r="J52" s="191"/>
      <c r="K52" s="192">
        <f>ROUND(E52*J52,2)</f>
        <v>0</v>
      </c>
      <c r="L52" s="192">
        <v>21</v>
      </c>
      <c r="M52" s="192">
        <f>G52*(1+L52/100)</f>
        <v>0</v>
      </c>
      <c r="N52" s="192">
        <v>0</v>
      </c>
      <c r="O52" s="192">
        <f>ROUND(E52*N52,2)</f>
        <v>0</v>
      </c>
      <c r="P52" s="192">
        <v>0</v>
      </c>
      <c r="Q52" s="193">
        <f>ROUND(E52*P52,2)</f>
        <v>0</v>
      </c>
      <c r="R52" s="142"/>
      <c r="S52" s="142" t="s">
        <v>109</v>
      </c>
      <c r="T52" s="142" t="s">
        <v>110</v>
      </c>
      <c r="U52" s="142">
        <v>0</v>
      </c>
      <c r="V52" s="142">
        <f>ROUND(E52*U52,2)</f>
        <v>0</v>
      </c>
      <c r="W52" s="142"/>
      <c r="X52" s="142" t="s">
        <v>111</v>
      </c>
      <c r="Y52" s="140"/>
      <c r="Z52" s="140"/>
      <c r="AA52" s="140"/>
      <c r="AB52" s="140"/>
      <c r="AC52" s="140"/>
      <c r="AD52" s="140"/>
      <c r="AE52" s="140"/>
      <c r="AF52" s="140"/>
      <c r="AG52" s="140" t="s">
        <v>112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2.5" outlineLevel="1" x14ac:dyDescent="0.2">
      <c r="A53" s="172">
        <v>25</v>
      </c>
      <c r="B53" s="173" t="s">
        <v>180</v>
      </c>
      <c r="C53" s="174" t="s">
        <v>181</v>
      </c>
      <c r="D53" s="175" t="s">
        <v>149</v>
      </c>
      <c r="E53" s="176">
        <v>1397</v>
      </c>
      <c r="F53" s="144"/>
      <c r="G53" s="178">
        <f>ROUND(E53*F53,2)</f>
        <v>0</v>
      </c>
      <c r="H53" s="177"/>
      <c r="I53" s="178">
        <f>ROUND(E53*H53,2)</f>
        <v>0</v>
      </c>
      <c r="J53" s="177"/>
      <c r="K53" s="178">
        <f>ROUND(E53*J53,2)</f>
        <v>0</v>
      </c>
      <c r="L53" s="178">
        <v>21</v>
      </c>
      <c r="M53" s="178">
        <f>G53*(1+L53/100)</f>
        <v>0</v>
      </c>
      <c r="N53" s="178">
        <v>0</v>
      </c>
      <c r="O53" s="178">
        <f>ROUND(E53*N53,2)</f>
        <v>0</v>
      </c>
      <c r="P53" s="178">
        <v>0</v>
      </c>
      <c r="Q53" s="179">
        <f>ROUND(E53*P53,2)</f>
        <v>0</v>
      </c>
      <c r="R53" s="142"/>
      <c r="S53" s="142" t="s">
        <v>109</v>
      </c>
      <c r="T53" s="142" t="s">
        <v>110</v>
      </c>
      <c r="U53" s="142">
        <v>0</v>
      </c>
      <c r="V53" s="142">
        <f>ROUND(E53*U53,2)</f>
        <v>0</v>
      </c>
      <c r="W53" s="142"/>
      <c r="X53" s="142" t="s">
        <v>111</v>
      </c>
      <c r="Y53" s="140"/>
      <c r="Z53" s="140"/>
      <c r="AA53" s="140"/>
      <c r="AB53" s="140"/>
      <c r="AC53" s="140"/>
      <c r="AD53" s="140"/>
      <c r="AE53" s="140"/>
      <c r="AF53" s="140"/>
      <c r="AG53" s="140" t="s">
        <v>112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80"/>
      <c r="B54" s="181"/>
      <c r="C54" s="182" t="s">
        <v>182</v>
      </c>
      <c r="D54" s="183"/>
      <c r="E54" s="184">
        <v>1397</v>
      </c>
      <c r="F54" s="202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42"/>
      <c r="S54" s="142"/>
      <c r="T54" s="142"/>
      <c r="U54" s="142"/>
      <c r="V54" s="142"/>
      <c r="W54" s="142"/>
      <c r="X54" s="142"/>
      <c r="Y54" s="140"/>
      <c r="Z54" s="140"/>
      <c r="AA54" s="140"/>
      <c r="AB54" s="140"/>
      <c r="AC54" s="140"/>
      <c r="AD54" s="140"/>
      <c r="AE54" s="140"/>
      <c r="AF54" s="140"/>
      <c r="AG54" s="140" t="s">
        <v>114</v>
      </c>
      <c r="AH54" s="140">
        <v>0</v>
      </c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ht="22.5" outlineLevel="1" x14ac:dyDescent="0.2">
      <c r="A55" s="186">
        <v>26</v>
      </c>
      <c r="B55" s="187" t="s">
        <v>183</v>
      </c>
      <c r="C55" s="188" t="s">
        <v>184</v>
      </c>
      <c r="D55" s="189" t="s">
        <v>149</v>
      </c>
      <c r="E55" s="190">
        <v>1069</v>
      </c>
      <c r="F55" s="145"/>
      <c r="G55" s="192">
        <f>ROUND(E55*F55,2)</f>
        <v>0</v>
      </c>
      <c r="H55" s="191"/>
      <c r="I55" s="192">
        <f>ROUND(E55*H55,2)</f>
        <v>0</v>
      </c>
      <c r="J55" s="191"/>
      <c r="K55" s="192">
        <f>ROUND(E55*J55,2)</f>
        <v>0</v>
      </c>
      <c r="L55" s="192">
        <v>21</v>
      </c>
      <c r="M55" s="192">
        <f>G55*(1+L55/100)</f>
        <v>0</v>
      </c>
      <c r="N55" s="192">
        <v>0</v>
      </c>
      <c r="O55" s="192">
        <f>ROUND(E55*N55,2)</f>
        <v>0</v>
      </c>
      <c r="P55" s="192">
        <v>0</v>
      </c>
      <c r="Q55" s="193">
        <f>ROUND(E55*P55,2)</f>
        <v>0</v>
      </c>
      <c r="R55" s="142"/>
      <c r="S55" s="142" t="s">
        <v>109</v>
      </c>
      <c r="T55" s="142" t="s">
        <v>110</v>
      </c>
      <c r="U55" s="142">
        <v>0</v>
      </c>
      <c r="V55" s="142">
        <f>ROUND(E55*U55,2)</f>
        <v>0</v>
      </c>
      <c r="W55" s="142"/>
      <c r="X55" s="142" t="s">
        <v>111</v>
      </c>
      <c r="Y55" s="140"/>
      <c r="Z55" s="140"/>
      <c r="AA55" s="140"/>
      <c r="AB55" s="140"/>
      <c r="AC55" s="140"/>
      <c r="AD55" s="140"/>
      <c r="AE55" s="140"/>
      <c r="AF55" s="140"/>
      <c r="AG55" s="140" t="s">
        <v>112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86">
        <v>27</v>
      </c>
      <c r="B56" s="187" t="s">
        <v>185</v>
      </c>
      <c r="C56" s="188" t="s">
        <v>186</v>
      </c>
      <c r="D56" s="189" t="s">
        <v>149</v>
      </c>
      <c r="E56" s="190">
        <v>1350</v>
      </c>
      <c r="F56" s="145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21</v>
      </c>
      <c r="M56" s="192">
        <f>G56*(1+L56/100)</f>
        <v>0</v>
      </c>
      <c r="N56" s="192">
        <v>0</v>
      </c>
      <c r="O56" s="192">
        <f>ROUND(E56*N56,2)</f>
        <v>0</v>
      </c>
      <c r="P56" s="192">
        <v>0</v>
      </c>
      <c r="Q56" s="193">
        <f>ROUND(E56*P56,2)</f>
        <v>0</v>
      </c>
      <c r="R56" s="142"/>
      <c r="S56" s="142" t="s">
        <v>109</v>
      </c>
      <c r="T56" s="142" t="s">
        <v>110</v>
      </c>
      <c r="U56" s="142">
        <v>0</v>
      </c>
      <c r="V56" s="142">
        <f>ROUND(E56*U56,2)</f>
        <v>0</v>
      </c>
      <c r="W56" s="142"/>
      <c r="X56" s="142" t="s">
        <v>111</v>
      </c>
      <c r="Y56" s="140"/>
      <c r="Z56" s="140"/>
      <c r="AA56" s="140"/>
      <c r="AB56" s="140"/>
      <c r="AC56" s="140"/>
      <c r="AD56" s="140"/>
      <c r="AE56" s="140"/>
      <c r="AF56" s="140"/>
      <c r="AG56" s="140" t="s">
        <v>112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ht="25.5" x14ac:dyDescent="0.2">
      <c r="A57" s="165" t="s">
        <v>104</v>
      </c>
      <c r="B57" s="166" t="s">
        <v>66</v>
      </c>
      <c r="C57" s="167" t="s">
        <v>67</v>
      </c>
      <c r="D57" s="168"/>
      <c r="E57" s="169"/>
      <c r="F57" s="203"/>
      <c r="G57" s="170">
        <f>SUMIF(AG58:AG62,"&lt;&gt;NOR",G58:G62)</f>
        <v>0</v>
      </c>
      <c r="H57" s="170"/>
      <c r="I57" s="170">
        <f>SUM(I58:I62)</f>
        <v>0</v>
      </c>
      <c r="J57" s="170"/>
      <c r="K57" s="170">
        <f>SUM(K58:K62)</f>
        <v>0</v>
      </c>
      <c r="L57" s="170"/>
      <c r="M57" s="170">
        <f>SUM(M58:M62)</f>
        <v>0</v>
      </c>
      <c r="N57" s="170"/>
      <c r="O57" s="170">
        <f>SUM(O58:O62)</f>
        <v>0</v>
      </c>
      <c r="P57" s="170"/>
      <c r="Q57" s="171">
        <f>SUM(Q58:Q62)</f>
        <v>0</v>
      </c>
      <c r="R57" s="143"/>
      <c r="S57" s="143"/>
      <c r="T57" s="143"/>
      <c r="U57" s="143"/>
      <c r="V57" s="143">
        <f>SUM(V58:V62)</f>
        <v>0</v>
      </c>
      <c r="W57" s="143"/>
      <c r="X57" s="143"/>
      <c r="AG57" t="s">
        <v>105</v>
      </c>
    </row>
    <row r="58" spans="1:60" outlineLevel="1" x14ac:dyDescent="0.2">
      <c r="A58" s="186">
        <v>28</v>
      </c>
      <c r="B58" s="187" t="s">
        <v>187</v>
      </c>
      <c r="C58" s="188" t="s">
        <v>188</v>
      </c>
      <c r="D58" s="189" t="s">
        <v>149</v>
      </c>
      <c r="E58" s="190">
        <v>1350</v>
      </c>
      <c r="F58" s="145"/>
      <c r="G58" s="192">
        <f>ROUND(E58*F58,2)</f>
        <v>0</v>
      </c>
      <c r="H58" s="191"/>
      <c r="I58" s="192">
        <f>ROUND(E58*H58,2)</f>
        <v>0</v>
      </c>
      <c r="J58" s="191"/>
      <c r="K58" s="192">
        <f>ROUND(E58*J58,2)</f>
        <v>0</v>
      </c>
      <c r="L58" s="192">
        <v>21</v>
      </c>
      <c r="M58" s="192">
        <f>G58*(1+L58/100)</f>
        <v>0</v>
      </c>
      <c r="N58" s="192">
        <v>0</v>
      </c>
      <c r="O58" s="192">
        <f>ROUND(E58*N58,2)</f>
        <v>0</v>
      </c>
      <c r="P58" s="192">
        <v>0</v>
      </c>
      <c r="Q58" s="193">
        <f>ROUND(E58*P58,2)</f>
        <v>0</v>
      </c>
      <c r="R58" s="142"/>
      <c r="S58" s="142" t="s">
        <v>109</v>
      </c>
      <c r="T58" s="142" t="s">
        <v>110</v>
      </c>
      <c r="U58" s="142">
        <v>0</v>
      </c>
      <c r="V58" s="142">
        <f>ROUND(E58*U58,2)</f>
        <v>0</v>
      </c>
      <c r="W58" s="142"/>
      <c r="X58" s="142" t="s">
        <v>111</v>
      </c>
      <c r="Y58" s="140"/>
      <c r="Z58" s="140"/>
      <c r="AA58" s="140"/>
      <c r="AB58" s="140"/>
      <c r="AC58" s="140"/>
      <c r="AD58" s="140"/>
      <c r="AE58" s="140"/>
      <c r="AF58" s="140"/>
      <c r="AG58" s="140" t="s">
        <v>112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86">
        <v>29</v>
      </c>
      <c r="B59" s="187" t="s">
        <v>189</v>
      </c>
      <c r="C59" s="188" t="s">
        <v>190</v>
      </c>
      <c r="D59" s="189" t="s">
        <v>149</v>
      </c>
      <c r="E59" s="190">
        <v>1350</v>
      </c>
      <c r="F59" s="145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21</v>
      </c>
      <c r="M59" s="192">
        <f>G59*(1+L59/100)</f>
        <v>0</v>
      </c>
      <c r="N59" s="192">
        <v>0</v>
      </c>
      <c r="O59" s="192">
        <f>ROUND(E59*N59,2)</f>
        <v>0</v>
      </c>
      <c r="P59" s="192">
        <v>0</v>
      </c>
      <c r="Q59" s="193">
        <f>ROUND(E59*P59,2)</f>
        <v>0</v>
      </c>
      <c r="R59" s="142"/>
      <c r="S59" s="142" t="s">
        <v>109</v>
      </c>
      <c r="T59" s="142" t="s">
        <v>110</v>
      </c>
      <c r="U59" s="142">
        <v>0</v>
      </c>
      <c r="V59" s="142">
        <f>ROUND(E59*U59,2)</f>
        <v>0</v>
      </c>
      <c r="W59" s="142"/>
      <c r="X59" s="142" t="s">
        <v>111</v>
      </c>
      <c r="Y59" s="140"/>
      <c r="Z59" s="140"/>
      <c r="AA59" s="140"/>
      <c r="AB59" s="140"/>
      <c r="AC59" s="140"/>
      <c r="AD59" s="140"/>
      <c r="AE59" s="140"/>
      <c r="AF59" s="140"/>
      <c r="AG59" s="140" t="s">
        <v>112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86">
        <v>30</v>
      </c>
      <c r="B60" s="187" t="s">
        <v>191</v>
      </c>
      <c r="C60" s="188" t="s">
        <v>192</v>
      </c>
      <c r="D60" s="189" t="s">
        <v>149</v>
      </c>
      <c r="E60" s="190">
        <v>1350</v>
      </c>
      <c r="F60" s="145"/>
      <c r="G60" s="192">
        <f>ROUND(E60*F60,2)</f>
        <v>0</v>
      </c>
      <c r="H60" s="191"/>
      <c r="I60" s="192">
        <f>ROUND(E60*H60,2)</f>
        <v>0</v>
      </c>
      <c r="J60" s="191"/>
      <c r="K60" s="192">
        <f>ROUND(E60*J60,2)</f>
        <v>0</v>
      </c>
      <c r="L60" s="192">
        <v>21</v>
      </c>
      <c r="M60" s="192">
        <f>G60*(1+L60/100)</f>
        <v>0</v>
      </c>
      <c r="N60" s="192">
        <v>0</v>
      </c>
      <c r="O60" s="192">
        <f>ROUND(E60*N60,2)</f>
        <v>0</v>
      </c>
      <c r="P60" s="192">
        <v>0</v>
      </c>
      <c r="Q60" s="193">
        <f>ROUND(E60*P60,2)</f>
        <v>0</v>
      </c>
      <c r="R60" s="142"/>
      <c r="S60" s="142" t="s">
        <v>109</v>
      </c>
      <c r="T60" s="142" t="s">
        <v>110</v>
      </c>
      <c r="U60" s="142">
        <v>0</v>
      </c>
      <c r="V60" s="142">
        <f>ROUND(E60*U60,2)</f>
        <v>0</v>
      </c>
      <c r="W60" s="142"/>
      <c r="X60" s="142" t="s">
        <v>111</v>
      </c>
      <c r="Y60" s="140"/>
      <c r="Z60" s="140"/>
      <c r="AA60" s="140"/>
      <c r="AB60" s="140"/>
      <c r="AC60" s="140"/>
      <c r="AD60" s="140"/>
      <c r="AE60" s="140"/>
      <c r="AF60" s="140"/>
      <c r="AG60" s="140" t="s">
        <v>112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186">
        <v>31</v>
      </c>
      <c r="B61" s="187" t="s">
        <v>193</v>
      </c>
      <c r="C61" s="188" t="s">
        <v>194</v>
      </c>
      <c r="D61" s="189" t="s">
        <v>149</v>
      </c>
      <c r="E61" s="190">
        <v>1350</v>
      </c>
      <c r="F61" s="145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21</v>
      </c>
      <c r="M61" s="192">
        <f>G61*(1+L61/100)</f>
        <v>0</v>
      </c>
      <c r="N61" s="192">
        <v>0</v>
      </c>
      <c r="O61" s="192">
        <f>ROUND(E61*N61,2)</f>
        <v>0</v>
      </c>
      <c r="P61" s="192">
        <v>0</v>
      </c>
      <c r="Q61" s="193">
        <f>ROUND(E61*P61,2)</f>
        <v>0</v>
      </c>
      <c r="R61" s="142"/>
      <c r="S61" s="142" t="s">
        <v>109</v>
      </c>
      <c r="T61" s="142" t="s">
        <v>110</v>
      </c>
      <c r="U61" s="142">
        <v>0</v>
      </c>
      <c r="V61" s="142">
        <f>ROUND(E61*U61,2)</f>
        <v>0</v>
      </c>
      <c r="W61" s="142"/>
      <c r="X61" s="142" t="s">
        <v>111</v>
      </c>
      <c r="Y61" s="140"/>
      <c r="Z61" s="140"/>
      <c r="AA61" s="140"/>
      <c r="AB61" s="140"/>
      <c r="AC61" s="140"/>
      <c r="AD61" s="140"/>
      <c r="AE61" s="140"/>
      <c r="AF61" s="140"/>
      <c r="AG61" s="140" t="s">
        <v>112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86">
        <v>32</v>
      </c>
      <c r="B62" s="187" t="s">
        <v>195</v>
      </c>
      <c r="C62" s="188" t="s">
        <v>196</v>
      </c>
      <c r="D62" s="189" t="s">
        <v>149</v>
      </c>
      <c r="E62" s="190">
        <v>1350</v>
      </c>
      <c r="F62" s="145"/>
      <c r="G62" s="192">
        <f>ROUND(E62*F62,2)</f>
        <v>0</v>
      </c>
      <c r="H62" s="191"/>
      <c r="I62" s="192">
        <f>ROUND(E62*H62,2)</f>
        <v>0</v>
      </c>
      <c r="J62" s="191"/>
      <c r="K62" s="192">
        <f>ROUND(E62*J62,2)</f>
        <v>0</v>
      </c>
      <c r="L62" s="192">
        <v>21</v>
      </c>
      <c r="M62" s="192">
        <f>G62*(1+L62/100)</f>
        <v>0</v>
      </c>
      <c r="N62" s="192">
        <v>0</v>
      </c>
      <c r="O62" s="192">
        <f>ROUND(E62*N62,2)</f>
        <v>0</v>
      </c>
      <c r="P62" s="192">
        <v>0</v>
      </c>
      <c r="Q62" s="193">
        <f>ROUND(E62*P62,2)</f>
        <v>0</v>
      </c>
      <c r="R62" s="142"/>
      <c r="S62" s="142" t="s">
        <v>109</v>
      </c>
      <c r="T62" s="142" t="s">
        <v>110</v>
      </c>
      <c r="U62" s="142">
        <v>0</v>
      </c>
      <c r="V62" s="142">
        <f>ROUND(E62*U62,2)</f>
        <v>0</v>
      </c>
      <c r="W62" s="142"/>
      <c r="X62" s="142" t="s">
        <v>111</v>
      </c>
      <c r="Y62" s="140"/>
      <c r="Z62" s="140"/>
      <c r="AA62" s="140"/>
      <c r="AB62" s="140"/>
      <c r="AC62" s="140"/>
      <c r="AD62" s="140"/>
      <c r="AE62" s="140"/>
      <c r="AF62" s="140"/>
      <c r="AG62" s="140" t="s">
        <v>112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x14ac:dyDescent="0.2">
      <c r="A63" s="165" t="s">
        <v>104</v>
      </c>
      <c r="B63" s="166" t="s">
        <v>68</v>
      </c>
      <c r="C63" s="167" t="s">
        <v>69</v>
      </c>
      <c r="D63" s="168"/>
      <c r="E63" s="169"/>
      <c r="F63" s="203"/>
      <c r="G63" s="170">
        <f>SUMIF(AG64:AG69,"&lt;&gt;NOR",G64:G69)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70"/>
      <c r="O63" s="170">
        <f>SUM(O64:O69)</f>
        <v>0</v>
      </c>
      <c r="P63" s="170"/>
      <c r="Q63" s="171">
        <f>SUM(Q64:Q69)</f>
        <v>0</v>
      </c>
      <c r="R63" s="143"/>
      <c r="S63" s="143"/>
      <c r="T63" s="143"/>
      <c r="U63" s="143"/>
      <c r="V63" s="143">
        <f>SUM(V64:V69)</f>
        <v>0</v>
      </c>
      <c r="W63" s="143"/>
      <c r="X63" s="143"/>
      <c r="AG63" t="s">
        <v>105</v>
      </c>
    </row>
    <row r="64" spans="1:60" outlineLevel="1" x14ac:dyDescent="0.2">
      <c r="A64" s="186">
        <v>33</v>
      </c>
      <c r="B64" s="187" t="s">
        <v>197</v>
      </c>
      <c r="C64" s="188" t="s">
        <v>198</v>
      </c>
      <c r="D64" s="189" t="s">
        <v>149</v>
      </c>
      <c r="E64" s="190">
        <v>185</v>
      </c>
      <c r="F64" s="145"/>
      <c r="G64" s="192">
        <f>ROUND(E64*F64,2)</f>
        <v>0</v>
      </c>
      <c r="H64" s="191"/>
      <c r="I64" s="192">
        <f>ROUND(E64*H64,2)</f>
        <v>0</v>
      </c>
      <c r="J64" s="191"/>
      <c r="K64" s="192">
        <f>ROUND(E64*J64,2)</f>
        <v>0</v>
      </c>
      <c r="L64" s="192">
        <v>21</v>
      </c>
      <c r="M64" s="192">
        <f>G64*(1+L64/100)</f>
        <v>0</v>
      </c>
      <c r="N64" s="192">
        <v>0</v>
      </c>
      <c r="O64" s="192">
        <f>ROUND(E64*N64,2)</f>
        <v>0</v>
      </c>
      <c r="P64" s="192">
        <v>0</v>
      </c>
      <c r="Q64" s="193">
        <f>ROUND(E64*P64,2)</f>
        <v>0</v>
      </c>
      <c r="R64" s="142"/>
      <c r="S64" s="142" t="s">
        <v>109</v>
      </c>
      <c r="T64" s="142" t="s">
        <v>110</v>
      </c>
      <c r="U64" s="142">
        <v>0</v>
      </c>
      <c r="V64" s="142">
        <f>ROUND(E64*U64,2)</f>
        <v>0</v>
      </c>
      <c r="W64" s="142"/>
      <c r="X64" s="142" t="s">
        <v>111</v>
      </c>
      <c r="Y64" s="140"/>
      <c r="Z64" s="140"/>
      <c r="AA64" s="140"/>
      <c r="AB64" s="140"/>
      <c r="AC64" s="140"/>
      <c r="AD64" s="140"/>
      <c r="AE64" s="140"/>
      <c r="AF64" s="140"/>
      <c r="AG64" s="140" t="s">
        <v>112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86">
        <v>34</v>
      </c>
      <c r="B65" s="187" t="s">
        <v>199</v>
      </c>
      <c r="C65" s="188" t="s">
        <v>200</v>
      </c>
      <c r="D65" s="189" t="s">
        <v>149</v>
      </c>
      <c r="E65" s="190">
        <v>27</v>
      </c>
      <c r="F65" s="145"/>
      <c r="G65" s="192">
        <f>ROUND(E65*F65,2)</f>
        <v>0</v>
      </c>
      <c r="H65" s="191"/>
      <c r="I65" s="192">
        <f>ROUND(E65*H65,2)</f>
        <v>0</v>
      </c>
      <c r="J65" s="191"/>
      <c r="K65" s="192">
        <f>ROUND(E65*J65,2)</f>
        <v>0</v>
      </c>
      <c r="L65" s="192">
        <v>21</v>
      </c>
      <c r="M65" s="192">
        <f>G65*(1+L65/100)</f>
        <v>0</v>
      </c>
      <c r="N65" s="192">
        <v>0</v>
      </c>
      <c r="O65" s="192">
        <f>ROUND(E65*N65,2)</f>
        <v>0</v>
      </c>
      <c r="P65" s="192">
        <v>0</v>
      </c>
      <c r="Q65" s="193">
        <f>ROUND(E65*P65,2)</f>
        <v>0</v>
      </c>
      <c r="R65" s="142"/>
      <c r="S65" s="142" t="s">
        <v>109</v>
      </c>
      <c r="T65" s="142" t="s">
        <v>110</v>
      </c>
      <c r="U65" s="142">
        <v>0</v>
      </c>
      <c r="V65" s="142">
        <f>ROUND(E65*U65,2)</f>
        <v>0</v>
      </c>
      <c r="W65" s="142"/>
      <c r="X65" s="142" t="s">
        <v>111</v>
      </c>
      <c r="Y65" s="140"/>
      <c r="Z65" s="140"/>
      <c r="AA65" s="140"/>
      <c r="AB65" s="140"/>
      <c r="AC65" s="140"/>
      <c r="AD65" s="140"/>
      <c r="AE65" s="140"/>
      <c r="AF65" s="140"/>
      <c r="AG65" s="140" t="s">
        <v>112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72">
        <v>35</v>
      </c>
      <c r="B66" s="173" t="s">
        <v>201</v>
      </c>
      <c r="C66" s="174" t="s">
        <v>202</v>
      </c>
      <c r="D66" s="175" t="s">
        <v>143</v>
      </c>
      <c r="E66" s="176">
        <v>6.75</v>
      </c>
      <c r="F66" s="144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0</v>
      </c>
      <c r="O66" s="178">
        <f>ROUND(E66*N66,2)</f>
        <v>0</v>
      </c>
      <c r="P66" s="178">
        <v>0</v>
      </c>
      <c r="Q66" s="179">
        <f>ROUND(E66*P66,2)</f>
        <v>0</v>
      </c>
      <c r="R66" s="142"/>
      <c r="S66" s="142" t="s">
        <v>109</v>
      </c>
      <c r="T66" s="142" t="s">
        <v>110</v>
      </c>
      <c r="U66" s="142">
        <v>0</v>
      </c>
      <c r="V66" s="142">
        <f>ROUND(E66*U66,2)</f>
        <v>0</v>
      </c>
      <c r="W66" s="142"/>
      <c r="X66" s="142" t="s">
        <v>139</v>
      </c>
      <c r="Y66" s="140"/>
      <c r="Z66" s="140"/>
      <c r="AA66" s="140"/>
      <c r="AB66" s="140"/>
      <c r="AC66" s="140"/>
      <c r="AD66" s="140"/>
      <c r="AE66" s="140"/>
      <c r="AF66" s="140"/>
      <c r="AG66" s="140" t="s">
        <v>140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80"/>
      <c r="B67" s="181"/>
      <c r="C67" s="182" t="s">
        <v>203</v>
      </c>
      <c r="D67" s="183"/>
      <c r="E67" s="184">
        <v>6.75</v>
      </c>
      <c r="F67" s="202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42"/>
      <c r="S67" s="142"/>
      <c r="T67" s="142"/>
      <c r="U67" s="142"/>
      <c r="V67" s="142"/>
      <c r="W67" s="142"/>
      <c r="X67" s="142"/>
      <c r="Y67" s="140"/>
      <c r="Z67" s="140"/>
      <c r="AA67" s="140"/>
      <c r="AB67" s="140"/>
      <c r="AC67" s="140"/>
      <c r="AD67" s="140"/>
      <c r="AE67" s="140"/>
      <c r="AF67" s="140"/>
      <c r="AG67" s="140" t="s">
        <v>114</v>
      </c>
      <c r="AH67" s="140">
        <v>0</v>
      </c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72">
        <v>36</v>
      </c>
      <c r="B68" s="173" t="s">
        <v>204</v>
      </c>
      <c r="C68" s="194" t="s">
        <v>237</v>
      </c>
      <c r="D68" s="175" t="s">
        <v>149</v>
      </c>
      <c r="E68" s="176">
        <v>186.85</v>
      </c>
      <c r="F68" s="144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21</v>
      </c>
      <c r="M68" s="178">
        <f>G68*(1+L68/100)</f>
        <v>0</v>
      </c>
      <c r="N68" s="178">
        <v>0</v>
      </c>
      <c r="O68" s="178">
        <f>ROUND(E68*N68,2)</f>
        <v>0</v>
      </c>
      <c r="P68" s="178">
        <v>0</v>
      </c>
      <c r="Q68" s="179">
        <f>ROUND(E68*P68,2)</f>
        <v>0</v>
      </c>
      <c r="R68" s="142"/>
      <c r="S68" s="142" t="s">
        <v>109</v>
      </c>
      <c r="T68" s="142" t="s">
        <v>110</v>
      </c>
      <c r="U68" s="142">
        <v>0</v>
      </c>
      <c r="V68" s="142">
        <f>ROUND(E68*U68,2)</f>
        <v>0</v>
      </c>
      <c r="W68" s="142"/>
      <c r="X68" s="142" t="s">
        <v>139</v>
      </c>
      <c r="Y68" s="140"/>
      <c r="Z68" s="140"/>
      <c r="AA68" s="140"/>
      <c r="AB68" s="140"/>
      <c r="AC68" s="140"/>
      <c r="AD68" s="140"/>
      <c r="AE68" s="140"/>
      <c r="AF68" s="140"/>
      <c r="AG68" s="140" t="s">
        <v>140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80"/>
      <c r="B69" s="181"/>
      <c r="C69" s="182" t="s">
        <v>205</v>
      </c>
      <c r="D69" s="183"/>
      <c r="E69" s="184">
        <v>186.85</v>
      </c>
      <c r="F69" s="202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42"/>
      <c r="S69" s="142"/>
      <c r="T69" s="142"/>
      <c r="U69" s="142"/>
      <c r="V69" s="142"/>
      <c r="W69" s="142"/>
      <c r="X69" s="142"/>
      <c r="Y69" s="140"/>
      <c r="Z69" s="140"/>
      <c r="AA69" s="140"/>
      <c r="AB69" s="140"/>
      <c r="AC69" s="140"/>
      <c r="AD69" s="140"/>
      <c r="AE69" s="140"/>
      <c r="AF69" s="140"/>
      <c r="AG69" s="140" t="s">
        <v>114</v>
      </c>
      <c r="AH69" s="140">
        <v>0</v>
      </c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x14ac:dyDescent="0.2">
      <c r="A70" s="165" t="s">
        <v>104</v>
      </c>
      <c r="B70" s="166" t="s">
        <v>70</v>
      </c>
      <c r="C70" s="167" t="s">
        <v>71</v>
      </c>
      <c r="D70" s="168"/>
      <c r="E70" s="169"/>
      <c r="F70" s="203"/>
      <c r="G70" s="170">
        <f>SUMIF(AG71:AG78,"&lt;&gt;NOR",G71:G78)</f>
        <v>0</v>
      </c>
      <c r="H70" s="170"/>
      <c r="I70" s="170">
        <f>SUM(I71:I78)</f>
        <v>0</v>
      </c>
      <c r="J70" s="170"/>
      <c r="K70" s="170">
        <f>SUM(K71:K78)</f>
        <v>0</v>
      </c>
      <c r="L70" s="170"/>
      <c r="M70" s="170">
        <f>SUM(M71:M78)</f>
        <v>0</v>
      </c>
      <c r="N70" s="170"/>
      <c r="O70" s="170">
        <f>SUM(O71:O78)</f>
        <v>0</v>
      </c>
      <c r="P70" s="170"/>
      <c r="Q70" s="171">
        <f>SUM(Q71:Q78)</f>
        <v>0</v>
      </c>
      <c r="R70" s="143"/>
      <c r="S70" s="143"/>
      <c r="T70" s="143"/>
      <c r="U70" s="143"/>
      <c r="V70" s="143">
        <f>SUM(V71:V78)</f>
        <v>0</v>
      </c>
      <c r="W70" s="143"/>
      <c r="X70" s="143"/>
      <c r="AG70" t="s">
        <v>105</v>
      </c>
    </row>
    <row r="71" spans="1:60" ht="22.5" outlineLevel="1" x14ac:dyDescent="0.2">
      <c r="A71" s="186">
        <v>37</v>
      </c>
      <c r="B71" s="187" t="s">
        <v>206</v>
      </c>
      <c r="C71" s="188" t="s">
        <v>207</v>
      </c>
      <c r="D71" s="189" t="s">
        <v>162</v>
      </c>
      <c r="E71" s="190">
        <v>220</v>
      </c>
      <c r="F71" s="145"/>
      <c r="G71" s="192">
        <f>ROUND(E71*F71,2)</f>
        <v>0</v>
      </c>
      <c r="H71" s="191"/>
      <c r="I71" s="192">
        <f>ROUND(E71*H71,2)</f>
        <v>0</v>
      </c>
      <c r="J71" s="191"/>
      <c r="K71" s="192">
        <f>ROUND(E71*J71,2)</f>
        <v>0</v>
      </c>
      <c r="L71" s="192">
        <v>21</v>
      </c>
      <c r="M71" s="192">
        <f>G71*(1+L71/100)</f>
        <v>0</v>
      </c>
      <c r="N71" s="192">
        <v>0</v>
      </c>
      <c r="O71" s="192">
        <f>ROUND(E71*N71,2)</f>
        <v>0</v>
      </c>
      <c r="P71" s="192">
        <v>0</v>
      </c>
      <c r="Q71" s="193">
        <f>ROUND(E71*P71,2)</f>
        <v>0</v>
      </c>
      <c r="R71" s="142"/>
      <c r="S71" s="142" t="s">
        <v>109</v>
      </c>
      <c r="T71" s="142" t="s">
        <v>110</v>
      </c>
      <c r="U71" s="142">
        <v>0</v>
      </c>
      <c r="V71" s="142">
        <f>ROUND(E71*U71,2)</f>
        <v>0</v>
      </c>
      <c r="W71" s="142"/>
      <c r="X71" s="142" t="s">
        <v>111</v>
      </c>
      <c r="Y71" s="140"/>
      <c r="Z71" s="140"/>
      <c r="AA71" s="140"/>
      <c r="AB71" s="140"/>
      <c r="AC71" s="140"/>
      <c r="AD71" s="140"/>
      <c r="AE71" s="140"/>
      <c r="AF71" s="140"/>
      <c r="AG71" s="140" t="s">
        <v>112</v>
      </c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86">
        <v>38</v>
      </c>
      <c r="B72" s="187" t="s">
        <v>208</v>
      </c>
      <c r="C72" s="188" t="s">
        <v>209</v>
      </c>
      <c r="D72" s="189" t="s">
        <v>162</v>
      </c>
      <c r="E72" s="190">
        <v>53</v>
      </c>
      <c r="F72" s="145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21</v>
      </c>
      <c r="M72" s="192">
        <f>G72*(1+L72/100)</f>
        <v>0</v>
      </c>
      <c r="N72" s="192">
        <v>0</v>
      </c>
      <c r="O72" s="192">
        <f>ROUND(E72*N72,2)</f>
        <v>0</v>
      </c>
      <c r="P72" s="192">
        <v>0</v>
      </c>
      <c r="Q72" s="193">
        <f>ROUND(E72*P72,2)</f>
        <v>0</v>
      </c>
      <c r="R72" s="142"/>
      <c r="S72" s="142" t="s">
        <v>109</v>
      </c>
      <c r="T72" s="142" t="s">
        <v>110</v>
      </c>
      <c r="U72" s="142">
        <v>0</v>
      </c>
      <c r="V72" s="142">
        <f>ROUND(E72*U72,2)</f>
        <v>0</v>
      </c>
      <c r="W72" s="142"/>
      <c r="X72" s="142" t="s">
        <v>111</v>
      </c>
      <c r="Y72" s="140"/>
      <c r="Z72" s="140"/>
      <c r="AA72" s="140"/>
      <c r="AB72" s="140"/>
      <c r="AC72" s="140"/>
      <c r="AD72" s="140"/>
      <c r="AE72" s="140"/>
      <c r="AF72" s="140"/>
      <c r="AG72" s="140" t="s">
        <v>112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86">
        <v>39</v>
      </c>
      <c r="B73" s="187" t="s">
        <v>210</v>
      </c>
      <c r="C73" s="188" t="s">
        <v>211</v>
      </c>
      <c r="D73" s="189" t="s">
        <v>162</v>
      </c>
      <c r="E73" s="190">
        <v>233</v>
      </c>
      <c r="F73" s="145"/>
      <c r="G73" s="192">
        <f>ROUND(E73*F73,2)</f>
        <v>0</v>
      </c>
      <c r="H73" s="191"/>
      <c r="I73" s="192">
        <f>ROUND(E73*H73,2)</f>
        <v>0</v>
      </c>
      <c r="J73" s="191"/>
      <c r="K73" s="192">
        <f>ROUND(E73*J73,2)</f>
        <v>0</v>
      </c>
      <c r="L73" s="192">
        <v>21</v>
      </c>
      <c r="M73" s="192">
        <f>G73*(1+L73/100)</f>
        <v>0</v>
      </c>
      <c r="N73" s="192">
        <v>0</v>
      </c>
      <c r="O73" s="192">
        <f>ROUND(E73*N73,2)</f>
        <v>0</v>
      </c>
      <c r="P73" s="192">
        <v>0</v>
      </c>
      <c r="Q73" s="193">
        <f>ROUND(E73*P73,2)</f>
        <v>0</v>
      </c>
      <c r="R73" s="142"/>
      <c r="S73" s="142" t="s">
        <v>109</v>
      </c>
      <c r="T73" s="142" t="s">
        <v>110</v>
      </c>
      <c r="U73" s="142">
        <v>0</v>
      </c>
      <c r="V73" s="142">
        <f>ROUND(E73*U73,2)</f>
        <v>0</v>
      </c>
      <c r="W73" s="142"/>
      <c r="X73" s="142" t="s">
        <v>111</v>
      </c>
      <c r="Y73" s="140"/>
      <c r="Z73" s="140"/>
      <c r="AA73" s="140"/>
      <c r="AB73" s="140"/>
      <c r="AC73" s="140"/>
      <c r="AD73" s="140"/>
      <c r="AE73" s="140"/>
      <c r="AF73" s="140"/>
      <c r="AG73" s="140" t="s">
        <v>112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86">
        <v>40</v>
      </c>
      <c r="B74" s="187" t="s">
        <v>212</v>
      </c>
      <c r="C74" s="188" t="s">
        <v>213</v>
      </c>
      <c r="D74" s="189" t="s">
        <v>162</v>
      </c>
      <c r="E74" s="190">
        <v>55</v>
      </c>
      <c r="F74" s="145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21</v>
      </c>
      <c r="M74" s="192">
        <f>G74*(1+L74/100)</f>
        <v>0</v>
      </c>
      <c r="N74" s="192">
        <v>0</v>
      </c>
      <c r="O74" s="192">
        <f>ROUND(E74*N74,2)</f>
        <v>0</v>
      </c>
      <c r="P74" s="192">
        <v>0</v>
      </c>
      <c r="Q74" s="193">
        <f>ROUND(E74*P74,2)</f>
        <v>0</v>
      </c>
      <c r="R74" s="142"/>
      <c r="S74" s="142" t="s">
        <v>109</v>
      </c>
      <c r="T74" s="142" t="s">
        <v>110</v>
      </c>
      <c r="U74" s="142">
        <v>0</v>
      </c>
      <c r="V74" s="142">
        <f>ROUND(E74*U74,2)</f>
        <v>0</v>
      </c>
      <c r="W74" s="142"/>
      <c r="X74" s="142" t="s">
        <v>111</v>
      </c>
      <c r="Y74" s="140"/>
      <c r="Z74" s="140"/>
      <c r="AA74" s="140"/>
      <c r="AB74" s="140"/>
      <c r="AC74" s="140"/>
      <c r="AD74" s="140"/>
      <c r="AE74" s="140"/>
      <c r="AF74" s="140"/>
      <c r="AG74" s="140" t="s">
        <v>112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72">
        <v>41</v>
      </c>
      <c r="B75" s="173" t="s">
        <v>214</v>
      </c>
      <c r="C75" s="174" t="s">
        <v>215</v>
      </c>
      <c r="D75" s="175" t="s">
        <v>216</v>
      </c>
      <c r="E75" s="176">
        <v>53.53</v>
      </c>
      <c r="F75" s="144"/>
      <c r="G75" s="178">
        <f>ROUND(E75*F75,2)</f>
        <v>0</v>
      </c>
      <c r="H75" s="177"/>
      <c r="I75" s="178">
        <f>ROUND(E75*H75,2)</f>
        <v>0</v>
      </c>
      <c r="J75" s="177"/>
      <c r="K75" s="178">
        <f>ROUND(E75*J75,2)</f>
        <v>0</v>
      </c>
      <c r="L75" s="178">
        <v>21</v>
      </c>
      <c r="M75" s="178">
        <f>G75*(1+L75/100)</f>
        <v>0</v>
      </c>
      <c r="N75" s="178">
        <v>0</v>
      </c>
      <c r="O75" s="178">
        <f>ROUND(E75*N75,2)</f>
        <v>0</v>
      </c>
      <c r="P75" s="178">
        <v>0</v>
      </c>
      <c r="Q75" s="179">
        <f>ROUND(E75*P75,2)</f>
        <v>0</v>
      </c>
      <c r="R75" s="142"/>
      <c r="S75" s="142" t="s">
        <v>109</v>
      </c>
      <c r="T75" s="142" t="s">
        <v>110</v>
      </c>
      <c r="U75" s="142">
        <v>0</v>
      </c>
      <c r="V75" s="142">
        <f>ROUND(E75*U75,2)</f>
        <v>0</v>
      </c>
      <c r="W75" s="142"/>
      <c r="X75" s="142" t="s">
        <v>139</v>
      </c>
      <c r="Y75" s="140"/>
      <c r="Z75" s="140"/>
      <c r="AA75" s="140"/>
      <c r="AB75" s="140"/>
      <c r="AC75" s="140"/>
      <c r="AD75" s="140"/>
      <c r="AE75" s="140"/>
      <c r="AF75" s="140"/>
      <c r="AG75" s="140" t="s">
        <v>140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80"/>
      <c r="B76" s="181"/>
      <c r="C76" s="182" t="s">
        <v>217</v>
      </c>
      <c r="D76" s="183"/>
      <c r="E76" s="184">
        <v>53.53</v>
      </c>
      <c r="F76" s="202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42"/>
      <c r="S76" s="142"/>
      <c r="T76" s="142"/>
      <c r="U76" s="142"/>
      <c r="V76" s="142"/>
      <c r="W76" s="142"/>
      <c r="X76" s="142"/>
      <c r="Y76" s="140"/>
      <c r="Z76" s="140"/>
      <c r="AA76" s="140"/>
      <c r="AB76" s="140"/>
      <c r="AC76" s="140"/>
      <c r="AD76" s="140"/>
      <c r="AE76" s="140"/>
      <c r="AF76" s="140"/>
      <c r="AG76" s="140" t="s">
        <v>114</v>
      </c>
      <c r="AH76" s="140">
        <v>0</v>
      </c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72">
        <v>42</v>
      </c>
      <c r="B77" s="173" t="s">
        <v>218</v>
      </c>
      <c r="C77" s="174" t="s">
        <v>219</v>
      </c>
      <c r="D77" s="175" t="s">
        <v>216</v>
      </c>
      <c r="E77" s="176">
        <v>235.33</v>
      </c>
      <c r="F77" s="144"/>
      <c r="G77" s="178">
        <f>ROUND(E77*F77,2)</f>
        <v>0</v>
      </c>
      <c r="H77" s="177"/>
      <c r="I77" s="178">
        <f>ROUND(E77*H77,2)</f>
        <v>0</v>
      </c>
      <c r="J77" s="177"/>
      <c r="K77" s="178">
        <f>ROUND(E77*J77,2)</f>
        <v>0</v>
      </c>
      <c r="L77" s="178">
        <v>21</v>
      </c>
      <c r="M77" s="178">
        <f>G77*(1+L77/100)</f>
        <v>0</v>
      </c>
      <c r="N77" s="178">
        <v>0</v>
      </c>
      <c r="O77" s="178">
        <f>ROUND(E77*N77,2)</f>
        <v>0</v>
      </c>
      <c r="P77" s="178">
        <v>0</v>
      </c>
      <c r="Q77" s="179">
        <f>ROUND(E77*P77,2)</f>
        <v>0</v>
      </c>
      <c r="R77" s="142"/>
      <c r="S77" s="142" t="s">
        <v>109</v>
      </c>
      <c r="T77" s="142" t="s">
        <v>110</v>
      </c>
      <c r="U77" s="142">
        <v>0</v>
      </c>
      <c r="V77" s="142">
        <f>ROUND(E77*U77,2)</f>
        <v>0</v>
      </c>
      <c r="W77" s="142"/>
      <c r="X77" s="142" t="s">
        <v>139</v>
      </c>
      <c r="Y77" s="140"/>
      <c r="Z77" s="140"/>
      <c r="AA77" s="140"/>
      <c r="AB77" s="140"/>
      <c r="AC77" s="140"/>
      <c r="AD77" s="140"/>
      <c r="AE77" s="140"/>
      <c r="AF77" s="140"/>
      <c r="AG77" s="140" t="s">
        <v>140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80"/>
      <c r="B78" s="181"/>
      <c r="C78" s="182" t="s">
        <v>220</v>
      </c>
      <c r="D78" s="183"/>
      <c r="E78" s="184">
        <v>235.33</v>
      </c>
      <c r="F78" s="202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42"/>
      <c r="S78" s="142"/>
      <c r="T78" s="142"/>
      <c r="U78" s="142"/>
      <c r="V78" s="142"/>
      <c r="W78" s="142"/>
      <c r="X78" s="142"/>
      <c r="Y78" s="140"/>
      <c r="Z78" s="140"/>
      <c r="AA78" s="140"/>
      <c r="AB78" s="140"/>
      <c r="AC78" s="140"/>
      <c r="AD78" s="140"/>
      <c r="AE78" s="140"/>
      <c r="AF78" s="140"/>
      <c r="AG78" s="140" t="s">
        <v>114</v>
      </c>
      <c r="AH78" s="140">
        <v>0</v>
      </c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x14ac:dyDescent="0.2">
      <c r="A79" s="165" t="s">
        <v>104</v>
      </c>
      <c r="B79" s="166" t="s">
        <v>72</v>
      </c>
      <c r="C79" s="167" t="s">
        <v>73</v>
      </c>
      <c r="D79" s="168"/>
      <c r="E79" s="169"/>
      <c r="F79" s="203"/>
      <c r="G79" s="170">
        <f>SUMIF(AG80:AG80,"&lt;&gt;NOR",G80:G80)</f>
        <v>0</v>
      </c>
      <c r="H79" s="170"/>
      <c r="I79" s="170">
        <f>SUM(I80:I80)</f>
        <v>0</v>
      </c>
      <c r="J79" s="170"/>
      <c r="K79" s="170">
        <f>SUM(K80:K80)</f>
        <v>0</v>
      </c>
      <c r="L79" s="170"/>
      <c r="M79" s="170">
        <f>SUM(M80:M80)</f>
        <v>0</v>
      </c>
      <c r="N79" s="170"/>
      <c r="O79" s="170">
        <f>SUM(O80:O80)</f>
        <v>0</v>
      </c>
      <c r="P79" s="170"/>
      <c r="Q79" s="171">
        <f>SUM(Q80:Q80)</f>
        <v>0</v>
      </c>
      <c r="R79" s="143"/>
      <c r="S79" s="143"/>
      <c r="T79" s="143"/>
      <c r="U79" s="143"/>
      <c r="V79" s="143">
        <f>SUM(V80:V80)</f>
        <v>0</v>
      </c>
      <c r="W79" s="143"/>
      <c r="X79" s="143"/>
      <c r="AG79" t="s">
        <v>105</v>
      </c>
    </row>
    <row r="80" spans="1:60" outlineLevel="1" x14ac:dyDescent="0.2">
      <c r="A80" s="186">
        <v>43</v>
      </c>
      <c r="B80" s="187" t="s">
        <v>221</v>
      </c>
      <c r="C80" s="188" t="s">
        <v>222</v>
      </c>
      <c r="D80" s="189" t="s">
        <v>223</v>
      </c>
      <c r="E80" s="190">
        <v>1992.49008</v>
      </c>
      <c r="F80" s="145"/>
      <c r="G80" s="192">
        <f>ROUND(E80*F80,2)</f>
        <v>0</v>
      </c>
      <c r="H80" s="191"/>
      <c r="I80" s="192">
        <f>ROUND(E80*H80,2)</f>
        <v>0</v>
      </c>
      <c r="J80" s="191"/>
      <c r="K80" s="192">
        <f>ROUND(E80*J80,2)</f>
        <v>0</v>
      </c>
      <c r="L80" s="192">
        <v>21</v>
      </c>
      <c r="M80" s="192">
        <f>G80*(1+L80/100)</f>
        <v>0</v>
      </c>
      <c r="N80" s="192">
        <v>0</v>
      </c>
      <c r="O80" s="192">
        <f>ROUND(E80*N80,2)</f>
        <v>0</v>
      </c>
      <c r="P80" s="192">
        <v>0</v>
      </c>
      <c r="Q80" s="193">
        <f>ROUND(E80*P80,2)</f>
        <v>0</v>
      </c>
      <c r="R80" s="142"/>
      <c r="S80" s="142" t="s">
        <v>109</v>
      </c>
      <c r="T80" s="142" t="s">
        <v>110</v>
      </c>
      <c r="U80" s="142">
        <v>0</v>
      </c>
      <c r="V80" s="142">
        <f>ROUND(E80*U80,2)</f>
        <v>0</v>
      </c>
      <c r="W80" s="142"/>
      <c r="X80" s="142" t="s">
        <v>111</v>
      </c>
      <c r="Y80" s="140"/>
      <c r="Z80" s="140"/>
      <c r="AA80" s="140"/>
      <c r="AB80" s="140"/>
      <c r="AC80" s="140"/>
      <c r="AD80" s="140"/>
      <c r="AE80" s="140"/>
      <c r="AF80" s="140"/>
      <c r="AG80" s="140" t="s">
        <v>112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65" t="s">
        <v>104</v>
      </c>
      <c r="B81" s="166" t="s">
        <v>74</v>
      </c>
      <c r="C81" s="167" t="s">
        <v>75</v>
      </c>
      <c r="D81" s="168"/>
      <c r="E81" s="169"/>
      <c r="F81" s="203"/>
      <c r="G81" s="170">
        <f>SUMIF(AG82:AG84,"&lt;&gt;NOR",G82:G84)</f>
        <v>0</v>
      </c>
      <c r="H81" s="170"/>
      <c r="I81" s="170">
        <f>SUM(I82:I84)</f>
        <v>0</v>
      </c>
      <c r="J81" s="170"/>
      <c r="K81" s="170">
        <f>SUM(K82:K84)</f>
        <v>0</v>
      </c>
      <c r="L81" s="170"/>
      <c r="M81" s="170">
        <f>SUM(M82:M84)</f>
        <v>0</v>
      </c>
      <c r="N81" s="170"/>
      <c r="O81" s="170">
        <f>SUM(O82:O84)</f>
        <v>0</v>
      </c>
      <c r="P81" s="170"/>
      <c r="Q81" s="171">
        <f>SUM(Q82:Q84)</f>
        <v>0</v>
      </c>
      <c r="R81" s="143"/>
      <c r="S81" s="143"/>
      <c r="T81" s="143"/>
      <c r="U81" s="143"/>
      <c r="V81" s="143">
        <f>SUM(V82:V84)</f>
        <v>0</v>
      </c>
      <c r="W81" s="143"/>
      <c r="X81" s="143"/>
      <c r="AG81" t="s">
        <v>105</v>
      </c>
    </row>
    <row r="82" spans="1:60" outlineLevel="1" x14ac:dyDescent="0.2">
      <c r="A82" s="186">
        <v>44</v>
      </c>
      <c r="B82" s="187" t="s">
        <v>224</v>
      </c>
      <c r="C82" s="188" t="s">
        <v>225</v>
      </c>
      <c r="D82" s="189" t="s">
        <v>223</v>
      </c>
      <c r="E82" s="190">
        <v>256.01</v>
      </c>
      <c r="F82" s="145"/>
      <c r="G82" s="192">
        <f>ROUND(E82*F82,2)</f>
        <v>0</v>
      </c>
      <c r="H82" s="191"/>
      <c r="I82" s="192">
        <f>ROUND(E82*H82,2)</f>
        <v>0</v>
      </c>
      <c r="J82" s="191"/>
      <c r="K82" s="192">
        <f>ROUND(E82*J82,2)</f>
        <v>0</v>
      </c>
      <c r="L82" s="192">
        <v>21</v>
      </c>
      <c r="M82" s="192">
        <f>G82*(1+L82/100)</f>
        <v>0</v>
      </c>
      <c r="N82" s="192">
        <v>0</v>
      </c>
      <c r="O82" s="192">
        <f>ROUND(E82*N82,2)</f>
        <v>0</v>
      </c>
      <c r="P82" s="192">
        <v>0</v>
      </c>
      <c r="Q82" s="193">
        <f>ROUND(E82*P82,2)</f>
        <v>0</v>
      </c>
      <c r="R82" s="142"/>
      <c r="S82" s="142" t="s">
        <v>109</v>
      </c>
      <c r="T82" s="142" t="s">
        <v>110</v>
      </c>
      <c r="U82" s="142">
        <v>0</v>
      </c>
      <c r="V82" s="142">
        <f>ROUND(E82*U82,2)</f>
        <v>0</v>
      </c>
      <c r="W82" s="142"/>
      <c r="X82" s="142" t="s">
        <v>111</v>
      </c>
      <c r="Y82" s="140"/>
      <c r="Z82" s="140"/>
      <c r="AA82" s="140"/>
      <c r="AB82" s="140"/>
      <c r="AC82" s="140"/>
      <c r="AD82" s="140"/>
      <c r="AE82" s="140"/>
      <c r="AF82" s="140"/>
      <c r="AG82" s="140" t="s">
        <v>226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86">
        <v>45</v>
      </c>
      <c r="B83" s="187" t="s">
        <v>227</v>
      </c>
      <c r="C83" s="188" t="s">
        <v>228</v>
      </c>
      <c r="D83" s="189" t="s">
        <v>223</v>
      </c>
      <c r="E83" s="190">
        <v>2304.09</v>
      </c>
      <c r="F83" s="145"/>
      <c r="G83" s="192">
        <f>ROUND(E83*F83,2)</f>
        <v>0</v>
      </c>
      <c r="H83" s="191"/>
      <c r="I83" s="192">
        <f>ROUND(E83*H83,2)</f>
        <v>0</v>
      </c>
      <c r="J83" s="191"/>
      <c r="K83" s="192">
        <f>ROUND(E83*J83,2)</f>
        <v>0</v>
      </c>
      <c r="L83" s="192">
        <v>21</v>
      </c>
      <c r="M83" s="192">
        <f>G83*(1+L83/100)</f>
        <v>0</v>
      </c>
      <c r="N83" s="192">
        <v>0</v>
      </c>
      <c r="O83" s="192">
        <f>ROUND(E83*N83,2)</f>
        <v>0</v>
      </c>
      <c r="P83" s="192">
        <v>0</v>
      </c>
      <c r="Q83" s="193">
        <f>ROUND(E83*P83,2)</f>
        <v>0</v>
      </c>
      <c r="R83" s="142"/>
      <c r="S83" s="142" t="s">
        <v>109</v>
      </c>
      <c r="T83" s="142" t="s">
        <v>110</v>
      </c>
      <c r="U83" s="142">
        <v>0</v>
      </c>
      <c r="V83" s="142">
        <f>ROUND(E83*U83,2)</f>
        <v>0</v>
      </c>
      <c r="W83" s="142"/>
      <c r="X83" s="142" t="s">
        <v>111</v>
      </c>
      <c r="Y83" s="140"/>
      <c r="Z83" s="140"/>
      <c r="AA83" s="140"/>
      <c r="AB83" s="140"/>
      <c r="AC83" s="140"/>
      <c r="AD83" s="140"/>
      <c r="AE83" s="140"/>
      <c r="AF83" s="140"/>
      <c r="AG83" s="140" t="s">
        <v>226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72">
        <v>46</v>
      </c>
      <c r="B84" s="173" t="s">
        <v>229</v>
      </c>
      <c r="C84" s="174" t="s">
        <v>230</v>
      </c>
      <c r="D84" s="175" t="s">
        <v>223</v>
      </c>
      <c r="E84" s="176">
        <v>256</v>
      </c>
      <c r="F84" s="144"/>
      <c r="G84" s="178">
        <f>ROUND(E84*F84,2)</f>
        <v>0</v>
      </c>
      <c r="H84" s="177"/>
      <c r="I84" s="178">
        <f>ROUND(E84*H84,2)</f>
        <v>0</v>
      </c>
      <c r="J84" s="177"/>
      <c r="K84" s="178">
        <f>ROUND(E84*J84,2)</f>
        <v>0</v>
      </c>
      <c r="L84" s="178">
        <v>21</v>
      </c>
      <c r="M84" s="178">
        <f>G84*(1+L84/100)</f>
        <v>0</v>
      </c>
      <c r="N84" s="178">
        <v>0</v>
      </c>
      <c r="O84" s="178">
        <f>ROUND(E84*N84,2)</f>
        <v>0</v>
      </c>
      <c r="P84" s="178">
        <v>0</v>
      </c>
      <c r="Q84" s="179">
        <f>ROUND(E84*P84,2)</f>
        <v>0</v>
      </c>
      <c r="R84" s="142"/>
      <c r="S84" s="142" t="s">
        <v>109</v>
      </c>
      <c r="T84" s="142" t="s">
        <v>110</v>
      </c>
      <c r="U84" s="142">
        <v>0</v>
      </c>
      <c r="V84" s="142">
        <f>ROUND(E84*U84,2)</f>
        <v>0</v>
      </c>
      <c r="W84" s="142"/>
      <c r="X84" s="142" t="s">
        <v>144</v>
      </c>
      <c r="Y84" s="140"/>
      <c r="Z84" s="140"/>
      <c r="AA84" s="140"/>
      <c r="AB84" s="140"/>
      <c r="AC84" s="140"/>
      <c r="AD84" s="140"/>
      <c r="AE84" s="140"/>
      <c r="AF84" s="140"/>
      <c r="AG84" s="140" t="s">
        <v>145</v>
      </c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x14ac:dyDescent="0.2">
      <c r="A85" s="160"/>
      <c r="B85" s="161"/>
      <c r="C85" s="195"/>
      <c r="D85" s="162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3"/>
      <c r="S85" s="3"/>
      <c r="T85" s="3"/>
      <c r="U85" s="3"/>
      <c r="V85" s="3"/>
      <c r="W85" s="3"/>
      <c r="X85" s="3"/>
      <c r="AE85">
        <v>15</v>
      </c>
      <c r="AF85">
        <v>21</v>
      </c>
      <c r="AG85" t="s">
        <v>91</v>
      </c>
    </row>
    <row r="86" spans="1:60" x14ac:dyDescent="0.2">
      <c r="A86" s="196"/>
      <c r="B86" s="197" t="s">
        <v>31</v>
      </c>
      <c r="C86" s="198"/>
      <c r="D86" s="199"/>
      <c r="E86" s="200"/>
      <c r="F86" s="200"/>
      <c r="G86" s="201">
        <f>G8+G28+G41+G44+G48+G57+G63+G70+G79+G81</f>
        <v>0</v>
      </c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3"/>
      <c r="S86" s="3"/>
      <c r="T86" s="3"/>
      <c r="U86" s="3"/>
      <c r="V86" s="3"/>
      <c r="W86" s="3"/>
      <c r="X86" s="3"/>
      <c r="AE86">
        <f>SUMIF(L7:L84,AE85,G7:G84)</f>
        <v>0</v>
      </c>
      <c r="AF86">
        <f>SUMIF(L7:L84,AF85,G7:G84)</f>
        <v>0</v>
      </c>
      <c r="AG86" t="s">
        <v>231</v>
      </c>
    </row>
    <row r="87" spans="1:60" x14ac:dyDescent="0.2">
      <c r="A87" s="3"/>
      <c r="B87" s="4"/>
      <c r="C87" s="146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3"/>
      <c r="B88" s="4"/>
      <c r="C88" s="146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283" t="s">
        <v>232</v>
      </c>
      <c r="B89" s="283"/>
      <c r="C89" s="284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64"/>
      <c r="B90" s="265"/>
      <c r="C90" s="266"/>
      <c r="D90" s="265"/>
      <c r="E90" s="265"/>
      <c r="F90" s="265"/>
      <c r="G90" s="267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G90" t="s">
        <v>233</v>
      </c>
    </row>
    <row r="91" spans="1:60" x14ac:dyDescent="0.2">
      <c r="A91" s="268"/>
      <c r="B91" s="269"/>
      <c r="C91" s="270"/>
      <c r="D91" s="269"/>
      <c r="E91" s="269"/>
      <c r="F91" s="269"/>
      <c r="G91" s="271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68"/>
      <c r="B92" s="269"/>
      <c r="C92" s="270"/>
      <c r="D92" s="269"/>
      <c r="E92" s="269"/>
      <c r="F92" s="269"/>
      <c r="G92" s="271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68"/>
      <c r="B93" s="269"/>
      <c r="C93" s="270"/>
      <c r="D93" s="269"/>
      <c r="E93" s="269"/>
      <c r="F93" s="269"/>
      <c r="G93" s="271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72"/>
      <c r="B94" s="273"/>
      <c r="C94" s="274"/>
      <c r="D94" s="273"/>
      <c r="E94" s="273"/>
      <c r="F94" s="273"/>
      <c r="G94" s="27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3"/>
      <c r="B95" s="4"/>
      <c r="C95" s="14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C96" s="147"/>
      <c r="D96" s="10"/>
      <c r="AG96" t="s">
        <v>234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2XkGrZO6SwG8n4jpy5B4eT/YVkTTCHxuTkmqV+ljlBuzxQ7im0lhtZtlw/8D9XSTEs3GMTSOp1yw+2BPlq5rg==" saltValue="jWq9/x02W9scO7s/cKzR1Q==" spinCount="100000" sheet="1" objects="1" scenarios="1"/>
  <mergeCells count="6">
    <mergeCell ref="A90:G94"/>
    <mergeCell ref="A1:G1"/>
    <mergeCell ref="C2:G2"/>
    <mergeCell ref="C3:G3"/>
    <mergeCell ref="C4:G4"/>
    <mergeCell ref="A89:C8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02 Pol'!Názvy_tisku</vt:lpstr>
      <vt:lpstr>oadresa</vt:lpstr>
      <vt:lpstr>Stavba!Objednatel</vt:lpstr>
      <vt:lpstr>Stavba!Objekt</vt:lpstr>
      <vt:lpstr>'SO 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2019-03-19T12:27:02Z</cp:lastPrinted>
  <dcterms:created xsi:type="dcterms:W3CDTF">2009-04-08T07:15:50Z</dcterms:created>
  <dcterms:modified xsi:type="dcterms:W3CDTF">2020-05-14T12:36:00Z</dcterms:modified>
</cp:coreProperties>
</file>